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8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35" windowWidth="15600" windowHeight="6810" firstSheet="1" activeTab="11"/>
  </bookViews>
  <sheets>
    <sheet name="ENE 16" sheetId="39" r:id="rId1"/>
    <sheet name="FEB 16" sheetId="40" r:id="rId2"/>
    <sheet name="MAR 16" sheetId="42" r:id="rId3"/>
    <sheet name="ABR 16" sheetId="43" r:id="rId4"/>
    <sheet name="MAY 16" sheetId="44" r:id="rId5"/>
    <sheet name="JUN 16" sheetId="46" r:id="rId6"/>
    <sheet name="JUL 16" sheetId="47" r:id="rId7"/>
    <sheet name="AGO 16" sheetId="48" r:id="rId8"/>
    <sheet name="SEP 16" sheetId="49" r:id="rId9"/>
    <sheet name="OCT 16" sheetId="50" r:id="rId10"/>
    <sheet name="NOV 16" sheetId="52" r:id="rId11"/>
    <sheet name="DIC 16" sheetId="57" r:id="rId12"/>
    <sheet name="DIC 16 (2)" sheetId="56" r:id="rId13"/>
    <sheet name="ANUAL" sheetId="12" r:id="rId14"/>
    <sheet name="Informe de compatibilidad" sheetId="13" r:id="rId15"/>
    <sheet name="ESTIMACION ANUAL" sheetId="14" r:id="rId16"/>
  </sheets>
  <externalReferences>
    <externalReference r:id="rId17"/>
    <externalReference r:id="rId18"/>
    <externalReference r:id="rId19"/>
    <externalReference r:id="rId20"/>
  </externalReferences>
  <calcPr calcId="145621"/>
</workbook>
</file>

<file path=xl/calcChain.xml><?xml version="1.0" encoding="utf-8"?>
<calcChain xmlns="http://schemas.openxmlformats.org/spreadsheetml/2006/main">
  <c r="BM8" i="57" l="1"/>
  <c r="DX6" i="57"/>
  <c r="DX7" i="57"/>
  <c r="DX8" i="57"/>
  <c r="DX9" i="57"/>
  <c r="DX10" i="57"/>
  <c r="DX11" i="57"/>
  <c r="DX12" i="57"/>
  <c r="DX13" i="57"/>
  <c r="DX14" i="57"/>
  <c r="DX15" i="57"/>
  <c r="DX16" i="57"/>
  <c r="DX17" i="57"/>
  <c r="DX18" i="57"/>
  <c r="DX19" i="57"/>
  <c r="DX20" i="57"/>
  <c r="DX21" i="57"/>
  <c r="DX22" i="57"/>
  <c r="DX23" i="57"/>
  <c r="DX24" i="57"/>
  <c r="DX25" i="57"/>
  <c r="DX26" i="57"/>
  <c r="DX27" i="57"/>
  <c r="DX28" i="57"/>
  <c r="DX29" i="57"/>
  <c r="DX30" i="57"/>
  <c r="DX31" i="57"/>
  <c r="DX32" i="57"/>
  <c r="DX33" i="57"/>
  <c r="DX34" i="57"/>
  <c r="DX35" i="57"/>
  <c r="DX36" i="57"/>
  <c r="DX37" i="57"/>
  <c r="DX38" i="57"/>
  <c r="DX39" i="57"/>
  <c r="DX40" i="57"/>
  <c r="DX41" i="57"/>
  <c r="DX42" i="57"/>
  <c r="DX43" i="57"/>
  <c r="DX44" i="57"/>
  <c r="DX45" i="57"/>
  <c r="DX46" i="57"/>
  <c r="DX47" i="57"/>
  <c r="DX48" i="57"/>
  <c r="DX49" i="57"/>
  <c r="DX50" i="57"/>
  <c r="DX51" i="57"/>
  <c r="DX52" i="57"/>
  <c r="DX53" i="57"/>
  <c r="DX54" i="57"/>
  <c r="DX55" i="57"/>
  <c r="DX56" i="57"/>
  <c r="DX57" i="57"/>
  <c r="DX58" i="57"/>
  <c r="DX59" i="57"/>
  <c r="DX60" i="57"/>
  <c r="DX61" i="57"/>
  <c r="DX62" i="57"/>
  <c r="DX63" i="57"/>
  <c r="DX64" i="57"/>
  <c r="DX5" i="57"/>
  <c r="AS35" i="57"/>
  <c r="AS34" i="57"/>
  <c r="AS33" i="57"/>
  <c r="AS32" i="57"/>
  <c r="AS31" i="57"/>
  <c r="AS30" i="57"/>
  <c r="AS29" i="57"/>
  <c r="AS28" i="57"/>
  <c r="AS27" i="57"/>
  <c r="AS26" i="57"/>
  <c r="AS25" i="57"/>
  <c r="AS24" i="57"/>
  <c r="AS23" i="57"/>
  <c r="AS22" i="57"/>
  <c r="AS21" i="57"/>
  <c r="AS20" i="57"/>
  <c r="AS19" i="57"/>
  <c r="AS18" i="57"/>
  <c r="AS17" i="57"/>
  <c r="AS16" i="57"/>
  <c r="AS15" i="57"/>
  <c r="AS14" i="57"/>
  <c r="AS13" i="57"/>
  <c r="AS12" i="57"/>
  <c r="AS11" i="57"/>
  <c r="AS8" i="57"/>
  <c r="AS7" i="57"/>
  <c r="AS6" i="57"/>
  <c r="AS5" i="57"/>
  <c r="DO65" i="57" l="1"/>
  <c r="CQ65" i="57"/>
  <c r="DC65" i="57" s="1"/>
  <c r="DC63" i="57"/>
  <c r="CE65" i="57"/>
  <c r="CD65" i="57"/>
  <c r="DB65" i="57"/>
  <c r="DC5" i="57"/>
  <c r="BS65" i="57"/>
  <c r="BG65" i="57"/>
  <c r="AX35" i="57"/>
  <c r="P35" i="57"/>
  <c r="D35" i="57"/>
  <c r="AZ42" i="57"/>
  <c r="AY42" i="57"/>
  <c r="BC42" i="57"/>
  <c r="BC40" i="57"/>
  <c r="BA41" i="57"/>
  <c r="AZ40" i="57"/>
  <c r="AY40" i="57"/>
  <c r="BA39" i="57"/>
  <c r="AQ38" i="57"/>
  <c r="BE38" i="52" l="1"/>
  <c r="DW67" i="57" l="1"/>
  <c r="DV67" i="57"/>
  <c r="DT67" i="57"/>
  <c r="DU67" i="57" s="1"/>
  <c r="DR67" i="57"/>
  <c r="DS67" i="57" s="1"/>
  <c r="DP67" i="57"/>
  <c r="DQ67" i="57" s="1"/>
  <c r="DL67" i="57"/>
  <c r="DK67" i="57"/>
  <c r="DJ67" i="57"/>
  <c r="DH67" i="57"/>
  <c r="DI67" i="57" s="1"/>
  <c r="DF67" i="57"/>
  <c r="DG67" i="57" s="1"/>
  <c r="DD67" i="57"/>
  <c r="DE67" i="57" s="1"/>
  <c r="CZ67" i="57"/>
  <c r="CY67" i="57"/>
  <c r="CX67" i="57"/>
  <c r="CV67" i="57"/>
  <c r="CW67" i="57" s="1"/>
  <c r="CT67" i="57"/>
  <c r="CU67" i="57" s="1"/>
  <c r="CR67" i="57"/>
  <c r="CS67" i="57" s="1"/>
  <c r="CN67" i="57"/>
  <c r="CM67" i="57"/>
  <c r="CL67" i="57"/>
  <c r="CJ67" i="57"/>
  <c r="CK67" i="57" s="1"/>
  <c r="CH67" i="57"/>
  <c r="CI67" i="57" s="1"/>
  <c r="CF67" i="57"/>
  <c r="CG67" i="57" s="1"/>
  <c r="CB67" i="57"/>
  <c r="CA67" i="57"/>
  <c r="BZ67" i="57"/>
  <c r="BX67" i="57"/>
  <c r="BY67" i="57" s="1"/>
  <c r="BV67" i="57"/>
  <c r="BW67" i="57" s="1"/>
  <c r="BT67" i="57"/>
  <c r="BU67" i="57" s="1"/>
  <c r="BP67" i="57"/>
  <c r="BO67" i="57"/>
  <c r="BN67" i="57"/>
  <c r="BL67" i="57"/>
  <c r="BM67" i="57" s="1"/>
  <c r="BJ67" i="57"/>
  <c r="BK67" i="57" s="1"/>
  <c r="BH67" i="57"/>
  <c r="BI67" i="57" s="1"/>
  <c r="DX66" i="57"/>
  <c r="DU66" i="57"/>
  <c r="DS66" i="57"/>
  <c r="DQ66" i="57"/>
  <c r="DY66" i="57" s="1"/>
  <c r="DI66" i="57"/>
  <c r="DG66" i="57"/>
  <c r="DM66" i="57" s="1"/>
  <c r="DE66" i="57"/>
  <c r="CW66" i="57"/>
  <c r="CU66" i="57"/>
  <c r="DA66" i="57" s="1"/>
  <c r="CS66" i="57"/>
  <c r="CK66" i="57"/>
  <c r="CI66" i="57"/>
  <c r="CO66" i="57" s="1"/>
  <c r="CG66" i="57"/>
  <c r="BY66" i="57"/>
  <c r="BW66" i="57"/>
  <c r="CC66" i="57" s="1"/>
  <c r="BU66" i="57"/>
  <c r="BM66" i="57"/>
  <c r="BK66" i="57"/>
  <c r="BQ66" i="57" s="1"/>
  <c r="BI66" i="57"/>
  <c r="DX65" i="57"/>
  <c r="DU65" i="57"/>
  <c r="DS65" i="57"/>
  <c r="DQ65" i="57"/>
  <c r="DY65" i="57" s="1"/>
  <c r="DI65" i="57"/>
  <c r="DG65" i="57"/>
  <c r="DM65" i="57" s="1"/>
  <c r="DE65" i="57"/>
  <c r="CW65" i="57"/>
  <c r="CU65" i="57"/>
  <c r="CS65" i="57"/>
  <c r="DA65" i="57" s="1"/>
  <c r="CK65" i="57"/>
  <c r="CI65" i="57"/>
  <c r="CO65" i="57" s="1"/>
  <c r="CG65" i="57"/>
  <c r="BY65" i="57"/>
  <c r="BW65" i="57"/>
  <c r="BU65" i="57"/>
  <c r="CC65" i="57" s="1"/>
  <c r="BM65" i="57"/>
  <c r="BK65" i="57"/>
  <c r="BQ65" i="57" s="1"/>
  <c r="BI65" i="57"/>
  <c r="BF65" i="57"/>
  <c r="BR65" i="57" s="1"/>
  <c r="CP65" i="57" s="1"/>
  <c r="DN65" i="57" s="1"/>
  <c r="DU64" i="57"/>
  <c r="DS64" i="57"/>
  <c r="DQ64" i="57"/>
  <c r="DY64" i="57" s="1"/>
  <c r="DI64" i="57"/>
  <c r="DG64" i="57"/>
  <c r="DE64" i="57"/>
  <c r="CW64" i="57"/>
  <c r="CU64" i="57"/>
  <c r="DA64" i="57" s="1"/>
  <c r="CS64" i="57"/>
  <c r="CK64" i="57"/>
  <c r="CI64" i="57"/>
  <c r="CG64" i="57"/>
  <c r="BY64" i="57"/>
  <c r="BW64" i="57"/>
  <c r="CC64" i="57" s="1"/>
  <c r="BU64" i="57"/>
  <c r="BM64" i="57"/>
  <c r="BK64" i="57"/>
  <c r="BI64" i="57"/>
  <c r="DU63" i="57"/>
  <c r="DS63" i="57"/>
  <c r="DQ63" i="57"/>
  <c r="DI63" i="57"/>
  <c r="DG63" i="57"/>
  <c r="DE63" i="57"/>
  <c r="DM63" i="57" s="1"/>
  <c r="CW63" i="57"/>
  <c r="CU63" i="57"/>
  <c r="CS63" i="57"/>
  <c r="DA63" i="57" s="1"/>
  <c r="CK63" i="57"/>
  <c r="CI63" i="57"/>
  <c r="CG63" i="57"/>
  <c r="CO63" i="57" s="1"/>
  <c r="BY63" i="57"/>
  <c r="BW63" i="57"/>
  <c r="BU63" i="57"/>
  <c r="BM63" i="57"/>
  <c r="BK63" i="57"/>
  <c r="BI63" i="57"/>
  <c r="BF63" i="57"/>
  <c r="BR63" i="57" s="1"/>
  <c r="CD63" i="57" s="1"/>
  <c r="CP63" i="57" s="1"/>
  <c r="DB63" i="57" s="1"/>
  <c r="DN63" i="57" s="1"/>
  <c r="DU62" i="57"/>
  <c r="DS62" i="57"/>
  <c r="DQ62" i="57"/>
  <c r="DI62" i="57"/>
  <c r="DG62" i="57"/>
  <c r="DE62" i="57"/>
  <c r="CW62" i="57"/>
  <c r="CU62" i="57"/>
  <c r="DA62" i="57" s="1"/>
  <c r="CS62" i="57"/>
  <c r="CK62" i="57"/>
  <c r="CI62" i="57"/>
  <c r="CO62" i="57" s="1"/>
  <c r="CG62" i="57"/>
  <c r="BY62" i="57"/>
  <c r="BW62" i="57"/>
  <c r="BU62" i="57"/>
  <c r="BM62" i="57"/>
  <c r="BK62" i="57"/>
  <c r="BQ62" i="57" s="1"/>
  <c r="BI62" i="57"/>
  <c r="DU61" i="57"/>
  <c r="DS61" i="57"/>
  <c r="DQ61" i="57"/>
  <c r="DY61" i="57" s="1"/>
  <c r="DI61" i="57"/>
  <c r="DG61" i="57"/>
  <c r="DE61" i="57"/>
  <c r="CW61" i="57"/>
  <c r="CU61" i="57"/>
  <c r="CS61" i="57"/>
  <c r="DA61" i="57" s="1"/>
  <c r="CK61" i="57"/>
  <c r="CI61" i="57"/>
  <c r="CG61" i="57"/>
  <c r="BY61" i="57"/>
  <c r="BW61" i="57"/>
  <c r="BU61" i="57"/>
  <c r="CC61" i="57" s="1"/>
  <c r="BM61" i="57"/>
  <c r="BK61" i="57"/>
  <c r="BI61" i="57"/>
  <c r="BQ61" i="57" s="1"/>
  <c r="BF61" i="57"/>
  <c r="BR61" i="57" s="1"/>
  <c r="CD61" i="57" s="1"/>
  <c r="CP61" i="57" s="1"/>
  <c r="DB61" i="57" s="1"/>
  <c r="DN61" i="57" s="1"/>
  <c r="DU60" i="57"/>
  <c r="DS60" i="57"/>
  <c r="DQ60" i="57"/>
  <c r="DY60" i="57" s="1"/>
  <c r="DI60" i="57"/>
  <c r="DG60" i="57"/>
  <c r="DE60" i="57"/>
  <c r="CW60" i="57"/>
  <c r="CU60" i="57"/>
  <c r="DA60" i="57" s="1"/>
  <c r="CS60" i="57"/>
  <c r="CK60" i="57"/>
  <c r="CI60" i="57"/>
  <c r="CG60" i="57"/>
  <c r="BY60" i="57"/>
  <c r="BW60" i="57"/>
  <c r="CC60" i="57" s="1"/>
  <c r="BU60" i="57"/>
  <c r="BM60" i="57"/>
  <c r="BK60" i="57"/>
  <c r="BI60" i="57"/>
  <c r="DU59" i="57"/>
  <c r="DS59" i="57"/>
  <c r="DQ59" i="57"/>
  <c r="DI59" i="57"/>
  <c r="DG59" i="57"/>
  <c r="DE59" i="57"/>
  <c r="DM59" i="57" s="1"/>
  <c r="CW59" i="57"/>
  <c r="CU59" i="57"/>
  <c r="CS59" i="57"/>
  <c r="DA59" i="57" s="1"/>
  <c r="CK59" i="57"/>
  <c r="CI59" i="57"/>
  <c r="CG59" i="57"/>
  <c r="CO59" i="57" s="1"/>
  <c r="BY59" i="57"/>
  <c r="BW59" i="57"/>
  <c r="BU59" i="57"/>
  <c r="BM59" i="57"/>
  <c r="BK59" i="57"/>
  <c r="BI59" i="57"/>
  <c r="BF59" i="57"/>
  <c r="BR59" i="57" s="1"/>
  <c r="CD59" i="57" s="1"/>
  <c r="CP59" i="57" s="1"/>
  <c r="DB59" i="57" s="1"/>
  <c r="DN59" i="57" s="1"/>
  <c r="DU58" i="57"/>
  <c r="DS58" i="57"/>
  <c r="DQ58" i="57"/>
  <c r="DI58" i="57"/>
  <c r="DG58" i="57"/>
  <c r="DM58" i="57" s="1"/>
  <c r="DE58" i="57"/>
  <c r="CW58" i="57"/>
  <c r="CU58" i="57"/>
  <c r="DA58" i="57" s="1"/>
  <c r="CS58" i="57"/>
  <c r="CK58" i="57"/>
  <c r="CI58" i="57"/>
  <c r="CO58" i="57" s="1"/>
  <c r="CG58" i="57"/>
  <c r="BY58" i="57"/>
  <c r="BW58" i="57"/>
  <c r="BU58" i="57"/>
  <c r="BM58" i="57"/>
  <c r="BK58" i="57"/>
  <c r="BQ58" i="57" s="1"/>
  <c r="BI58" i="57"/>
  <c r="DU57" i="57"/>
  <c r="DS57" i="57"/>
  <c r="DQ57" i="57"/>
  <c r="DY57" i="57" s="1"/>
  <c r="DI57" i="57"/>
  <c r="DG57" i="57"/>
  <c r="DE57" i="57"/>
  <c r="CW57" i="57"/>
  <c r="CU57" i="57"/>
  <c r="DA57" i="57" s="1"/>
  <c r="CS57" i="57"/>
  <c r="CK57" i="57"/>
  <c r="CI57" i="57"/>
  <c r="CG57" i="57"/>
  <c r="BY57" i="57"/>
  <c r="BW57" i="57"/>
  <c r="CC57" i="57" s="1"/>
  <c r="BU57" i="57"/>
  <c r="BM57" i="57"/>
  <c r="BK57" i="57"/>
  <c r="BI57" i="57"/>
  <c r="BF57" i="57"/>
  <c r="BR57" i="57" s="1"/>
  <c r="CD57" i="57" s="1"/>
  <c r="CP57" i="57" s="1"/>
  <c r="DB57" i="57" s="1"/>
  <c r="DN57" i="57" s="1"/>
  <c r="DU56" i="57"/>
  <c r="DS56" i="57"/>
  <c r="DQ56" i="57"/>
  <c r="DI56" i="57"/>
  <c r="DG56" i="57"/>
  <c r="DE56" i="57"/>
  <c r="CW56" i="57"/>
  <c r="CU56" i="57"/>
  <c r="DA56" i="57" s="1"/>
  <c r="CS56" i="57"/>
  <c r="CK56" i="57"/>
  <c r="CI56" i="57"/>
  <c r="CG56" i="57"/>
  <c r="BY56" i="57"/>
  <c r="BW56" i="57"/>
  <c r="CC56" i="57" s="1"/>
  <c r="BU56" i="57"/>
  <c r="BM56" i="57"/>
  <c r="BK56" i="57"/>
  <c r="BI56" i="57"/>
  <c r="DU55" i="57"/>
  <c r="DS55" i="57"/>
  <c r="DQ55" i="57"/>
  <c r="DI55" i="57"/>
  <c r="DG55" i="57"/>
  <c r="DE55" i="57"/>
  <c r="DM55" i="57" s="1"/>
  <c r="CW55" i="57"/>
  <c r="CU55" i="57"/>
  <c r="CS55" i="57"/>
  <c r="DA55" i="57" s="1"/>
  <c r="CK55" i="57"/>
  <c r="CI55" i="57"/>
  <c r="CG55" i="57"/>
  <c r="CO55" i="57" s="1"/>
  <c r="BY55" i="57"/>
  <c r="BW55" i="57"/>
  <c r="BU55" i="57"/>
  <c r="BM55" i="57"/>
  <c r="BK55" i="57"/>
  <c r="BI55" i="57"/>
  <c r="BF55" i="57"/>
  <c r="BR55" i="57" s="1"/>
  <c r="CD55" i="57" s="1"/>
  <c r="CP55" i="57" s="1"/>
  <c r="DB55" i="57" s="1"/>
  <c r="DN55" i="57" s="1"/>
  <c r="DU54" i="57"/>
  <c r="DS54" i="57"/>
  <c r="DQ54" i="57"/>
  <c r="DI54" i="57"/>
  <c r="DG54" i="57"/>
  <c r="DE54" i="57"/>
  <c r="DM54" i="57" s="1"/>
  <c r="CW54" i="57"/>
  <c r="CU54" i="57"/>
  <c r="CS54" i="57"/>
  <c r="DA54" i="57" s="1"/>
  <c r="CK54" i="57"/>
  <c r="CI54" i="57"/>
  <c r="CG54" i="57"/>
  <c r="CO54" i="57" s="1"/>
  <c r="BY54" i="57"/>
  <c r="BW54" i="57"/>
  <c r="BU54" i="57"/>
  <c r="BM54" i="57"/>
  <c r="BK54" i="57"/>
  <c r="BI54" i="57"/>
  <c r="DU53" i="57"/>
  <c r="DS53" i="57"/>
  <c r="DQ53" i="57"/>
  <c r="DY53" i="57" s="1"/>
  <c r="DI53" i="57"/>
  <c r="DG53" i="57"/>
  <c r="DE53" i="57"/>
  <c r="CW53" i="57"/>
  <c r="CU53" i="57"/>
  <c r="CS53" i="57"/>
  <c r="DA53" i="57" s="1"/>
  <c r="CK53" i="57"/>
  <c r="CI53" i="57"/>
  <c r="CG53" i="57"/>
  <c r="BY53" i="57"/>
  <c r="BW53" i="57"/>
  <c r="BU53" i="57"/>
  <c r="CC53" i="57" s="1"/>
  <c r="BM53" i="57"/>
  <c r="BK53" i="57"/>
  <c r="BI53" i="57"/>
  <c r="BQ53" i="57" s="1"/>
  <c r="BF53" i="57"/>
  <c r="BR53" i="57" s="1"/>
  <c r="CD53" i="57" s="1"/>
  <c r="CP53" i="57" s="1"/>
  <c r="DB53" i="57" s="1"/>
  <c r="DN53" i="57" s="1"/>
  <c r="DU52" i="57"/>
  <c r="DS52" i="57"/>
  <c r="DQ52" i="57"/>
  <c r="DY52" i="57" s="1"/>
  <c r="DI52" i="57"/>
  <c r="DG52" i="57"/>
  <c r="DE52" i="57"/>
  <c r="CW52" i="57"/>
  <c r="CU52" i="57"/>
  <c r="DA52" i="57" s="1"/>
  <c r="CS52" i="57"/>
  <c r="CK52" i="57"/>
  <c r="CI52" i="57"/>
  <c r="CG52" i="57"/>
  <c r="BY52" i="57"/>
  <c r="BW52" i="57"/>
  <c r="CC52" i="57" s="1"/>
  <c r="BU52" i="57"/>
  <c r="BM52" i="57"/>
  <c r="BK52" i="57"/>
  <c r="BI52" i="57"/>
  <c r="DU51" i="57"/>
  <c r="DS51" i="57"/>
  <c r="DQ51" i="57"/>
  <c r="DI51" i="57"/>
  <c r="DG51" i="57"/>
  <c r="DM51" i="57" s="1"/>
  <c r="DE51" i="57"/>
  <c r="CW51" i="57"/>
  <c r="CU51" i="57"/>
  <c r="DA51" i="57" s="1"/>
  <c r="CS51" i="57"/>
  <c r="CK51" i="57"/>
  <c r="CI51" i="57"/>
  <c r="CO51" i="57" s="1"/>
  <c r="CG51" i="57"/>
  <c r="BY51" i="57"/>
  <c r="BW51" i="57"/>
  <c r="BU51" i="57"/>
  <c r="BM51" i="57"/>
  <c r="BK51" i="57"/>
  <c r="BQ51" i="57" s="1"/>
  <c r="BI51" i="57"/>
  <c r="BF51" i="57"/>
  <c r="BR51" i="57" s="1"/>
  <c r="CD51" i="57" s="1"/>
  <c r="CP51" i="57" s="1"/>
  <c r="DB51" i="57" s="1"/>
  <c r="DN51" i="57" s="1"/>
  <c r="DU50" i="57"/>
  <c r="DS50" i="57"/>
  <c r="DQ50" i="57"/>
  <c r="DI50" i="57"/>
  <c r="DG50" i="57"/>
  <c r="DM50" i="57" s="1"/>
  <c r="DE50" i="57"/>
  <c r="CW50" i="57"/>
  <c r="CU50" i="57"/>
  <c r="DA50" i="57" s="1"/>
  <c r="CS50" i="57"/>
  <c r="CK50" i="57"/>
  <c r="CI50" i="57"/>
  <c r="CO50" i="57" s="1"/>
  <c r="CG50" i="57"/>
  <c r="BY50" i="57"/>
  <c r="BW50" i="57"/>
  <c r="BU50" i="57"/>
  <c r="BM50" i="57"/>
  <c r="BK50" i="57"/>
  <c r="BQ50" i="57" s="1"/>
  <c r="BI50" i="57"/>
  <c r="DU49" i="57"/>
  <c r="DS49" i="57"/>
  <c r="DQ49" i="57"/>
  <c r="DY49" i="57" s="1"/>
  <c r="DI49" i="57"/>
  <c r="DG49" i="57"/>
  <c r="DE49" i="57"/>
  <c r="CW49" i="57"/>
  <c r="CU49" i="57"/>
  <c r="DA49" i="57" s="1"/>
  <c r="CS49" i="57"/>
  <c r="CK49" i="57"/>
  <c r="CI49" i="57"/>
  <c r="CG49" i="57"/>
  <c r="BY49" i="57"/>
  <c r="BW49" i="57"/>
  <c r="CC49" i="57" s="1"/>
  <c r="BU49" i="57"/>
  <c r="BM49" i="57"/>
  <c r="BK49" i="57"/>
  <c r="BI49" i="57"/>
  <c r="BF49" i="57"/>
  <c r="BR49" i="57" s="1"/>
  <c r="CD49" i="57" s="1"/>
  <c r="CP49" i="57" s="1"/>
  <c r="DB49" i="57" s="1"/>
  <c r="DN49" i="57" s="1"/>
  <c r="DU48" i="57"/>
  <c r="DS48" i="57"/>
  <c r="DQ48" i="57"/>
  <c r="DY48" i="57" s="1"/>
  <c r="DI48" i="57"/>
  <c r="DG48" i="57"/>
  <c r="DE48" i="57"/>
  <c r="CW48" i="57"/>
  <c r="CU48" i="57"/>
  <c r="CS48" i="57"/>
  <c r="DA48" i="57" s="1"/>
  <c r="CK48" i="57"/>
  <c r="CI48" i="57"/>
  <c r="CG48" i="57"/>
  <c r="BY48" i="57"/>
  <c r="BW48" i="57"/>
  <c r="BU48" i="57"/>
  <c r="CC48" i="57" s="1"/>
  <c r="BM48" i="57"/>
  <c r="BK48" i="57"/>
  <c r="BI48" i="57"/>
  <c r="BQ48" i="57" s="1"/>
  <c r="BC48" i="57"/>
  <c r="BB48" i="57"/>
  <c r="BA48" i="57"/>
  <c r="DU47" i="57"/>
  <c r="DS47" i="57"/>
  <c r="DQ47" i="57"/>
  <c r="DY47" i="57" s="1"/>
  <c r="DI47" i="57"/>
  <c r="DG47" i="57"/>
  <c r="DE47" i="57"/>
  <c r="CW47" i="57"/>
  <c r="CU47" i="57"/>
  <c r="DA47" i="57" s="1"/>
  <c r="CS47" i="57"/>
  <c r="CK47" i="57"/>
  <c r="CI47" i="57"/>
  <c r="CG47" i="57"/>
  <c r="BY47" i="57"/>
  <c r="BW47" i="57"/>
  <c r="CC47" i="57" s="1"/>
  <c r="BU47" i="57"/>
  <c r="BM47" i="57"/>
  <c r="BK47" i="57"/>
  <c r="BI47" i="57"/>
  <c r="BF47" i="57"/>
  <c r="BR47" i="57" s="1"/>
  <c r="CD47" i="57" s="1"/>
  <c r="CP47" i="57" s="1"/>
  <c r="DB47" i="57" s="1"/>
  <c r="DN47" i="57" s="1"/>
  <c r="BA47" i="57"/>
  <c r="DU46" i="57"/>
  <c r="DS46" i="57"/>
  <c r="DQ46" i="57"/>
  <c r="DI46" i="57"/>
  <c r="DG46" i="57"/>
  <c r="DM46" i="57" s="1"/>
  <c r="DE46" i="57"/>
  <c r="CW46" i="57"/>
  <c r="CU46" i="57"/>
  <c r="DA46" i="57" s="1"/>
  <c r="CS46" i="57"/>
  <c r="CK46" i="57"/>
  <c r="CI46" i="57"/>
  <c r="CO46" i="57" s="1"/>
  <c r="CG46" i="57"/>
  <c r="BY46" i="57"/>
  <c r="BW46" i="57"/>
  <c r="BU46" i="57"/>
  <c r="BM46" i="57"/>
  <c r="BK46" i="57"/>
  <c r="BQ46" i="57" s="1"/>
  <c r="BI46" i="57"/>
  <c r="DU45" i="57"/>
  <c r="DS45" i="57"/>
  <c r="DQ45" i="57"/>
  <c r="DY45" i="57" s="1"/>
  <c r="DI45" i="57"/>
  <c r="DG45" i="57"/>
  <c r="DE45" i="57"/>
  <c r="CW45" i="57"/>
  <c r="CU45" i="57"/>
  <c r="CS45" i="57"/>
  <c r="DA45" i="57" s="1"/>
  <c r="CK45" i="57"/>
  <c r="CI45" i="57"/>
  <c r="CG45" i="57"/>
  <c r="BY45" i="57"/>
  <c r="BW45" i="57"/>
  <c r="BU45" i="57"/>
  <c r="CC45" i="57" s="1"/>
  <c r="BM45" i="57"/>
  <c r="BK45" i="57"/>
  <c r="BI45" i="57"/>
  <c r="BQ45" i="57" s="1"/>
  <c r="BF45" i="57"/>
  <c r="BR45" i="57" s="1"/>
  <c r="CD45" i="57" s="1"/>
  <c r="CP45" i="57" s="1"/>
  <c r="DB45" i="57" s="1"/>
  <c r="DN45" i="57" s="1"/>
  <c r="DU44" i="57"/>
  <c r="DS44" i="57"/>
  <c r="DQ44" i="57"/>
  <c r="DY44" i="57" s="1"/>
  <c r="DI44" i="57"/>
  <c r="DG44" i="57"/>
  <c r="DE44" i="57"/>
  <c r="CW44" i="57"/>
  <c r="CU44" i="57"/>
  <c r="DA44" i="57" s="1"/>
  <c r="CS44" i="57"/>
  <c r="CK44" i="57"/>
  <c r="CI44" i="57"/>
  <c r="CG44" i="57"/>
  <c r="BY44" i="57"/>
  <c r="BW44" i="57"/>
  <c r="CC44" i="57" s="1"/>
  <c r="BU44" i="57"/>
  <c r="BM44" i="57"/>
  <c r="BK44" i="57"/>
  <c r="BI44" i="57"/>
  <c r="DU43" i="57"/>
  <c r="DS43" i="57"/>
  <c r="DQ43" i="57"/>
  <c r="DI43" i="57"/>
  <c r="DG43" i="57"/>
  <c r="DM43" i="57" s="1"/>
  <c r="DE43" i="57"/>
  <c r="CW43" i="57"/>
  <c r="CU43" i="57"/>
  <c r="DA43" i="57" s="1"/>
  <c r="CS43" i="57"/>
  <c r="CK43" i="57"/>
  <c r="CI43" i="57"/>
  <c r="CO43" i="57" s="1"/>
  <c r="CG43" i="57"/>
  <c r="BY43" i="57"/>
  <c r="BW43" i="57"/>
  <c r="BU43" i="57"/>
  <c r="BM43" i="57"/>
  <c r="BK43" i="57"/>
  <c r="BQ43" i="57" s="1"/>
  <c r="BI43" i="57"/>
  <c r="BF43" i="57"/>
  <c r="BR43" i="57" s="1"/>
  <c r="CD43" i="57" s="1"/>
  <c r="CP43" i="57" s="1"/>
  <c r="DB43" i="57" s="1"/>
  <c r="DN43" i="57" s="1"/>
  <c r="DU42" i="57"/>
  <c r="DS42" i="57"/>
  <c r="DQ42" i="57"/>
  <c r="DI42" i="57"/>
  <c r="DG42" i="57"/>
  <c r="DM42" i="57" s="1"/>
  <c r="DE42" i="57"/>
  <c r="CW42" i="57"/>
  <c r="CU42" i="57"/>
  <c r="DA42" i="57" s="1"/>
  <c r="CS42" i="57"/>
  <c r="CK42" i="57"/>
  <c r="CI42" i="57"/>
  <c r="CO42" i="57" s="1"/>
  <c r="CG42" i="57"/>
  <c r="BY42" i="57"/>
  <c r="BW42" i="57"/>
  <c r="BU42" i="57"/>
  <c r="BM42" i="57"/>
  <c r="BK42" i="57"/>
  <c r="BQ42" i="57" s="1"/>
  <c r="BI42" i="57"/>
  <c r="BC54" i="57"/>
  <c r="BB42" i="57"/>
  <c r="BB54" i="57" s="1"/>
  <c r="AZ54" i="57"/>
  <c r="AY54" i="57"/>
  <c r="DU41" i="57"/>
  <c r="DS41" i="57"/>
  <c r="DQ41" i="57"/>
  <c r="DY41" i="57" s="1"/>
  <c r="DI41" i="57"/>
  <c r="DG41" i="57"/>
  <c r="DE41" i="57"/>
  <c r="CW41" i="57"/>
  <c r="CU41" i="57"/>
  <c r="CS41" i="57"/>
  <c r="DA41" i="57" s="1"/>
  <c r="CK41" i="57"/>
  <c r="CI41" i="57"/>
  <c r="CG41" i="57"/>
  <c r="BY41" i="57"/>
  <c r="BW41" i="57"/>
  <c r="BU41" i="57"/>
  <c r="CC41" i="57" s="1"/>
  <c r="BM41" i="57"/>
  <c r="BK41" i="57"/>
  <c r="BI41" i="57"/>
  <c r="BQ41" i="57" s="1"/>
  <c r="BF41" i="57"/>
  <c r="BR41" i="57" s="1"/>
  <c r="CD41" i="57" s="1"/>
  <c r="CP41" i="57" s="1"/>
  <c r="DB41" i="57" s="1"/>
  <c r="DN41" i="57" s="1"/>
  <c r="BA53" i="57"/>
  <c r="BD53" i="57" s="1"/>
  <c r="DU40" i="57"/>
  <c r="DS40" i="57"/>
  <c r="DQ40" i="57"/>
  <c r="DI40" i="57"/>
  <c r="DG40" i="57"/>
  <c r="DE40" i="57"/>
  <c r="DM40" i="57" s="1"/>
  <c r="CW40" i="57"/>
  <c r="CU40" i="57"/>
  <c r="CS40" i="57"/>
  <c r="DA40" i="57" s="1"/>
  <c r="CK40" i="57"/>
  <c r="CI40" i="57"/>
  <c r="CG40" i="57"/>
  <c r="CO40" i="57" s="1"/>
  <c r="BY40" i="57"/>
  <c r="BW40" i="57"/>
  <c r="BU40" i="57"/>
  <c r="BM40" i="57"/>
  <c r="BK40" i="57"/>
  <c r="BI40" i="57"/>
  <c r="BC52" i="57"/>
  <c r="BB40" i="57"/>
  <c r="BB52" i="57" s="1"/>
  <c r="AZ52" i="57"/>
  <c r="AY52" i="57"/>
  <c r="DU39" i="57"/>
  <c r="DS39" i="57"/>
  <c r="DQ39" i="57"/>
  <c r="DY39" i="57" s="1"/>
  <c r="DI39" i="57"/>
  <c r="DG39" i="57"/>
  <c r="DE39" i="57"/>
  <c r="CW39" i="57"/>
  <c r="CU39" i="57"/>
  <c r="CS39" i="57"/>
  <c r="DA39" i="57" s="1"/>
  <c r="CK39" i="57"/>
  <c r="CI39" i="57"/>
  <c r="CG39" i="57"/>
  <c r="BY39" i="57"/>
  <c r="BW39" i="57"/>
  <c r="BU39" i="57"/>
  <c r="CC39" i="57" s="1"/>
  <c r="BM39" i="57"/>
  <c r="BK39" i="57"/>
  <c r="BI39" i="57"/>
  <c r="BQ39" i="57" s="1"/>
  <c r="BF39" i="57"/>
  <c r="BR39" i="57" s="1"/>
  <c r="CD39" i="57" s="1"/>
  <c r="CP39" i="57" s="1"/>
  <c r="DB39" i="57" s="1"/>
  <c r="DN39" i="57" s="1"/>
  <c r="BA51" i="57"/>
  <c r="BD51" i="57" s="1"/>
  <c r="L39" i="57"/>
  <c r="L47" i="57" s="1"/>
  <c r="L51" i="57" s="1"/>
  <c r="K39" i="57"/>
  <c r="K47" i="57" s="1"/>
  <c r="K51" i="57" s="1"/>
  <c r="I39" i="57"/>
  <c r="I47" i="57" s="1"/>
  <c r="I51" i="57" s="1"/>
  <c r="H39" i="57"/>
  <c r="H47" i="57" s="1"/>
  <c r="F39" i="57"/>
  <c r="DU38" i="57"/>
  <c r="DS38" i="57"/>
  <c r="DQ38" i="57"/>
  <c r="DY38" i="57" s="1"/>
  <c r="DI38" i="57"/>
  <c r="DG38" i="57"/>
  <c r="DE38" i="57"/>
  <c r="CW38" i="57"/>
  <c r="CU38" i="57"/>
  <c r="CS38" i="57"/>
  <c r="DA38" i="57" s="1"/>
  <c r="CK38" i="57"/>
  <c r="CI38" i="57"/>
  <c r="CG38" i="57"/>
  <c r="BY38" i="57"/>
  <c r="BW38" i="57"/>
  <c r="BU38" i="57"/>
  <c r="CC38" i="57" s="1"/>
  <c r="BM38" i="57"/>
  <c r="BK38" i="57"/>
  <c r="BI38" i="57"/>
  <c r="BQ38" i="57" s="1"/>
  <c r="DU37" i="57"/>
  <c r="DS37" i="57"/>
  <c r="DQ37" i="57"/>
  <c r="DI37" i="57"/>
  <c r="DG37" i="57"/>
  <c r="DE37" i="57"/>
  <c r="DM37" i="57" s="1"/>
  <c r="CW37" i="57"/>
  <c r="CU37" i="57"/>
  <c r="CS37" i="57"/>
  <c r="DA37" i="57" s="1"/>
  <c r="CK37" i="57"/>
  <c r="CI37" i="57"/>
  <c r="CG37" i="57"/>
  <c r="CO37" i="57" s="1"/>
  <c r="BY37" i="57"/>
  <c r="BW37" i="57"/>
  <c r="BU37" i="57"/>
  <c r="BM37" i="57"/>
  <c r="BK37" i="57"/>
  <c r="BI37" i="57"/>
  <c r="BF37" i="57"/>
  <c r="BR37" i="57" s="1"/>
  <c r="CD37" i="57" s="1"/>
  <c r="CP37" i="57" s="1"/>
  <c r="DB37" i="57" s="1"/>
  <c r="DN37" i="57" s="1"/>
  <c r="DU36" i="57"/>
  <c r="DS36" i="57"/>
  <c r="DQ36" i="57"/>
  <c r="DI36" i="57"/>
  <c r="DG36" i="57"/>
  <c r="DM36" i="57" s="1"/>
  <c r="DE36" i="57"/>
  <c r="CW36" i="57"/>
  <c r="CU36" i="57"/>
  <c r="DA36" i="57" s="1"/>
  <c r="CS36" i="57"/>
  <c r="CK36" i="57"/>
  <c r="CI36" i="57"/>
  <c r="CO36" i="57" s="1"/>
  <c r="CG36" i="57"/>
  <c r="BY36" i="57"/>
  <c r="BW36" i="57"/>
  <c r="BU36" i="57"/>
  <c r="BM36" i="57"/>
  <c r="BK36" i="57"/>
  <c r="BQ36" i="57" s="1"/>
  <c r="BI36" i="57"/>
  <c r="AQ36" i="57"/>
  <c r="AQ47" i="57" s="1"/>
  <c r="AQ49" i="57" s="1"/>
  <c r="AO36" i="57"/>
  <c r="AN36" i="57"/>
  <c r="AM36" i="57"/>
  <c r="AL36" i="57"/>
  <c r="AK36" i="57"/>
  <c r="AJ36" i="57"/>
  <c r="AI36" i="57"/>
  <c r="AH36" i="57"/>
  <c r="AG36" i="57"/>
  <c r="AF36" i="57"/>
  <c r="AE36" i="57"/>
  <c r="AD36" i="57"/>
  <c r="AC36" i="57"/>
  <c r="AB36" i="57"/>
  <c r="AA36" i="57"/>
  <c r="Z36" i="57"/>
  <c r="Y36" i="57"/>
  <c r="X36" i="57"/>
  <c r="T36" i="57"/>
  <c r="S36" i="57"/>
  <c r="R36" i="57"/>
  <c r="Q36" i="57"/>
  <c r="L36" i="57"/>
  <c r="K36" i="57"/>
  <c r="I36" i="57"/>
  <c r="H36" i="57"/>
  <c r="H41" i="57" s="1"/>
  <c r="G36" i="57"/>
  <c r="F36" i="57"/>
  <c r="F41" i="57" s="1"/>
  <c r="E36" i="57"/>
  <c r="DU35" i="57"/>
  <c r="DS35" i="57"/>
  <c r="DQ35" i="57"/>
  <c r="DY35" i="57" s="1"/>
  <c r="DI35" i="57"/>
  <c r="DG35" i="57"/>
  <c r="DE35" i="57"/>
  <c r="CW35" i="57"/>
  <c r="CU35" i="57"/>
  <c r="CS35" i="57"/>
  <c r="DA35" i="57" s="1"/>
  <c r="CK35" i="57"/>
  <c r="CI35" i="57"/>
  <c r="CG35" i="57"/>
  <c r="BY35" i="57"/>
  <c r="BW35" i="57"/>
  <c r="BU35" i="57"/>
  <c r="CC35" i="57" s="1"/>
  <c r="BM35" i="57"/>
  <c r="BK35" i="57"/>
  <c r="BI35" i="57"/>
  <c r="BQ35" i="57" s="1"/>
  <c r="BF35" i="57"/>
  <c r="BR35" i="57" s="1"/>
  <c r="CD35" i="57" s="1"/>
  <c r="CP35" i="57" s="1"/>
  <c r="DB35" i="57" s="1"/>
  <c r="DN35" i="57" s="1"/>
  <c r="BC35" i="57"/>
  <c r="BB35" i="57"/>
  <c r="BA35" i="57"/>
  <c r="AZ35" i="57"/>
  <c r="AY35" i="57"/>
  <c r="BD35" i="57" s="1"/>
  <c r="AW35" i="57"/>
  <c r="AV35" i="57"/>
  <c r="AP35" i="57"/>
  <c r="J35" i="57"/>
  <c r="M35" i="57" s="1"/>
  <c r="AR35" i="57" s="1"/>
  <c r="DU34" i="57"/>
  <c r="DS34" i="57"/>
  <c r="DQ34" i="57"/>
  <c r="DY34" i="57" s="1"/>
  <c r="DI34" i="57"/>
  <c r="DG34" i="57"/>
  <c r="DE34" i="57"/>
  <c r="CW34" i="57"/>
  <c r="CU34" i="57"/>
  <c r="DA34" i="57" s="1"/>
  <c r="CS34" i="57"/>
  <c r="CK34" i="57"/>
  <c r="CI34" i="57"/>
  <c r="CG34" i="57"/>
  <c r="BY34" i="57"/>
  <c r="BW34" i="57"/>
  <c r="CC34" i="57" s="1"/>
  <c r="BU34" i="57"/>
  <c r="BM34" i="57"/>
  <c r="BK34" i="57"/>
  <c r="BI34" i="57"/>
  <c r="BC34" i="57"/>
  <c r="BB34" i="57"/>
  <c r="BA34" i="57"/>
  <c r="AZ34" i="57"/>
  <c r="BD34" i="57" s="1"/>
  <c r="AY34" i="57"/>
  <c r="AW34" i="57"/>
  <c r="AV34" i="57"/>
  <c r="AP34" i="57"/>
  <c r="M34" i="57"/>
  <c r="AR34" i="57" s="1"/>
  <c r="J34" i="57"/>
  <c r="DU33" i="57"/>
  <c r="DS33" i="57"/>
  <c r="DQ33" i="57"/>
  <c r="DY33" i="57" s="1"/>
  <c r="DI33" i="57"/>
  <c r="DG33" i="57"/>
  <c r="DE33" i="57"/>
  <c r="CW33" i="57"/>
  <c r="CU33" i="57"/>
  <c r="DA33" i="57" s="1"/>
  <c r="CS33" i="57"/>
  <c r="CK33" i="57"/>
  <c r="CI33" i="57"/>
  <c r="CG33" i="57"/>
  <c r="BY33" i="57"/>
  <c r="BW33" i="57"/>
  <c r="CC33" i="57" s="1"/>
  <c r="BU33" i="57"/>
  <c r="BM33" i="57"/>
  <c r="BK33" i="57"/>
  <c r="BI33" i="57"/>
  <c r="BF33" i="57"/>
  <c r="BR33" i="57" s="1"/>
  <c r="CD33" i="57" s="1"/>
  <c r="CP33" i="57" s="1"/>
  <c r="DB33" i="57" s="1"/>
  <c r="DN33" i="57" s="1"/>
  <c r="BC33" i="57"/>
  <c r="BB33" i="57"/>
  <c r="BA33" i="57"/>
  <c r="AZ33" i="57"/>
  <c r="AY33" i="57"/>
  <c r="AW33" i="57"/>
  <c r="AV33" i="57"/>
  <c r="AP33" i="57"/>
  <c r="J33" i="57"/>
  <c r="M33" i="57" s="1"/>
  <c r="AR33" i="57" s="1"/>
  <c r="DU32" i="57"/>
  <c r="DS32" i="57"/>
  <c r="DQ32" i="57"/>
  <c r="DY32" i="57" s="1"/>
  <c r="DI32" i="57"/>
  <c r="DG32" i="57"/>
  <c r="DE32" i="57"/>
  <c r="CW32" i="57"/>
  <c r="CU32" i="57"/>
  <c r="DA32" i="57" s="1"/>
  <c r="CS32" i="57"/>
  <c r="CK32" i="57"/>
  <c r="CI32" i="57"/>
  <c r="CG32" i="57"/>
  <c r="BY32" i="57"/>
  <c r="BW32" i="57"/>
  <c r="CC32" i="57" s="1"/>
  <c r="BU32" i="57"/>
  <c r="BM32" i="57"/>
  <c r="BK32" i="57"/>
  <c r="BI32" i="57"/>
  <c r="BC32" i="57"/>
  <c r="BB32" i="57"/>
  <c r="BA32" i="57"/>
  <c r="AZ32" i="57"/>
  <c r="AY32" i="57"/>
  <c r="AW32" i="57"/>
  <c r="AV32" i="57"/>
  <c r="AP32" i="57"/>
  <c r="J32" i="57"/>
  <c r="M32" i="57" s="1"/>
  <c r="AR32" i="57" s="1"/>
  <c r="DU31" i="57"/>
  <c r="DS31" i="57"/>
  <c r="DQ31" i="57"/>
  <c r="DI31" i="57"/>
  <c r="DG31" i="57"/>
  <c r="DM31" i="57" s="1"/>
  <c r="DE31" i="57"/>
  <c r="CW31" i="57"/>
  <c r="CU31" i="57"/>
  <c r="DA31" i="57" s="1"/>
  <c r="CS31" i="57"/>
  <c r="CK31" i="57"/>
  <c r="CI31" i="57"/>
  <c r="CO31" i="57" s="1"/>
  <c r="CG31" i="57"/>
  <c r="BY31" i="57"/>
  <c r="BW31" i="57"/>
  <c r="BU31" i="57"/>
  <c r="BM31" i="57"/>
  <c r="BK31" i="57"/>
  <c r="BQ31" i="57" s="1"/>
  <c r="BI31" i="57"/>
  <c r="BF31" i="57"/>
  <c r="BR31" i="57" s="1"/>
  <c r="CD31" i="57" s="1"/>
  <c r="CP31" i="57" s="1"/>
  <c r="DB31" i="57" s="1"/>
  <c r="DN31" i="57" s="1"/>
  <c r="BC31" i="57"/>
  <c r="BB31" i="57"/>
  <c r="BA31" i="57"/>
  <c r="AZ31" i="57"/>
  <c r="BD31" i="57" s="1"/>
  <c r="AY31" i="57"/>
  <c r="AW31" i="57"/>
  <c r="AV31" i="57"/>
  <c r="AP31" i="57"/>
  <c r="M31" i="57"/>
  <c r="AR31" i="57" s="1"/>
  <c r="J31" i="57"/>
  <c r="DU30" i="57"/>
  <c r="DS30" i="57"/>
  <c r="DQ30" i="57"/>
  <c r="DI30" i="57"/>
  <c r="DG30" i="57"/>
  <c r="DE30" i="57"/>
  <c r="CW30" i="57"/>
  <c r="CU30" i="57"/>
  <c r="DA30" i="57" s="1"/>
  <c r="CS30" i="57"/>
  <c r="CK30" i="57"/>
  <c r="CI30" i="57"/>
  <c r="CG30" i="57"/>
  <c r="BY30" i="57"/>
  <c r="BW30" i="57"/>
  <c r="CC30" i="57" s="1"/>
  <c r="BU30" i="57"/>
  <c r="BM30" i="57"/>
  <c r="BK30" i="57"/>
  <c r="BI30" i="57"/>
  <c r="BC30" i="57"/>
  <c r="BB30" i="57"/>
  <c r="BA30" i="57"/>
  <c r="AZ30" i="57"/>
  <c r="BD30" i="57" s="1"/>
  <c r="AY30" i="57"/>
  <c r="AW30" i="57"/>
  <c r="AV30" i="57"/>
  <c r="AP30" i="57"/>
  <c r="M30" i="57"/>
  <c r="AR30" i="57" s="1"/>
  <c r="J30" i="57"/>
  <c r="DU29" i="57"/>
  <c r="DS29" i="57"/>
  <c r="DQ29" i="57"/>
  <c r="DI29" i="57"/>
  <c r="DG29" i="57"/>
  <c r="DE29" i="57"/>
  <c r="CW29" i="57"/>
  <c r="CU29" i="57"/>
  <c r="DA29" i="57" s="1"/>
  <c r="CS29" i="57"/>
  <c r="CK29" i="57"/>
  <c r="CI29" i="57"/>
  <c r="CG29" i="57"/>
  <c r="BY29" i="57"/>
  <c r="BW29" i="57"/>
  <c r="BU29" i="57"/>
  <c r="CC29" i="57" s="1"/>
  <c r="BM29" i="57"/>
  <c r="BK29" i="57"/>
  <c r="BI29" i="57"/>
  <c r="BQ29" i="57" s="1"/>
  <c r="BF29" i="57"/>
  <c r="BR29" i="57" s="1"/>
  <c r="CD29" i="57" s="1"/>
  <c r="CP29" i="57" s="1"/>
  <c r="DB29" i="57" s="1"/>
  <c r="DN29" i="57" s="1"/>
  <c r="BC29" i="57"/>
  <c r="BB29" i="57"/>
  <c r="BA29" i="57"/>
  <c r="AZ29" i="57"/>
  <c r="AY29" i="57"/>
  <c r="BD29" i="57" s="1"/>
  <c r="AW29" i="57"/>
  <c r="AV29" i="57"/>
  <c r="AP29" i="57"/>
  <c r="J29" i="57"/>
  <c r="M29" i="57" s="1"/>
  <c r="AR29" i="57" s="1"/>
  <c r="AT29" i="57" s="1"/>
  <c r="DU28" i="57"/>
  <c r="DS28" i="57"/>
  <c r="DQ28" i="57"/>
  <c r="DY28" i="57" s="1"/>
  <c r="DI28" i="57"/>
  <c r="DG28" i="57"/>
  <c r="DE28" i="57"/>
  <c r="CW28" i="57"/>
  <c r="CU28" i="57"/>
  <c r="CS28" i="57"/>
  <c r="DA28" i="57" s="1"/>
  <c r="CK28" i="57"/>
  <c r="CI28" i="57"/>
  <c r="CG28" i="57"/>
  <c r="BY28" i="57"/>
  <c r="BW28" i="57"/>
  <c r="BU28" i="57"/>
  <c r="CC28" i="57" s="1"/>
  <c r="BM28" i="57"/>
  <c r="BK28" i="57"/>
  <c r="BI28" i="57"/>
  <c r="BQ28" i="57" s="1"/>
  <c r="BC28" i="57"/>
  <c r="BB28" i="57"/>
  <c r="BA28" i="57"/>
  <c r="AZ28" i="57"/>
  <c r="AY28" i="57"/>
  <c r="AW28" i="57"/>
  <c r="AV28" i="57"/>
  <c r="AP28" i="57"/>
  <c r="J28" i="57"/>
  <c r="M28" i="57" s="1"/>
  <c r="AR28" i="57" s="1"/>
  <c r="DU27" i="57"/>
  <c r="DS27" i="57"/>
  <c r="DQ27" i="57"/>
  <c r="DI27" i="57"/>
  <c r="DG27" i="57"/>
  <c r="DE27" i="57"/>
  <c r="DM27" i="57" s="1"/>
  <c r="CW27" i="57"/>
  <c r="CU27" i="57"/>
  <c r="CS27" i="57"/>
  <c r="DA27" i="57" s="1"/>
  <c r="CK27" i="57"/>
  <c r="CI27" i="57"/>
  <c r="CG27" i="57"/>
  <c r="CO27" i="57" s="1"/>
  <c r="BY27" i="57"/>
  <c r="BW27" i="57"/>
  <c r="BU27" i="57"/>
  <c r="BM27" i="57"/>
  <c r="BK27" i="57"/>
  <c r="BI27" i="57"/>
  <c r="BF27" i="57"/>
  <c r="BR27" i="57" s="1"/>
  <c r="CD27" i="57" s="1"/>
  <c r="CP27" i="57" s="1"/>
  <c r="DB27" i="57" s="1"/>
  <c r="DN27" i="57" s="1"/>
  <c r="BC27" i="57"/>
  <c r="BB27" i="57"/>
  <c r="BA27" i="57"/>
  <c r="AZ27" i="57"/>
  <c r="AY27" i="57"/>
  <c r="AW27" i="57"/>
  <c r="AV27" i="57"/>
  <c r="AP27" i="57"/>
  <c r="J27" i="57"/>
  <c r="M27" i="57" s="1"/>
  <c r="AR27" i="57" s="1"/>
  <c r="AT27" i="57" s="1"/>
  <c r="DU26" i="57"/>
  <c r="DS26" i="57"/>
  <c r="DQ26" i="57"/>
  <c r="DI26" i="57"/>
  <c r="DG26" i="57"/>
  <c r="DE26" i="57"/>
  <c r="DM26" i="57" s="1"/>
  <c r="CW26" i="57"/>
  <c r="CU26" i="57"/>
  <c r="CS26" i="57"/>
  <c r="DA26" i="57" s="1"/>
  <c r="CK26" i="57"/>
  <c r="CI26" i="57"/>
  <c r="CG26" i="57"/>
  <c r="CO26" i="57" s="1"/>
  <c r="BY26" i="57"/>
  <c r="BW26" i="57"/>
  <c r="BU26" i="57"/>
  <c r="BM26" i="57"/>
  <c r="BK26" i="57"/>
  <c r="BI26" i="57"/>
  <c r="BC26" i="57"/>
  <c r="BB26" i="57"/>
  <c r="BA26" i="57"/>
  <c r="AZ26" i="57"/>
  <c r="AY26" i="57"/>
  <c r="BD26" i="57" s="1"/>
  <c r="AW26" i="57"/>
  <c r="AV26" i="57"/>
  <c r="AP26" i="57"/>
  <c r="J26" i="57"/>
  <c r="M26" i="57" s="1"/>
  <c r="AR26" i="57" s="1"/>
  <c r="DU25" i="57"/>
  <c r="DS25" i="57"/>
  <c r="DQ25" i="57"/>
  <c r="DY25" i="57" s="1"/>
  <c r="DI25" i="57"/>
  <c r="DG25" i="57"/>
  <c r="DE25" i="57"/>
  <c r="CW25" i="57"/>
  <c r="CU25" i="57"/>
  <c r="CS25" i="57"/>
  <c r="DA25" i="57" s="1"/>
  <c r="CK25" i="57"/>
  <c r="CI25" i="57"/>
  <c r="CG25" i="57"/>
  <c r="BY25" i="57"/>
  <c r="BW25" i="57"/>
  <c r="BU25" i="57"/>
  <c r="CC25" i="57" s="1"/>
  <c r="BM25" i="57"/>
  <c r="BK25" i="57"/>
  <c r="BI25" i="57"/>
  <c r="BQ25" i="57" s="1"/>
  <c r="BF25" i="57"/>
  <c r="BR25" i="57" s="1"/>
  <c r="CD25" i="57" s="1"/>
  <c r="CP25" i="57" s="1"/>
  <c r="DB25" i="57" s="1"/>
  <c r="DN25" i="57" s="1"/>
  <c r="BC25" i="57"/>
  <c r="BB25" i="57"/>
  <c r="BA25" i="57"/>
  <c r="AZ25" i="57"/>
  <c r="AY25" i="57"/>
  <c r="BD25" i="57" s="1"/>
  <c r="AW25" i="57"/>
  <c r="AV25" i="57"/>
  <c r="AP25" i="57"/>
  <c r="J25" i="57"/>
  <c r="M25" i="57" s="1"/>
  <c r="AR25" i="57" s="1"/>
  <c r="DU24" i="57"/>
  <c r="DS24" i="57"/>
  <c r="DQ24" i="57"/>
  <c r="DY24" i="57" s="1"/>
  <c r="DI24" i="57"/>
  <c r="DG24" i="57"/>
  <c r="DE24" i="57"/>
  <c r="CW24" i="57"/>
  <c r="CU24" i="57"/>
  <c r="CS24" i="57"/>
  <c r="DA24" i="57" s="1"/>
  <c r="CK24" i="57"/>
  <c r="CI24" i="57"/>
  <c r="CG24" i="57"/>
  <c r="BY24" i="57"/>
  <c r="BW24" i="57"/>
  <c r="BU24" i="57"/>
  <c r="CC24" i="57" s="1"/>
  <c r="BM24" i="57"/>
  <c r="BK24" i="57"/>
  <c r="BI24" i="57"/>
  <c r="BQ24" i="57" s="1"/>
  <c r="BC24" i="57"/>
  <c r="BB24" i="57"/>
  <c r="BA24" i="57"/>
  <c r="AZ24" i="57"/>
  <c r="AY24" i="57"/>
  <c r="AW24" i="57"/>
  <c r="AV24" i="57"/>
  <c r="AP24" i="57"/>
  <c r="J24" i="57"/>
  <c r="M24" i="57" s="1"/>
  <c r="AR24" i="57" s="1"/>
  <c r="AT24" i="57" s="1"/>
  <c r="DU23" i="57"/>
  <c r="DS23" i="57"/>
  <c r="DQ23" i="57"/>
  <c r="DI23" i="57"/>
  <c r="DG23" i="57"/>
  <c r="DE23" i="57"/>
  <c r="DM23" i="57" s="1"/>
  <c r="CW23" i="57"/>
  <c r="CU23" i="57"/>
  <c r="CS23" i="57"/>
  <c r="DA23" i="57" s="1"/>
  <c r="CK23" i="57"/>
  <c r="CI23" i="57"/>
  <c r="CG23" i="57"/>
  <c r="CO23" i="57" s="1"/>
  <c r="BY23" i="57"/>
  <c r="BW23" i="57"/>
  <c r="BU23" i="57"/>
  <c r="BM23" i="57"/>
  <c r="BK23" i="57"/>
  <c r="BI23" i="57"/>
  <c r="BF23" i="57"/>
  <c r="BR23" i="57" s="1"/>
  <c r="CD23" i="57" s="1"/>
  <c r="CP23" i="57" s="1"/>
  <c r="DB23" i="57" s="1"/>
  <c r="DN23" i="57" s="1"/>
  <c r="BC23" i="57"/>
  <c r="BB23" i="57"/>
  <c r="BA23" i="57"/>
  <c r="AZ23" i="57"/>
  <c r="AY23" i="57"/>
  <c r="AW23" i="57"/>
  <c r="AV23" i="57"/>
  <c r="AP23" i="57"/>
  <c r="J23" i="57"/>
  <c r="M23" i="57" s="1"/>
  <c r="AR23" i="57" s="1"/>
  <c r="AT23" i="57" s="1"/>
  <c r="DU22" i="57"/>
  <c r="DS22" i="57"/>
  <c r="DQ22" i="57"/>
  <c r="DI22" i="57"/>
  <c r="DG22" i="57"/>
  <c r="DE22" i="57"/>
  <c r="DM22" i="57" s="1"/>
  <c r="CW22" i="57"/>
  <c r="CU22" i="57"/>
  <c r="CS22" i="57"/>
  <c r="DA22" i="57" s="1"/>
  <c r="CK22" i="57"/>
  <c r="CI22" i="57"/>
  <c r="CG22" i="57"/>
  <c r="CO22" i="57" s="1"/>
  <c r="BY22" i="57"/>
  <c r="BW22" i="57"/>
  <c r="BU22" i="57"/>
  <c r="BM22" i="57"/>
  <c r="BK22" i="57"/>
  <c r="BI22" i="57"/>
  <c r="BC22" i="57"/>
  <c r="BB22" i="57"/>
  <c r="BA22" i="57"/>
  <c r="AZ22" i="57"/>
  <c r="AY22" i="57"/>
  <c r="BD22" i="57" s="1"/>
  <c r="AW22" i="57"/>
  <c r="AV22" i="57"/>
  <c r="AP22" i="57"/>
  <c r="J22" i="57"/>
  <c r="M22" i="57" s="1"/>
  <c r="AR22" i="57" s="1"/>
  <c r="DU21" i="57"/>
  <c r="DS21" i="57"/>
  <c r="DQ21" i="57"/>
  <c r="DY21" i="57" s="1"/>
  <c r="DI21" i="57"/>
  <c r="DG21" i="57"/>
  <c r="DE21" i="57"/>
  <c r="CW21" i="57"/>
  <c r="CU21" i="57"/>
  <c r="CS21" i="57"/>
  <c r="DA21" i="57" s="1"/>
  <c r="CK21" i="57"/>
  <c r="CI21" i="57"/>
  <c r="CG21" i="57"/>
  <c r="BY21" i="57"/>
  <c r="BW21" i="57"/>
  <c r="BU21" i="57"/>
  <c r="CC21" i="57" s="1"/>
  <c r="BM21" i="57"/>
  <c r="BK21" i="57"/>
  <c r="BI21" i="57"/>
  <c r="BQ21" i="57" s="1"/>
  <c r="BF21" i="57"/>
  <c r="BR21" i="57" s="1"/>
  <c r="CD21" i="57" s="1"/>
  <c r="CP21" i="57" s="1"/>
  <c r="DB21" i="57" s="1"/>
  <c r="DN21" i="57" s="1"/>
  <c r="BC21" i="57"/>
  <c r="BB21" i="57"/>
  <c r="BA21" i="57"/>
  <c r="AZ21" i="57"/>
  <c r="AY21" i="57"/>
  <c r="BD21" i="57" s="1"/>
  <c r="AW21" i="57"/>
  <c r="AV21" i="57"/>
  <c r="AP21" i="57"/>
  <c r="J21" i="57"/>
  <c r="M21" i="57" s="1"/>
  <c r="AR21" i="57" s="1"/>
  <c r="DU20" i="57"/>
  <c r="DS20" i="57"/>
  <c r="DQ20" i="57"/>
  <c r="DY20" i="57" s="1"/>
  <c r="DI20" i="57"/>
  <c r="DG20" i="57"/>
  <c r="DE20" i="57"/>
  <c r="CW20" i="57"/>
  <c r="CU20" i="57"/>
  <c r="CS20" i="57"/>
  <c r="DA20" i="57" s="1"/>
  <c r="CK20" i="57"/>
  <c r="CI20" i="57"/>
  <c r="CG20" i="57"/>
  <c r="BY20" i="57"/>
  <c r="BW20" i="57"/>
  <c r="BU20" i="57"/>
  <c r="CC20" i="57" s="1"/>
  <c r="BM20" i="57"/>
  <c r="BK20" i="57"/>
  <c r="BI20" i="57"/>
  <c r="BQ20" i="57" s="1"/>
  <c r="BC20" i="57"/>
  <c r="BB20" i="57"/>
  <c r="BA20" i="57"/>
  <c r="AZ20" i="57"/>
  <c r="AY20" i="57"/>
  <c r="AW20" i="57"/>
  <c r="AV20" i="57"/>
  <c r="AP20" i="57"/>
  <c r="J20" i="57"/>
  <c r="M20" i="57" s="1"/>
  <c r="AR20" i="57" s="1"/>
  <c r="DU19" i="57"/>
  <c r="DS19" i="57"/>
  <c r="DQ19" i="57"/>
  <c r="DI19" i="57"/>
  <c r="DG19" i="57"/>
  <c r="DM19" i="57" s="1"/>
  <c r="DE19" i="57"/>
  <c r="CW19" i="57"/>
  <c r="CU19" i="57"/>
  <c r="DA19" i="57" s="1"/>
  <c r="CS19" i="57"/>
  <c r="CK19" i="57"/>
  <c r="CI19" i="57"/>
  <c r="CO19" i="57" s="1"/>
  <c r="CG19" i="57"/>
  <c r="BY19" i="57"/>
  <c r="BW19" i="57"/>
  <c r="BU19" i="57"/>
  <c r="BM19" i="57"/>
  <c r="BK19" i="57"/>
  <c r="BQ19" i="57" s="1"/>
  <c r="BI19" i="57"/>
  <c r="BF19" i="57"/>
  <c r="BR19" i="57" s="1"/>
  <c r="CD19" i="57" s="1"/>
  <c r="CP19" i="57" s="1"/>
  <c r="DB19" i="57" s="1"/>
  <c r="DN19" i="57" s="1"/>
  <c r="BC19" i="57"/>
  <c r="BB19" i="57"/>
  <c r="BA19" i="57"/>
  <c r="AZ19" i="57"/>
  <c r="BD19" i="57" s="1"/>
  <c r="AY19" i="57"/>
  <c r="AW19" i="57"/>
  <c r="AV19" i="57"/>
  <c r="AP19" i="57"/>
  <c r="J19" i="57"/>
  <c r="M19" i="57" s="1"/>
  <c r="AR19" i="57" s="1"/>
  <c r="AT19" i="57" s="1"/>
  <c r="DU18" i="57"/>
  <c r="DS18" i="57"/>
  <c r="DQ18" i="57"/>
  <c r="DI18" i="57"/>
  <c r="DG18" i="57"/>
  <c r="DE18" i="57"/>
  <c r="DM18" i="57" s="1"/>
  <c r="CW18" i="57"/>
  <c r="CU18" i="57"/>
  <c r="CS18" i="57"/>
  <c r="DA18" i="57" s="1"/>
  <c r="CK18" i="57"/>
  <c r="CI18" i="57"/>
  <c r="CG18" i="57"/>
  <c r="BY18" i="57"/>
  <c r="BW18" i="57"/>
  <c r="BU18" i="57"/>
  <c r="BM18" i="57"/>
  <c r="BK18" i="57"/>
  <c r="BI18" i="57"/>
  <c r="BC18" i="57"/>
  <c r="BB18" i="57"/>
  <c r="BA18" i="57"/>
  <c r="AZ18" i="57"/>
  <c r="AY18" i="57"/>
  <c r="BD18" i="57" s="1"/>
  <c r="AW18" i="57"/>
  <c r="AV18" i="57"/>
  <c r="AP18" i="57"/>
  <c r="J18" i="57"/>
  <c r="M18" i="57" s="1"/>
  <c r="AR18" i="57" s="1"/>
  <c r="DU17" i="57"/>
  <c r="DS17" i="57"/>
  <c r="DQ17" i="57"/>
  <c r="DY17" i="57" s="1"/>
  <c r="DI17" i="57"/>
  <c r="DG17" i="57"/>
  <c r="DE17" i="57"/>
  <c r="CW17" i="57"/>
  <c r="CU17" i="57"/>
  <c r="CS17" i="57"/>
  <c r="DA17" i="57" s="1"/>
  <c r="CK17" i="57"/>
  <c r="CI17" i="57"/>
  <c r="CG17" i="57"/>
  <c r="BY17" i="57"/>
  <c r="BW17" i="57"/>
  <c r="BU17" i="57"/>
  <c r="BM17" i="57"/>
  <c r="BK17" i="57"/>
  <c r="BI17" i="57"/>
  <c r="BF17" i="57"/>
  <c r="BR17" i="57" s="1"/>
  <c r="CD17" i="57" s="1"/>
  <c r="CP17" i="57" s="1"/>
  <c r="DB17" i="57" s="1"/>
  <c r="DN17" i="57" s="1"/>
  <c r="BC17" i="57"/>
  <c r="BB17" i="57"/>
  <c r="BA17" i="57"/>
  <c r="AZ17" i="57"/>
  <c r="AY17" i="57"/>
  <c r="BD17" i="57" s="1"/>
  <c r="AW17" i="57"/>
  <c r="AV17" i="57"/>
  <c r="AP17" i="57"/>
  <c r="J17" i="57"/>
  <c r="M17" i="57" s="1"/>
  <c r="AR17" i="57" s="1"/>
  <c r="DU16" i="57"/>
  <c r="DS16" i="57"/>
  <c r="DQ16" i="57"/>
  <c r="DI16" i="57"/>
  <c r="DG16" i="57"/>
  <c r="DE16" i="57"/>
  <c r="CW16" i="57"/>
  <c r="CU16" i="57"/>
  <c r="CS16" i="57"/>
  <c r="DA16" i="57" s="1"/>
  <c r="CK16" i="57"/>
  <c r="CI16" i="57"/>
  <c r="CG16" i="57"/>
  <c r="BY16" i="57"/>
  <c r="BW16" i="57"/>
  <c r="BU16" i="57"/>
  <c r="CC16" i="57" s="1"/>
  <c r="BM16" i="57"/>
  <c r="BK16" i="57"/>
  <c r="BI16" i="57"/>
  <c r="BQ16" i="57" s="1"/>
  <c r="BC16" i="57"/>
  <c r="BB16" i="57"/>
  <c r="BA16" i="57"/>
  <c r="AZ16" i="57"/>
  <c r="AY16" i="57"/>
  <c r="AW16" i="57"/>
  <c r="AV16" i="57"/>
  <c r="AP16" i="57"/>
  <c r="J16" i="57"/>
  <c r="M16" i="57" s="1"/>
  <c r="AR16" i="57" s="1"/>
  <c r="DU15" i="57"/>
  <c r="DS15" i="57"/>
  <c r="DQ15" i="57"/>
  <c r="DI15" i="57"/>
  <c r="DG15" i="57"/>
  <c r="DE15" i="57"/>
  <c r="DM15" i="57" s="1"/>
  <c r="CW15" i="57"/>
  <c r="CU15" i="57"/>
  <c r="CS15" i="57"/>
  <c r="DA15" i="57" s="1"/>
  <c r="CK15" i="57"/>
  <c r="CI15" i="57"/>
  <c r="CG15" i="57"/>
  <c r="BY15" i="57"/>
  <c r="BW15" i="57"/>
  <c r="BU15" i="57"/>
  <c r="BM15" i="57"/>
  <c r="BK15" i="57"/>
  <c r="BI15" i="57"/>
  <c r="BF15" i="57"/>
  <c r="BR15" i="57" s="1"/>
  <c r="CD15" i="57" s="1"/>
  <c r="CP15" i="57" s="1"/>
  <c r="DB15" i="57" s="1"/>
  <c r="DN15" i="57" s="1"/>
  <c r="BC15" i="57"/>
  <c r="BB15" i="57"/>
  <c r="BA15" i="57"/>
  <c r="AZ15" i="57"/>
  <c r="AY15" i="57"/>
  <c r="AW15" i="57"/>
  <c r="AV15" i="57"/>
  <c r="AP15" i="57"/>
  <c r="J15" i="57"/>
  <c r="M15" i="57" s="1"/>
  <c r="AR15" i="57" s="1"/>
  <c r="DU14" i="57"/>
  <c r="DS14" i="57"/>
  <c r="DQ14" i="57"/>
  <c r="DI14" i="57"/>
  <c r="DG14" i="57"/>
  <c r="DE14" i="57"/>
  <c r="CW14" i="57"/>
  <c r="CU14" i="57"/>
  <c r="CS14" i="57"/>
  <c r="DA14" i="57" s="1"/>
  <c r="CK14" i="57"/>
  <c r="CI14" i="57"/>
  <c r="CG14" i="57"/>
  <c r="BY14" i="57"/>
  <c r="BW14" i="57"/>
  <c r="BU14" i="57"/>
  <c r="BM14" i="57"/>
  <c r="BK14" i="57"/>
  <c r="BI14" i="57"/>
  <c r="BC14" i="57"/>
  <c r="BB14" i="57"/>
  <c r="BA14" i="57"/>
  <c r="AZ14" i="57"/>
  <c r="AY14" i="57"/>
  <c r="BD14" i="57" s="1"/>
  <c r="AW14" i="57"/>
  <c r="AV14" i="57"/>
  <c r="AP14" i="57"/>
  <c r="J14" i="57"/>
  <c r="M14" i="57" s="1"/>
  <c r="AR14" i="57" s="1"/>
  <c r="DU13" i="57"/>
  <c r="DS13" i="57"/>
  <c r="DQ13" i="57"/>
  <c r="DY13" i="57" s="1"/>
  <c r="DI13" i="57"/>
  <c r="DG13" i="57"/>
  <c r="DE13" i="57"/>
  <c r="CW13" i="57"/>
  <c r="CU13" i="57"/>
  <c r="CS13" i="57"/>
  <c r="DA13" i="57" s="1"/>
  <c r="CK13" i="57"/>
  <c r="CI13" i="57"/>
  <c r="CG13" i="57"/>
  <c r="BY13" i="57"/>
  <c r="BW13" i="57"/>
  <c r="BU13" i="57"/>
  <c r="BM13" i="57"/>
  <c r="BK13" i="57"/>
  <c r="BI13" i="57"/>
  <c r="BQ13" i="57" s="1"/>
  <c r="BF13" i="57"/>
  <c r="BR13" i="57" s="1"/>
  <c r="CD13" i="57" s="1"/>
  <c r="CP13" i="57" s="1"/>
  <c r="DB13" i="57" s="1"/>
  <c r="DN13" i="57" s="1"/>
  <c r="BC13" i="57"/>
  <c r="BB13" i="57"/>
  <c r="BA13" i="57"/>
  <c r="AZ13" i="57"/>
  <c r="AY13" i="57"/>
  <c r="BD13" i="57" s="1"/>
  <c r="AW13" i="57"/>
  <c r="AV13" i="57"/>
  <c r="AP13" i="57"/>
  <c r="J13" i="57"/>
  <c r="M13" i="57" s="1"/>
  <c r="AR13" i="57" s="1"/>
  <c r="DU12" i="57"/>
  <c r="DS12" i="57"/>
  <c r="DQ12" i="57"/>
  <c r="DY12" i="57" s="1"/>
  <c r="DI12" i="57"/>
  <c r="DG12" i="57"/>
  <c r="DE12" i="57"/>
  <c r="CW12" i="57"/>
  <c r="CU12" i="57"/>
  <c r="CS12" i="57"/>
  <c r="DA12" i="57" s="1"/>
  <c r="CK12" i="57"/>
  <c r="CI12" i="57"/>
  <c r="CG12" i="57"/>
  <c r="BY12" i="57"/>
  <c r="BW12" i="57"/>
  <c r="BU12" i="57"/>
  <c r="CC12" i="57" s="1"/>
  <c r="BM12" i="57"/>
  <c r="BK12" i="57"/>
  <c r="BI12" i="57"/>
  <c r="BQ12" i="57" s="1"/>
  <c r="BC12" i="57"/>
  <c r="BB12" i="57"/>
  <c r="BA12" i="57"/>
  <c r="AZ12" i="57"/>
  <c r="AY12" i="57"/>
  <c r="AW12" i="57"/>
  <c r="AV12" i="57"/>
  <c r="AP12" i="57"/>
  <c r="J12" i="57"/>
  <c r="M12" i="57" s="1"/>
  <c r="AR12" i="57" s="1"/>
  <c r="DU11" i="57"/>
  <c r="DS11" i="57"/>
  <c r="DQ11" i="57"/>
  <c r="DI11" i="57"/>
  <c r="DG11" i="57"/>
  <c r="DE11" i="57"/>
  <c r="DM11" i="57" s="1"/>
  <c r="CW11" i="57"/>
  <c r="CU11" i="57"/>
  <c r="CS11" i="57"/>
  <c r="DA11" i="57" s="1"/>
  <c r="CK11" i="57"/>
  <c r="CI11" i="57"/>
  <c r="CG11" i="57"/>
  <c r="BY11" i="57"/>
  <c r="BW11" i="57"/>
  <c r="BU11" i="57"/>
  <c r="BM11" i="57"/>
  <c r="BK11" i="57"/>
  <c r="BI11" i="57"/>
  <c r="BF11" i="57"/>
  <c r="BR11" i="57" s="1"/>
  <c r="CD11" i="57" s="1"/>
  <c r="CP11" i="57" s="1"/>
  <c r="DB11" i="57" s="1"/>
  <c r="DN11" i="57" s="1"/>
  <c r="BC11" i="57"/>
  <c r="BB11" i="57"/>
  <c r="BA11" i="57"/>
  <c r="AZ11" i="57"/>
  <c r="AY11" i="57"/>
  <c r="AW11" i="57"/>
  <c r="AV11" i="57"/>
  <c r="AP11" i="57"/>
  <c r="J11" i="57"/>
  <c r="M11" i="57" s="1"/>
  <c r="AR11" i="57" s="1"/>
  <c r="AT11" i="57" s="1"/>
  <c r="DU10" i="57"/>
  <c r="DS10" i="57"/>
  <c r="DQ10" i="57"/>
  <c r="DI10" i="57"/>
  <c r="DG10" i="57"/>
  <c r="DE10" i="57"/>
  <c r="CW10" i="57"/>
  <c r="CU10" i="57"/>
  <c r="CS10" i="57"/>
  <c r="DA10" i="57" s="1"/>
  <c r="CK10" i="57"/>
  <c r="CI10" i="57"/>
  <c r="CG10" i="57"/>
  <c r="BY10" i="57"/>
  <c r="BW10" i="57"/>
  <c r="BU10" i="57"/>
  <c r="BM10" i="57"/>
  <c r="BK10" i="57"/>
  <c r="BI10" i="57"/>
  <c r="BC10" i="57"/>
  <c r="BB10" i="57"/>
  <c r="BA10" i="57"/>
  <c r="AZ10" i="57"/>
  <c r="AY10" i="57"/>
  <c r="AW10" i="57"/>
  <c r="AV10" i="57"/>
  <c r="AP10" i="57"/>
  <c r="J10" i="57"/>
  <c r="M10" i="57" s="1"/>
  <c r="AR10" i="57" s="1"/>
  <c r="DU9" i="57"/>
  <c r="DS9" i="57"/>
  <c r="DQ9" i="57"/>
  <c r="DI9" i="57"/>
  <c r="DG9" i="57"/>
  <c r="DE9" i="57"/>
  <c r="CW9" i="57"/>
  <c r="CU9" i="57"/>
  <c r="CS9" i="57"/>
  <c r="DA9" i="57" s="1"/>
  <c r="CK9" i="57"/>
  <c r="CI9" i="57"/>
  <c r="CG9" i="57"/>
  <c r="BY9" i="57"/>
  <c r="BW9" i="57"/>
  <c r="BU9" i="57"/>
  <c r="CC9" i="57" s="1"/>
  <c r="BM9" i="57"/>
  <c r="BK9" i="57"/>
  <c r="BI9" i="57"/>
  <c r="BQ9" i="57" s="1"/>
  <c r="BF9" i="57"/>
  <c r="BR9" i="57" s="1"/>
  <c r="CD9" i="57" s="1"/>
  <c r="CP9" i="57" s="1"/>
  <c r="DB9" i="57" s="1"/>
  <c r="DN9" i="57" s="1"/>
  <c r="BC9" i="57"/>
  <c r="BB9" i="57"/>
  <c r="BA9" i="57"/>
  <c r="AZ9" i="57"/>
  <c r="AY9" i="57"/>
  <c r="BD9" i="57" s="1"/>
  <c r="AW9" i="57"/>
  <c r="AV9" i="57"/>
  <c r="AP9" i="57"/>
  <c r="J9" i="57"/>
  <c r="M9" i="57" s="1"/>
  <c r="AR9" i="57" s="1"/>
  <c r="DU8" i="57"/>
  <c r="DS8" i="57"/>
  <c r="DQ8" i="57"/>
  <c r="DI8" i="57"/>
  <c r="DG8" i="57"/>
  <c r="DE8" i="57"/>
  <c r="CW8" i="57"/>
  <c r="CU8" i="57"/>
  <c r="CS8" i="57"/>
  <c r="DA8" i="57" s="1"/>
  <c r="CK8" i="57"/>
  <c r="CI8" i="57"/>
  <c r="CG8" i="57"/>
  <c r="BY8" i="57"/>
  <c r="BW8" i="57"/>
  <c r="BU8" i="57"/>
  <c r="BK8" i="57"/>
  <c r="BI8" i="57"/>
  <c r="BC8" i="57"/>
  <c r="BB8" i="57"/>
  <c r="BA8" i="57"/>
  <c r="AZ8" i="57"/>
  <c r="AY8" i="57"/>
  <c r="AW8" i="57"/>
  <c r="AV8" i="57"/>
  <c r="AP8" i="57"/>
  <c r="J8" i="57"/>
  <c r="M8" i="57" s="1"/>
  <c r="AR8" i="57" s="1"/>
  <c r="AT8" i="57" s="1"/>
  <c r="DU7" i="57"/>
  <c r="DS7" i="57"/>
  <c r="DQ7" i="57"/>
  <c r="DI7" i="57"/>
  <c r="DG7" i="57"/>
  <c r="DE7" i="57"/>
  <c r="CW7" i="57"/>
  <c r="CU7" i="57"/>
  <c r="CS7" i="57"/>
  <c r="DA7" i="57" s="1"/>
  <c r="CK7" i="57"/>
  <c r="CI7" i="57"/>
  <c r="CG7" i="57"/>
  <c r="BY7" i="57"/>
  <c r="BW7" i="57"/>
  <c r="BU7" i="57"/>
  <c r="BM7" i="57"/>
  <c r="BK7" i="57"/>
  <c r="BI7" i="57"/>
  <c r="BF7" i="57"/>
  <c r="BR7" i="57" s="1"/>
  <c r="CD7" i="57" s="1"/>
  <c r="CP7" i="57" s="1"/>
  <c r="DB7" i="57" s="1"/>
  <c r="DN7" i="57" s="1"/>
  <c r="BC7" i="57"/>
  <c r="BB7" i="57"/>
  <c r="BA7" i="57"/>
  <c r="AZ7" i="57"/>
  <c r="AY7" i="57"/>
  <c r="AW7" i="57"/>
  <c r="AV7" i="57"/>
  <c r="AP7" i="57"/>
  <c r="J7" i="57"/>
  <c r="M7" i="57" s="1"/>
  <c r="AR7" i="57" s="1"/>
  <c r="AT7" i="57" s="1"/>
  <c r="DU6" i="57"/>
  <c r="DS6" i="57"/>
  <c r="DQ6" i="57"/>
  <c r="DI6" i="57"/>
  <c r="DG6" i="57"/>
  <c r="DE6" i="57"/>
  <c r="CW6" i="57"/>
  <c r="CU6" i="57"/>
  <c r="CS6" i="57"/>
  <c r="DA6" i="57" s="1"/>
  <c r="CK6" i="57"/>
  <c r="CI6" i="57"/>
  <c r="CG6" i="57"/>
  <c r="BY6" i="57"/>
  <c r="BW6" i="57"/>
  <c r="BU6" i="57"/>
  <c r="BM6" i="57"/>
  <c r="BK6" i="57"/>
  <c r="BI6" i="57"/>
  <c r="BC6" i="57"/>
  <c r="BB6" i="57"/>
  <c r="BA6" i="57"/>
  <c r="AZ6" i="57"/>
  <c r="AY6" i="57"/>
  <c r="AW6" i="57"/>
  <c r="AV6" i="57"/>
  <c r="AP6" i="57"/>
  <c r="J6" i="57"/>
  <c r="M6" i="57" s="1"/>
  <c r="AR6" i="57" s="1"/>
  <c r="D6" i="57"/>
  <c r="D7" i="57" s="1"/>
  <c r="DX67" i="57"/>
  <c r="DU5" i="57"/>
  <c r="DS5" i="57"/>
  <c r="DQ5" i="57"/>
  <c r="DI5" i="57"/>
  <c r="DG5" i="57"/>
  <c r="DE5" i="57"/>
  <c r="CW5" i="57"/>
  <c r="CU5" i="57"/>
  <c r="CS5" i="57"/>
  <c r="DA5" i="57" s="1"/>
  <c r="CK5" i="57"/>
  <c r="CI5" i="57"/>
  <c r="CG5" i="57"/>
  <c r="BY5" i="57"/>
  <c r="BW5" i="57"/>
  <c r="BU5" i="57"/>
  <c r="BM5" i="57"/>
  <c r="BK5" i="57"/>
  <c r="BI5" i="57"/>
  <c r="BQ5" i="57" s="1"/>
  <c r="BF5" i="57"/>
  <c r="BR5" i="57" s="1"/>
  <c r="CD5" i="57" s="1"/>
  <c r="CP5" i="57" s="1"/>
  <c r="DB5" i="57" s="1"/>
  <c r="DN5" i="57" s="1"/>
  <c r="BC5" i="57"/>
  <c r="BC38" i="57" s="1"/>
  <c r="BB5" i="57"/>
  <c r="BA5" i="57"/>
  <c r="BA37" i="57" s="1"/>
  <c r="AZ5" i="57"/>
  <c r="AY5" i="57"/>
  <c r="AX5" i="57"/>
  <c r="BG5" i="57" s="1"/>
  <c r="BS5" i="57" s="1"/>
  <c r="CE5" i="57" s="1"/>
  <c r="CQ5" i="57" s="1"/>
  <c r="DO5" i="57" s="1"/>
  <c r="AW5" i="57"/>
  <c r="AV5" i="57"/>
  <c r="AP5" i="57"/>
  <c r="P5" i="57"/>
  <c r="J5" i="57"/>
  <c r="CJ2" i="57"/>
  <c r="CV2" i="57" s="1"/>
  <c r="DH2" i="57" s="1"/>
  <c r="DT2" i="57" s="1"/>
  <c r="BL2" i="57"/>
  <c r="BX2" i="57" s="1"/>
  <c r="AV2" i="57"/>
  <c r="AV48" i="57" s="1"/>
  <c r="Q2" i="57"/>
  <c r="AR1" i="57" s="1"/>
  <c r="AN36" i="52"/>
  <c r="AL36" i="52"/>
  <c r="AK36" i="52"/>
  <c r="AJ36" i="52"/>
  <c r="AH36" i="52"/>
  <c r="AG36" i="52"/>
  <c r="AD36" i="52"/>
  <c r="AC36" i="52"/>
  <c r="Y36" i="52"/>
  <c r="CO18" i="57" l="1"/>
  <c r="CC17" i="57"/>
  <c r="BQ17" i="57"/>
  <c r="CO15" i="57"/>
  <c r="DM14" i="57"/>
  <c r="CO14" i="57"/>
  <c r="CC13" i="57"/>
  <c r="CO11" i="57"/>
  <c r="DM10" i="57"/>
  <c r="CO10" i="57"/>
  <c r="DM7" i="57"/>
  <c r="CO7" i="57"/>
  <c r="CC8" i="57"/>
  <c r="BQ8" i="57"/>
  <c r="DM6" i="57"/>
  <c r="CO6" i="57"/>
  <c r="CC5" i="57"/>
  <c r="DY16" i="57"/>
  <c r="DY9" i="57"/>
  <c r="DY8" i="57"/>
  <c r="AT16" i="57"/>
  <c r="AU20" i="57"/>
  <c r="AT15" i="57"/>
  <c r="AT12" i="57"/>
  <c r="BD10" i="57"/>
  <c r="BD6" i="57"/>
  <c r="K41" i="57"/>
  <c r="K43" i="57" s="1"/>
  <c r="K49" i="57" s="1"/>
  <c r="P6" i="57"/>
  <c r="DY5" i="57"/>
  <c r="DY6" i="57"/>
  <c r="DY7" i="57"/>
  <c r="DY10" i="57"/>
  <c r="DY11" i="57"/>
  <c r="DY14" i="57"/>
  <c r="DY15" i="57"/>
  <c r="DY18" i="57"/>
  <c r="DY19" i="57"/>
  <c r="DY22" i="57"/>
  <c r="DY23" i="57"/>
  <c r="DY26" i="57"/>
  <c r="DY27" i="57"/>
  <c r="DY31" i="57"/>
  <c r="DY36" i="57"/>
  <c r="DY37" i="57"/>
  <c r="DY40" i="57"/>
  <c r="DY42" i="57"/>
  <c r="DY43" i="57"/>
  <c r="DY46" i="57"/>
  <c r="DY50" i="57"/>
  <c r="DY51" i="57"/>
  <c r="DY54" i="57"/>
  <c r="DY55" i="57"/>
  <c r="DY59" i="57"/>
  <c r="DY62" i="57"/>
  <c r="DY63" i="57"/>
  <c r="DM5" i="57"/>
  <c r="DM8" i="57"/>
  <c r="DM9" i="57"/>
  <c r="DM12" i="57"/>
  <c r="DM13" i="57"/>
  <c r="DM16" i="57"/>
  <c r="DM17" i="57"/>
  <c r="DM20" i="57"/>
  <c r="DM21" i="57"/>
  <c r="DM24" i="57"/>
  <c r="DM25" i="57"/>
  <c r="DM28" i="57"/>
  <c r="DM35" i="57"/>
  <c r="DM38" i="57"/>
  <c r="DM39" i="57"/>
  <c r="DM41" i="57"/>
  <c r="DM45" i="57"/>
  <c r="DM48" i="57"/>
  <c r="DM53" i="57"/>
  <c r="DM61" i="57"/>
  <c r="DM62" i="57"/>
  <c r="DM29" i="57"/>
  <c r="DM30" i="57"/>
  <c r="DM32" i="57"/>
  <c r="DM33" i="57"/>
  <c r="DM34" i="57"/>
  <c r="DM44" i="57"/>
  <c r="DM47" i="57"/>
  <c r="DM49" i="57"/>
  <c r="DM52" i="57"/>
  <c r="DM56" i="57"/>
  <c r="DM57" i="57"/>
  <c r="DM60" i="57"/>
  <c r="DM64" i="57"/>
  <c r="CO5" i="57"/>
  <c r="CO8" i="57"/>
  <c r="CO9" i="57"/>
  <c r="CO12" i="57"/>
  <c r="CO13" i="57"/>
  <c r="CO16" i="57"/>
  <c r="CO17" i="57"/>
  <c r="CO20" i="57"/>
  <c r="CO21" i="57"/>
  <c r="CO24" i="57"/>
  <c r="CO25" i="57"/>
  <c r="CO28" i="57"/>
  <c r="CO29" i="57"/>
  <c r="CO35" i="57"/>
  <c r="CO38" i="57"/>
  <c r="CO39" i="57"/>
  <c r="CO41" i="57"/>
  <c r="CO45" i="57"/>
  <c r="CO48" i="57"/>
  <c r="CO53" i="57"/>
  <c r="CO61" i="57"/>
  <c r="CO30" i="57"/>
  <c r="CO32" i="57"/>
  <c r="CO33" i="57"/>
  <c r="CO34" i="57"/>
  <c r="CO44" i="57"/>
  <c r="CO47" i="57"/>
  <c r="CO49" i="57"/>
  <c r="CO52" i="57"/>
  <c r="CO56" i="57"/>
  <c r="CO57" i="57"/>
  <c r="CO60" i="57"/>
  <c r="CO64" i="57"/>
  <c r="CC6" i="57"/>
  <c r="CC7" i="57"/>
  <c r="CC10" i="57"/>
  <c r="CC11" i="57"/>
  <c r="CC14" i="57"/>
  <c r="CC15" i="57"/>
  <c r="CC18" i="57"/>
  <c r="CC22" i="57"/>
  <c r="CC23" i="57"/>
  <c r="CC26" i="57"/>
  <c r="CC27" i="57"/>
  <c r="CC37" i="57"/>
  <c r="CC40" i="57"/>
  <c r="CC54" i="57"/>
  <c r="CC55" i="57"/>
  <c r="CC59" i="57"/>
  <c r="CC63" i="57"/>
  <c r="CC19" i="57"/>
  <c r="CC31" i="57"/>
  <c r="CC36" i="57"/>
  <c r="CC42" i="57"/>
  <c r="CC43" i="57"/>
  <c r="CC46" i="57"/>
  <c r="CC50" i="57"/>
  <c r="CC51" i="57"/>
  <c r="CC58" i="57"/>
  <c r="CC62" i="57"/>
  <c r="BQ6" i="57"/>
  <c r="BQ7" i="57"/>
  <c r="BQ10" i="57"/>
  <c r="BQ11" i="57"/>
  <c r="BQ14" i="57"/>
  <c r="BQ15" i="57"/>
  <c r="BQ18" i="57"/>
  <c r="BQ22" i="57"/>
  <c r="BQ23" i="57"/>
  <c r="BQ26" i="57"/>
  <c r="BQ27" i="57"/>
  <c r="BQ37" i="57"/>
  <c r="BQ40" i="57"/>
  <c r="BQ54" i="57"/>
  <c r="BQ55" i="57"/>
  <c r="BQ59" i="57"/>
  <c r="BQ63" i="57"/>
  <c r="BQ30" i="57"/>
  <c r="BQ32" i="57"/>
  <c r="BQ33" i="57"/>
  <c r="BQ34" i="57"/>
  <c r="BQ44" i="57"/>
  <c r="BQ47" i="57"/>
  <c r="BQ49" i="57"/>
  <c r="BQ52" i="57"/>
  <c r="BQ56" i="57"/>
  <c r="BQ57" i="57"/>
  <c r="BQ60" i="57"/>
  <c r="BQ64" i="57"/>
  <c r="BD54" i="57"/>
  <c r="K37" i="57" s="1"/>
  <c r="AQ37" i="57"/>
  <c r="AP36" i="57"/>
  <c r="AP42" i="57" s="1"/>
  <c r="AP44" i="57" s="1"/>
  <c r="AT13" i="57"/>
  <c r="AT14" i="57"/>
  <c r="AT17" i="57"/>
  <c r="AT18" i="57"/>
  <c r="AT21" i="57"/>
  <c r="AT22" i="57"/>
  <c r="AT25" i="57"/>
  <c r="AT26" i="57"/>
  <c r="AT28" i="57"/>
  <c r="AZ38" i="57"/>
  <c r="AZ50" i="57" s="1"/>
  <c r="AZ55" i="57" s="1"/>
  <c r="BD7" i="57"/>
  <c r="BD8" i="57"/>
  <c r="AU19" i="57"/>
  <c r="BD11" i="57"/>
  <c r="BD12" i="57"/>
  <c r="BB38" i="57"/>
  <c r="BD15" i="57"/>
  <c r="BD16" i="57"/>
  <c r="BD20" i="57"/>
  <c r="BD23" i="57"/>
  <c r="BD24" i="57"/>
  <c r="BD27" i="57"/>
  <c r="BD28" i="57"/>
  <c r="AT30" i="57"/>
  <c r="AT31" i="57"/>
  <c r="BD32" i="57"/>
  <c r="BD33" i="57"/>
  <c r="AT34" i="57"/>
  <c r="G37" i="57"/>
  <c r="G39" i="57" s="1"/>
  <c r="G41" i="57" s="1"/>
  <c r="I41" i="57"/>
  <c r="I43" i="57" s="1"/>
  <c r="I49" i="57" s="1"/>
  <c r="AT6" i="57"/>
  <c r="D8" i="57"/>
  <c r="AX7" i="57"/>
  <c r="BG9" i="57" s="1"/>
  <c r="BS9" i="57" s="1"/>
  <c r="CE9" i="57" s="1"/>
  <c r="CQ9" i="57" s="1"/>
  <c r="DC9" i="57" s="1"/>
  <c r="DO9" i="57" s="1"/>
  <c r="P7" i="57"/>
  <c r="AY38" i="57"/>
  <c r="BD5" i="57"/>
  <c r="BA49" i="57"/>
  <c r="BA43" i="57"/>
  <c r="BD37" i="57"/>
  <c r="BC50" i="57"/>
  <c r="BC55" i="57" s="1"/>
  <c r="BC43" i="57"/>
  <c r="AT20" i="57"/>
  <c r="J36" i="57"/>
  <c r="M5" i="57"/>
  <c r="AP47" i="57"/>
  <c r="AP49" i="57" s="1"/>
  <c r="BB50" i="57"/>
  <c r="BB55" i="57" s="1"/>
  <c r="BB43" i="57"/>
  <c r="AX6" i="57"/>
  <c r="BG7" i="57" s="1"/>
  <c r="BS7" i="57" s="1"/>
  <c r="CE7" i="57" s="1"/>
  <c r="CQ7" i="57" s="1"/>
  <c r="DC7" i="57" s="1"/>
  <c r="DO7" i="57" s="1"/>
  <c r="DY29" i="57"/>
  <c r="DY30" i="57"/>
  <c r="AT32" i="57"/>
  <c r="AT33" i="57"/>
  <c r="AT35" i="57"/>
  <c r="H43" i="57"/>
  <c r="H51" i="57"/>
  <c r="J51" i="57" s="1"/>
  <c r="J47" i="57"/>
  <c r="I37" i="57"/>
  <c r="J39" i="57"/>
  <c r="BD39" i="57"/>
  <c r="BD52" i="57"/>
  <c r="L37" i="57" s="1"/>
  <c r="BD40" i="57"/>
  <c r="L41" i="57"/>
  <c r="L43" i="57" s="1"/>
  <c r="L49" i="57" s="1"/>
  <c r="BD41" i="57"/>
  <c r="AQ42" i="57"/>
  <c r="AQ44" i="57" s="1"/>
  <c r="BD42" i="57"/>
  <c r="BQ67" i="57"/>
  <c r="CC67" i="57"/>
  <c r="CO67" i="57"/>
  <c r="DA67" i="57"/>
  <c r="DM67" i="57"/>
  <c r="DY56" i="57"/>
  <c r="DY58" i="57"/>
  <c r="DY67" i="57"/>
  <c r="AZ43" i="57" l="1"/>
  <c r="J41" i="57"/>
  <c r="BB44" i="57"/>
  <c r="BC45" i="57" s="1"/>
  <c r="BB56" i="57"/>
  <c r="BC57" i="57" s="1"/>
  <c r="BA55" i="57"/>
  <c r="BD49" i="57"/>
  <c r="AY50" i="57"/>
  <c r="AY43" i="57"/>
  <c r="BD38" i="57"/>
  <c r="J43" i="57"/>
  <c r="H49" i="57"/>
  <c r="J49" i="57" s="1"/>
  <c r="M36" i="57"/>
  <c r="AR5" i="57"/>
  <c r="D9" i="57"/>
  <c r="AX8" i="57"/>
  <c r="BG11" i="57" s="1"/>
  <c r="BS11" i="57" s="1"/>
  <c r="CE11" i="57" s="1"/>
  <c r="CQ11" i="57" s="1"/>
  <c r="DC11" i="57" s="1"/>
  <c r="DO11" i="57" s="1"/>
  <c r="P8" i="57"/>
  <c r="D10" i="57" l="1"/>
  <c r="AX9" i="57"/>
  <c r="BG13" i="57" s="1"/>
  <c r="BS13" i="57" s="1"/>
  <c r="CE13" i="57" s="1"/>
  <c r="CQ13" i="57" s="1"/>
  <c r="DC13" i="57" s="1"/>
  <c r="DO13" i="57" s="1"/>
  <c r="P9" i="57"/>
  <c r="AR36" i="57"/>
  <c r="AT5" i="57"/>
  <c r="AY55" i="57"/>
  <c r="BD50" i="57"/>
  <c r="J37" i="57" s="1"/>
  <c r="M45" i="57"/>
  <c r="BD43" i="57"/>
  <c r="BD45" i="57" s="1"/>
  <c r="AY44" i="57"/>
  <c r="BA45" i="57" s="1"/>
  <c r="P10" i="57" l="1"/>
  <c r="D11" i="57"/>
  <c r="AX10" i="57"/>
  <c r="BG15" i="57" s="1"/>
  <c r="BS15" i="57" s="1"/>
  <c r="CE15" i="57" s="1"/>
  <c r="CQ15" i="57" s="1"/>
  <c r="DC15" i="57" s="1"/>
  <c r="DO15" i="57" s="1"/>
  <c r="AY56" i="57"/>
  <c r="BA57" i="57" s="1"/>
  <c r="BD55" i="57"/>
  <c r="AR47" i="57"/>
  <c r="AR49" i="57" s="1"/>
  <c r="AR42" i="57"/>
  <c r="AR44" i="57" s="1"/>
  <c r="AR37" i="57"/>
  <c r="P11" i="57" l="1"/>
  <c r="D12" i="57"/>
  <c r="AX11" i="57"/>
  <c r="BG17" i="57" s="1"/>
  <c r="BS17" i="57" s="1"/>
  <c r="CE17" i="57" s="1"/>
  <c r="CQ17" i="57" s="1"/>
  <c r="DC17" i="57" s="1"/>
  <c r="DO17" i="57" s="1"/>
  <c r="BD58" i="57"/>
  <c r="BD57" i="57"/>
  <c r="M37" i="57"/>
  <c r="P12" i="57" l="1"/>
  <c r="D13" i="57"/>
  <c r="AX12" i="57"/>
  <c r="BG19" i="57" s="1"/>
  <c r="BS19" i="57" s="1"/>
  <c r="CE19" i="57" s="1"/>
  <c r="CQ19" i="57" s="1"/>
  <c r="DC19" i="57" s="1"/>
  <c r="DO19" i="57" s="1"/>
  <c r="P13" i="57" l="1"/>
  <c r="D14" i="57"/>
  <c r="AX13" i="57"/>
  <c r="BG21" i="57" s="1"/>
  <c r="BS21" i="57" s="1"/>
  <c r="CE21" i="57" s="1"/>
  <c r="CQ21" i="57" s="1"/>
  <c r="DC21" i="57" s="1"/>
  <c r="DO21" i="57" s="1"/>
  <c r="P14" i="57" l="1"/>
  <c r="D15" i="57"/>
  <c r="AX14" i="57"/>
  <c r="BG23" i="57" s="1"/>
  <c r="BS23" i="57" s="1"/>
  <c r="CE23" i="57" s="1"/>
  <c r="CQ23" i="57" s="1"/>
  <c r="DC23" i="57" s="1"/>
  <c r="DO23" i="57" s="1"/>
  <c r="P15" i="57" l="1"/>
  <c r="D16" i="57"/>
  <c r="AX15" i="57"/>
  <c r="BG25" i="57" s="1"/>
  <c r="BS25" i="57" s="1"/>
  <c r="CE25" i="57" s="1"/>
  <c r="CQ25" i="57" s="1"/>
  <c r="DC25" i="57" s="1"/>
  <c r="DO25" i="57" s="1"/>
  <c r="P16" i="57" l="1"/>
  <c r="D17" i="57"/>
  <c r="AX16" i="57"/>
  <c r="BG27" i="57" s="1"/>
  <c r="BS27" i="57" s="1"/>
  <c r="CE27" i="57" s="1"/>
  <c r="CQ27" i="57" s="1"/>
  <c r="DC27" i="57" s="1"/>
  <c r="DO27" i="57" s="1"/>
  <c r="P17" i="57" l="1"/>
  <c r="D18" i="57"/>
  <c r="AX17" i="57"/>
  <c r="BG29" i="57" s="1"/>
  <c r="BS29" i="57" s="1"/>
  <c r="CE29" i="57" s="1"/>
  <c r="CQ29" i="57" s="1"/>
  <c r="DC29" i="57" s="1"/>
  <c r="DO29" i="57" s="1"/>
  <c r="P18" i="57" l="1"/>
  <c r="D19" i="57"/>
  <c r="AX18" i="57"/>
  <c r="BG31" i="57" s="1"/>
  <c r="BS31" i="57" s="1"/>
  <c r="CE31" i="57" s="1"/>
  <c r="CQ31" i="57" s="1"/>
  <c r="DC31" i="57" s="1"/>
  <c r="DO31" i="57" s="1"/>
  <c r="D20" i="57" l="1"/>
  <c r="AX19" i="57"/>
  <c r="BG33" i="57" s="1"/>
  <c r="BS33" i="57" s="1"/>
  <c r="CE33" i="57" s="1"/>
  <c r="CQ33" i="57" s="1"/>
  <c r="DC33" i="57" s="1"/>
  <c r="DO33" i="57" s="1"/>
  <c r="P19" i="57"/>
  <c r="D21" i="57" l="1"/>
  <c r="AX20" i="57"/>
  <c r="BG35" i="57" s="1"/>
  <c r="BS35" i="57" s="1"/>
  <c r="CE35" i="57" s="1"/>
  <c r="CQ35" i="57" s="1"/>
  <c r="DC35" i="57" s="1"/>
  <c r="DO35" i="57" s="1"/>
  <c r="P20" i="57"/>
  <c r="P21" i="57" l="1"/>
  <c r="D22" i="57"/>
  <c r="AX21" i="57"/>
  <c r="BG37" i="57" s="1"/>
  <c r="BS37" i="57" s="1"/>
  <c r="CE37" i="57" s="1"/>
  <c r="CQ37" i="57" s="1"/>
  <c r="DC37" i="57" s="1"/>
  <c r="DO37" i="57" s="1"/>
  <c r="P22" i="57" l="1"/>
  <c r="D23" i="57"/>
  <c r="AX22" i="57"/>
  <c r="BG39" i="57" s="1"/>
  <c r="BS39" i="57" s="1"/>
  <c r="CE39" i="57" s="1"/>
  <c r="CQ39" i="57" s="1"/>
  <c r="DC39" i="57" s="1"/>
  <c r="DO39" i="57" s="1"/>
  <c r="P23" i="57" l="1"/>
  <c r="D24" i="57"/>
  <c r="AX23" i="57"/>
  <c r="BG41" i="57" s="1"/>
  <c r="BS41" i="57" s="1"/>
  <c r="CE41" i="57" s="1"/>
  <c r="CQ41" i="57" s="1"/>
  <c r="DC41" i="57" s="1"/>
  <c r="DO41" i="57" s="1"/>
  <c r="P24" i="57" l="1"/>
  <c r="D25" i="57"/>
  <c r="AX24" i="57"/>
  <c r="BG43" i="57" s="1"/>
  <c r="BS43" i="57" s="1"/>
  <c r="CE43" i="57" s="1"/>
  <c r="CQ43" i="57" s="1"/>
  <c r="DC43" i="57" s="1"/>
  <c r="DO43" i="57" s="1"/>
  <c r="P25" i="57" l="1"/>
  <c r="D26" i="57"/>
  <c r="AX25" i="57"/>
  <c r="BG45" i="57" s="1"/>
  <c r="BS45" i="57" s="1"/>
  <c r="CE45" i="57" s="1"/>
  <c r="CQ45" i="57" s="1"/>
  <c r="DC45" i="57" s="1"/>
  <c r="DO45" i="57" s="1"/>
  <c r="P26" i="57" l="1"/>
  <c r="D27" i="57"/>
  <c r="AX26" i="57"/>
  <c r="BG47" i="57" s="1"/>
  <c r="BS47" i="57" s="1"/>
  <c r="CE47" i="57" s="1"/>
  <c r="CQ47" i="57" s="1"/>
  <c r="DC47" i="57" s="1"/>
  <c r="DO47" i="57" s="1"/>
  <c r="P27" i="57" l="1"/>
  <c r="D28" i="57"/>
  <c r="AX27" i="57"/>
  <c r="BG49" i="57" s="1"/>
  <c r="BS49" i="57" s="1"/>
  <c r="CE49" i="57" s="1"/>
  <c r="CQ49" i="57" s="1"/>
  <c r="DC49" i="57" s="1"/>
  <c r="DO49" i="57" s="1"/>
  <c r="P28" i="57" l="1"/>
  <c r="D29" i="57"/>
  <c r="AX28" i="57"/>
  <c r="BG51" i="57" s="1"/>
  <c r="BS51" i="57" s="1"/>
  <c r="CE51" i="57" s="1"/>
  <c r="CQ51" i="57" s="1"/>
  <c r="DC51" i="57" s="1"/>
  <c r="DO51" i="57" s="1"/>
  <c r="P29" i="57" l="1"/>
  <c r="D30" i="57"/>
  <c r="AX29" i="57"/>
  <c r="BG53" i="57" s="1"/>
  <c r="BS53" i="57" s="1"/>
  <c r="CE53" i="57" s="1"/>
  <c r="CQ53" i="57" s="1"/>
  <c r="DC53" i="57" s="1"/>
  <c r="DO53" i="57" s="1"/>
  <c r="P30" i="57" l="1"/>
  <c r="AX30" i="57"/>
  <c r="BG55" i="57" s="1"/>
  <c r="BS55" i="57" s="1"/>
  <c r="CE55" i="57" s="1"/>
  <c r="CQ55" i="57" s="1"/>
  <c r="DC55" i="57" s="1"/>
  <c r="DO55" i="57" s="1"/>
  <c r="D31" i="57"/>
  <c r="P31" i="57" l="1"/>
  <c r="D32" i="57"/>
  <c r="AX31" i="57"/>
  <c r="BG57" i="57" s="1"/>
  <c r="BS57" i="57" s="1"/>
  <c r="CE57" i="57" s="1"/>
  <c r="CQ57" i="57" s="1"/>
  <c r="DC57" i="57" s="1"/>
  <c r="DO57" i="57" s="1"/>
  <c r="P32" i="57" l="1"/>
  <c r="D33" i="57"/>
  <c r="AX32" i="57"/>
  <c r="BG59" i="57" s="1"/>
  <c r="BS59" i="57" s="1"/>
  <c r="CE59" i="57" s="1"/>
  <c r="CQ59" i="57" s="1"/>
  <c r="DC59" i="57" s="1"/>
  <c r="DO59" i="57" s="1"/>
  <c r="D34" i="57" l="1"/>
  <c r="P33" i="57"/>
  <c r="AX33" i="57"/>
  <c r="BG61" i="57" s="1"/>
  <c r="BS61" i="57" s="1"/>
  <c r="CE61" i="57" s="1"/>
  <c r="CQ61" i="57" s="1"/>
  <c r="DC61" i="57" s="1"/>
  <c r="DO61" i="57" s="1"/>
  <c r="AX34" i="57" l="1"/>
  <c r="BG63" i="57" s="1"/>
  <c r="BS63" i="57" s="1"/>
  <c r="CE63" i="57" s="1"/>
  <c r="CQ63" i="57" s="1"/>
  <c r="DO63" i="57" s="1"/>
  <c r="P34" i="57"/>
  <c r="DT67" i="56" l="1"/>
  <c r="DS67" i="56"/>
  <c r="DR67" i="56"/>
  <c r="DQ67" i="56"/>
  <c r="DP67" i="56"/>
  <c r="DO67" i="56"/>
  <c r="DN67" i="56"/>
  <c r="DM67" i="56"/>
  <c r="DI67" i="56"/>
  <c r="DH67" i="56"/>
  <c r="DG67" i="56"/>
  <c r="DE67" i="56"/>
  <c r="DF67" i="56" s="1"/>
  <c r="DC67" i="56"/>
  <c r="DD67" i="56" s="1"/>
  <c r="DA67" i="56"/>
  <c r="DB67" i="56" s="1"/>
  <c r="CW67" i="56"/>
  <c r="CV67" i="56"/>
  <c r="CU67" i="56"/>
  <c r="CS67" i="56"/>
  <c r="CT67" i="56" s="1"/>
  <c r="CQ67" i="56"/>
  <c r="CR67" i="56" s="1"/>
  <c r="CO67" i="56"/>
  <c r="CP67" i="56" s="1"/>
  <c r="CK67" i="56"/>
  <c r="CJ67" i="56"/>
  <c r="CI67" i="56"/>
  <c r="CG67" i="56"/>
  <c r="CH67" i="56" s="1"/>
  <c r="CE67" i="56"/>
  <c r="CF67" i="56" s="1"/>
  <c r="CC67" i="56"/>
  <c r="CD67" i="56" s="1"/>
  <c r="BY67" i="56"/>
  <c r="BX67" i="56"/>
  <c r="BW67" i="56"/>
  <c r="BU67" i="56"/>
  <c r="BV67" i="56" s="1"/>
  <c r="BS67" i="56"/>
  <c r="BT67" i="56" s="1"/>
  <c r="BQ67" i="56"/>
  <c r="BR67" i="56" s="1"/>
  <c r="BM67" i="56"/>
  <c r="BL67" i="56"/>
  <c r="BK67" i="56"/>
  <c r="BI67" i="56"/>
  <c r="BJ67" i="56" s="1"/>
  <c r="BG67" i="56"/>
  <c r="BH67" i="56" s="1"/>
  <c r="BE67" i="56"/>
  <c r="BF67" i="56" s="1"/>
  <c r="DU66" i="56"/>
  <c r="DR66" i="56"/>
  <c r="DP66" i="56"/>
  <c r="DN66" i="56"/>
  <c r="DV66" i="56" s="1"/>
  <c r="DF66" i="56"/>
  <c r="DD66" i="56"/>
  <c r="DJ66" i="56" s="1"/>
  <c r="DB66" i="56"/>
  <c r="CT66" i="56"/>
  <c r="CR66" i="56"/>
  <c r="CX66" i="56" s="1"/>
  <c r="CP66" i="56"/>
  <c r="CH66" i="56"/>
  <c r="CF66" i="56"/>
  <c r="CL66" i="56" s="1"/>
  <c r="CD66" i="56"/>
  <c r="BV66" i="56"/>
  <c r="BT66" i="56"/>
  <c r="BZ66" i="56" s="1"/>
  <c r="BR66" i="56"/>
  <c r="BJ66" i="56"/>
  <c r="BH66" i="56"/>
  <c r="BN66" i="56" s="1"/>
  <c r="BF66" i="56"/>
  <c r="DU65" i="56"/>
  <c r="DR65" i="56"/>
  <c r="DP65" i="56"/>
  <c r="DN65" i="56"/>
  <c r="DV65" i="56" s="1"/>
  <c r="DF65" i="56"/>
  <c r="DD65" i="56"/>
  <c r="DB65" i="56"/>
  <c r="DJ65" i="56" s="1"/>
  <c r="CT65" i="56"/>
  <c r="CR65" i="56"/>
  <c r="CP65" i="56"/>
  <c r="CX65" i="56" s="1"/>
  <c r="CH65" i="56"/>
  <c r="CF65" i="56"/>
  <c r="CD65" i="56"/>
  <c r="CL65" i="56" s="1"/>
  <c r="BV65" i="56"/>
  <c r="BT65" i="56"/>
  <c r="BR65" i="56"/>
  <c r="BZ65" i="56" s="1"/>
  <c r="BJ65" i="56"/>
  <c r="BH65" i="56"/>
  <c r="BF65" i="56"/>
  <c r="BN65" i="56" s="1"/>
  <c r="BC65" i="56"/>
  <c r="BO65" i="56" s="1"/>
  <c r="CA65" i="56" s="1"/>
  <c r="CM65" i="56" s="1"/>
  <c r="CY65" i="56" s="1"/>
  <c r="DK65" i="56" s="1"/>
  <c r="DU64" i="56"/>
  <c r="DR64" i="56"/>
  <c r="DP64" i="56"/>
  <c r="DN64" i="56"/>
  <c r="DV64" i="56" s="1"/>
  <c r="DF64" i="56"/>
  <c r="DD64" i="56"/>
  <c r="DJ64" i="56" s="1"/>
  <c r="DB64" i="56"/>
  <c r="CT64" i="56"/>
  <c r="CR64" i="56"/>
  <c r="CX64" i="56" s="1"/>
  <c r="CP64" i="56"/>
  <c r="CH64" i="56"/>
  <c r="CF64" i="56"/>
  <c r="CL64" i="56" s="1"/>
  <c r="CD64" i="56"/>
  <c r="BV64" i="56"/>
  <c r="BT64" i="56"/>
  <c r="BZ64" i="56" s="1"/>
  <c r="BR64" i="56"/>
  <c r="BJ64" i="56"/>
  <c r="BH64" i="56"/>
  <c r="BN64" i="56" s="1"/>
  <c r="BF64" i="56"/>
  <c r="DU63" i="56"/>
  <c r="DR63" i="56"/>
  <c r="DP63" i="56"/>
  <c r="DN63" i="56"/>
  <c r="DV63" i="56" s="1"/>
  <c r="DF63" i="56"/>
  <c r="DD63" i="56"/>
  <c r="DB63" i="56"/>
  <c r="DJ63" i="56" s="1"/>
  <c r="CT63" i="56"/>
  <c r="CR63" i="56"/>
  <c r="CP63" i="56"/>
  <c r="CX63" i="56" s="1"/>
  <c r="CH63" i="56"/>
  <c r="CF63" i="56"/>
  <c r="CD63" i="56"/>
  <c r="CL63" i="56" s="1"/>
  <c r="BV63" i="56"/>
  <c r="BT63" i="56"/>
  <c r="BR63" i="56"/>
  <c r="BZ63" i="56" s="1"/>
  <c r="BJ63" i="56"/>
  <c r="BH63" i="56"/>
  <c r="BF63" i="56"/>
  <c r="BN63" i="56" s="1"/>
  <c r="BC63" i="56"/>
  <c r="BO63" i="56" s="1"/>
  <c r="CA63" i="56" s="1"/>
  <c r="CM63" i="56" s="1"/>
  <c r="CY63" i="56" s="1"/>
  <c r="DK63" i="56" s="1"/>
  <c r="DU62" i="56"/>
  <c r="DR62" i="56"/>
  <c r="DP62" i="56"/>
  <c r="DN62" i="56"/>
  <c r="DV62" i="56" s="1"/>
  <c r="DF62" i="56"/>
  <c r="DD62" i="56"/>
  <c r="DJ62" i="56" s="1"/>
  <c r="DB62" i="56"/>
  <c r="CT62" i="56"/>
  <c r="CR62" i="56"/>
  <c r="CX62" i="56" s="1"/>
  <c r="CP62" i="56"/>
  <c r="CH62" i="56"/>
  <c r="CF62" i="56"/>
  <c r="CL62" i="56" s="1"/>
  <c r="CD62" i="56"/>
  <c r="BV62" i="56"/>
  <c r="BT62" i="56"/>
  <c r="BZ62" i="56" s="1"/>
  <c r="BR62" i="56"/>
  <c r="BJ62" i="56"/>
  <c r="BH62" i="56"/>
  <c r="BN62" i="56" s="1"/>
  <c r="BF62" i="56"/>
  <c r="DU61" i="56"/>
  <c r="DR61" i="56"/>
  <c r="DP61" i="56"/>
  <c r="DN61" i="56"/>
  <c r="DV61" i="56" s="1"/>
  <c r="DF61" i="56"/>
  <c r="DD61" i="56"/>
  <c r="DB61" i="56"/>
  <c r="DJ61" i="56" s="1"/>
  <c r="CT61" i="56"/>
  <c r="CR61" i="56"/>
  <c r="CP61" i="56"/>
  <c r="CX61" i="56" s="1"/>
  <c r="CH61" i="56"/>
  <c r="CF61" i="56"/>
  <c r="CD61" i="56"/>
  <c r="CL61" i="56" s="1"/>
  <c r="BV61" i="56"/>
  <c r="BT61" i="56"/>
  <c r="BR61" i="56"/>
  <c r="BZ61" i="56" s="1"/>
  <c r="BJ61" i="56"/>
  <c r="BH61" i="56"/>
  <c r="BF61" i="56"/>
  <c r="BN61" i="56" s="1"/>
  <c r="BC61" i="56"/>
  <c r="BO61" i="56" s="1"/>
  <c r="CA61" i="56" s="1"/>
  <c r="CM61" i="56" s="1"/>
  <c r="CY61" i="56" s="1"/>
  <c r="DK61" i="56" s="1"/>
  <c r="DU60" i="56"/>
  <c r="DR60" i="56"/>
  <c r="DP60" i="56"/>
  <c r="DN60" i="56"/>
  <c r="DF60" i="56"/>
  <c r="DD60" i="56"/>
  <c r="DJ60" i="56" s="1"/>
  <c r="DB60" i="56"/>
  <c r="CT60" i="56"/>
  <c r="CR60" i="56"/>
  <c r="CX60" i="56" s="1"/>
  <c r="CP60" i="56"/>
  <c r="CH60" i="56"/>
  <c r="CF60" i="56"/>
  <c r="CL60" i="56" s="1"/>
  <c r="CD60" i="56"/>
  <c r="BV60" i="56"/>
  <c r="BT60" i="56"/>
  <c r="BZ60" i="56" s="1"/>
  <c r="BR60" i="56"/>
  <c r="BJ60" i="56"/>
  <c r="BH60" i="56"/>
  <c r="BN60" i="56" s="1"/>
  <c r="BF60" i="56"/>
  <c r="DU59" i="56"/>
  <c r="DR59" i="56"/>
  <c r="DP59" i="56"/>
  <c r="DN59" i="56"/>
  <c r="DV59" i="56" s="1"/>
  <c r="DF59" i="56"/>
  <c r="DD59" i="56"/>
  <c r="DB59" i="56"/>
  <c r="DJ59" i="56" s="1"/>
  <c r="CT59" i="56"/>
  <c r="CR59" i="56"/>
  <c r="CP59" i="56"/>
  <c r="CX59" i="56" s="1"/>
  <c r="CH59" i="56"/>
  <c r="CF59" i="56"/>
  <c r="CD59" i="56"/>
  <c r="CL59" i="56" s="1"/>
  <c r="BV59" i="56"/>
  <c r="BT59" i="56"/>
  <c r="BR59" i="56"/>
  <c r="BZ59" i="56" s="1"/>
  <c r="BJ59" i="56"/>
  <c r="BH59" i="56"/>
  <c r="BF59" i="56"/>
  <c r="BN59" i="56" s="1"/>
  <c r="BC59" i="56"/>
  <c r="BO59" i="56" s="1"/>
  <c r="CA59" i="56" s="1"/>
  <c r="CM59" i="56" s="1"/>
  <c r="CY59" i="56" s="1"/>
  <c r="DK59" i="56" s="1"/>
  <c r="DU58" i="56"/>
  <c r="DR58" i="56"/>
  <c r="DP58" i="56"/>
  <c r="DN58" i="56"/>
  <c r="DF58" i="56"/>
  <c r="DD58" i="56"/>
  <c r="DJ58" i="56" s="1"/>
  <c r="DB58" i="56"/>
  <c r="CT58" i="56"/>
  <c r="CR58" i="56"/>
  <c r="CX58" i="56" s="1"/>
  <c r="CP58" i="56"/>
  <c r="CH58" i="56"/>
  <c r="CF58" i="56"/>
  <c r="CL58" i="56" s="1"/>
  <c r="CD58" i="56"/>
  <c r="BV58" i="56"/>
  <c r="BT58" i="56"/>
  <c r="BZ58" i="56" s="1"/>
  <c r="BR58" i="56"/>
  <c r="BJ58" i="56"/>
  <c r="BH58" i="56"/>
  <c r="BN58" i="56" s="1"/>
  <c r="BF58" i="56"/>
  <c r="DU57" i="56"/>
  <c r="DR57" i="56"/>
  <c r="DP57" i="56"/>
  <c r="DN57" i="56"/>
  <c r="DV57" i="56" s="1"/>
  <c r="DF57" i="56"/>
  <c r="DD57" i="56"/>
  <c r="DJ57" i="56" s="1"/>
  <c r="DB57" i="56"/>
  <c r="CT57" i="56"/>
  <c r="CR57" i="56"/>
  <c r="CX57" i="56" s="1"/>
  <c r="CP57" i="56"/>
  <c r="CH57" i="56"/>
  <c r="CF57" i="56"/>
  <c r="CL57" i="56" s="1"/>
  <c r="CD57" i="56"/>
  <c r="BV57" i="56"/>
  <c r="BT57" i="56"/>
  <c r="BZ57" i="56" s="1"/>
  <c r="BR57" i="56"/>
  <c r="BJ57" i="56"/>
  <c r="BH57" i="56"/>
  <c r="BN57" i="56" s="1"/>
  <c r="BF57" i="56"/>
  <c r="BC57" i="56"/>
  <c r="BO57" i="56" s="1"/>
  <c r="CA57" i="56" s="1"/>
  <c r="CM57" i="56" s="1"/>
  <c r="CY57" i="56" s="1"/>
  <c r="DK57" i="56" s="1"/>
  <c r="DU56" i="56"/>
  <c r="DR56" i="56"/>
  <c r="DP56" i="56"/>
  <c r="DN56" i="56"/>
  <c r="DF56" i="56"/>
  <c r="DD56" i="56"/>
  <c r="DJ56" i="56" s="1"/>
  <c r="DB56" i="56"/>
  <c r="CT56" i="56"/>
  <c r="CR56" i="56"/>
  <c r="CX56" i="56" s="1"/>
  <c r="CP56" i="56"/>
  <c r="CH56" i="56"/>
  <c r="CF56" i="56"/>
  <c r="CL56" i="56" s="1"/>
  <c r="CD56" i="56"/>
  <c r="BV56" i="56"/>
  <c r="BT56" i="56"/>
  <c r="BZ56" i="56" s="1"/>
  <c r="BR56" i="56"/>
  <c r="BJ56" i="56"/>
  <c r="BH56" i="56"/>
  <c r="BN56" i="56" s="1"/>
  <c r="BF56" i="56"/>
  <c r="DU55" i="56"/>
  <c r="DR55" i="56"/>
  <c r="DP55" i="56"/>
  <c r="DN55" i="56"/>
  <c r="DV55" i="56" s="1"/>
  <c r="DF55" i="56"/>
  <c r="DD55" i="56"/>
  <c r="DB55" i="56"/>
  <c r="DJ55" i="56" s="1"/>
  <c r="CT55" i="56"/>
  <c r="CR55" i="56"/>
  <c r="CP55" i="56"/>
  <c r="CX55" i="56" s="1"/>
  <c r="CH55" i="56"/>
  <c r="CF55" i="56"/>
  <c r="CD55" i="56"/>
  <c r="BV55" i="56"/>
  <c r="BT55" i="56"/>
  <c r="BZ55" i="56" s="1"/>
  <c r="BR55" i="56"/>
  <c r="BJ55" i="56"/>
  <c r="BH55" i="56"/>
  <c r="BN55" i="56" s="1"/>
  <c r="BF55" i="56"/>
  <c r="BC55" i="56"/>
  <c r="BO55" i="56" s="1"/>
  <c r="CA55" i="56" s="1"/>
  <c r="CM55" i="56" s="1"/>
  <c r="CY55" i="56" s="1"/>
  <c r="DK55" i="56" s="1"/>
  <c r="DU54" i="56"/>
  <c r="DR54" i="56"/>
  <c r="DP54" i="56"/>
  <c r="DN54" i="56"/>
  <c r="DV54" i="56" s="1"/>
  <c r="DF54" i="56"/>
  <c r="DD54" i="56"/>
  <c r="DB54" i="56"/>
  <c r="DJ54" i="56" s="1"/>
  <c r="CT54" i="56"/>
  <c r="CR54" i="56"/>
  <c r="CP54" i="56"/>
  <c r="CX54" i="56" s="1"/>
  <c r="CH54" i="56"/>
  <c r="CF54" i="56"/>
  <c r="CD54" i="56"/>
  <c r="CL54" i="56" s="1"/>
  <c r="BV54" i="56"/>
  <c r="BT54" i="56"/>
  <c r="BR54" i="56"/>
  <c r="BZ54" i="56" s="1"/>
  <c r="BJ54" i="56"/>
  <c r="BH54" i="56"/>
  <c r="BF54" i="56"/>
  <c r="BN54" i="56" s="1"/>
  <c r="DU53" i="56"/>
  <c r="DR53" i="56"/>
  <c r="DP53" i="56"/>
  <c r="DN53" i="56"/>
  <c r="DV53" i="56" s="1"/>
  <c r="DF53" i="56"/>
  <c r="DD53" i="56"/>
  <c r="DB53" i="56"/>
  <c r="DJ53" i="56" s="1"/>
  <c r="CT53" i="56"/>
  <c r="CR53" i="56"/>
  <c r="CP53" i="56"/>
  <c r="CX53" i="56" s="1"/>
  <c r="CH53" i="56"/>
  <c r="CF53" i="56"/>
  <c r="CD53" i="56"/>
  <c r="CL53" i="56" s="1"/>
  <c r="BV53" i="56"/>
  <c r="BT53" i="56"/>
  <c r="BR53" i="56"/>
  <c r="BZ53" i="56" s="1"/>
  <c r="BJ53" i="56"/>
  <c r="BH53" i="56"/>
  <c r="BF53" i="56"/>
  <c r="BN53" i="56" s="1"/>
  <c r="BC53" i="56"/>
  <c r="BO53" i="56" s="1"/>
  <c r="CA53" i="56" s="1"/>
  <c r="CM53" i="56" s="1"/>
  <c r="CY53" i="56" s="1"/>
  <c r="DK53" i="56" s="1"/>
  <c r="DU52" i="56"/>
  <c r="DR52" i="56"/>
  <c r="DP52" i="56"/>
  <c r="DN52" i="56"/>
  <c r="DV52" i="56" s="1"/>
  <c r="DF52" i="56"/>
  <c r="DD52" i="56"/>
  <c r="DJ52" i="56" s="1"/>
  <c r="DB52" i="56"/>
  <c r="CT52" i="56"/>
  <c r="CR52" i="56"/>
  <c r="CX52" i="56" s="1"/>
  <c r="CP52" i="56"/>
  <c r="CH52" i="56"/>
  <c r="CF52" i="56"/>
  <c r="CL52" i="56" s="1"/>
  <c r="CD52" i="56"/>
  <c r="BV52" i="56"/>
  <c r="BT52" i="56"/>
  <c r="BZ52" i="56" s="1"/>
  <c r="BR52" i="56"/>
  <c r="BJ52" i="56"/>
  <c r="BH52" i="56"/>
  <c r="BN52" i="56" s="1"/>
  <c r="BF52" i="56"/>
  <c r="DU51" i="56"/>
  <c r="DR51" i="56"/>
  <c r="DP51" i="56"/>
  <c r="DN51" i="56"/>
  <c r="DV51" i="56" s="1"/>
  <c r="DF51" i="56"/>
  <c r="DD51" i="56"/>
  <c r="DJ51" i="56" s="1"/>
  <c r="DB51" i="56"/>
  <c r="CT51" i="56"/>
  <c r="CR51" i="56"/>
  <c r="CX51" i="56" s="1"/>
  <c r="CP51" i="56"/>
  <c r="CH51" i="56"/>
  <c r="CF51" i="56"/>
  <c r="CL51" i="56" s="1"/>
  <c r="CD51" i="56"/>
  <c r="BV51" i="56"/>
  <c r="BT51" i="56"/>
  <c r="BZ51" i="56" s="1"/>
  <c r="BR51" i="56"/>
  <c r="BJ51" i="56"/>
  <c r="BH51" i="56"/>
  <c r="BN51" i="56" s="1"/>
  <c r="BF51" i="56"/>
  <c r="BC51" i="56"/>
  <c r="BO51" i="56" s="1"/>
  <c r="CA51" i="56" s="1"/>
  <c r="CM51" i="56" s="1"/>
  <c r="CY51" i="56" s="1"/>
  <c r="DK51" i="56" s="1"/>
  <c r="DU50" i="56"/>
  <c r="DR50" i="56"/>
  <c r="DP50" i="56"/>
  <c r="DN50" i="56"/>
  <c r="DV50" i="56" s="1"/>
  <c r="DF50" i="56"/>
  <c r="DD50" i="56"/>
  <c r="DJ50" i="56" s="1"/>
  <c r="DB50" i="56"/>
  <c r="CT50" i="56"/>
  <c r="CR50" i="56"/>
  <c r="CX50" i="56" s="1"/>
  <c r="CP50" i="56"/>
  <c r="CH50" i="56"/>
  <c r="CF50" i="56"/>
  <c r="CL50" i="56" s="1"/>
  <c r="CD50" i="56"/>
  <c r="BV50" i="56"/>
  <c r="BT50" i="56"/>
  <c r="BZ50" i="56" s="1"/>
  <c r="BR50" i="56"/>
  <c r="BJ50" i="56"/>
  <c r="BH50" i="56"/>
  <c r="BN50" i="56" s="1"/>
  <c r="BF50" i="56"/>
  <c r="DU49" i="56"/>
  <c r="DR49" i="56"/>
  <c r="DP49" i="56"/>
  <c r="DN49" i="56"/>
  <c r="DV49" i="56" s="1"/>
  <c r="DF49" i="56"/>
  <c r="DD49" i="56"/>
  <c r="DJ49" i="56" s="1"/>
  <c r="DB49" i="56"/>
  <c r="CT49" i="56"/>
  <c r="CR49" i="56"/>
  <c r="CX49" i="56" s="1"/>
  <c r="CP49" i="56"/>
  <c r="CH49" i="56"/>
  <c r="CF49" i="56"/>
  <c r="CL49" i="56" s="1"/>
  <c r="CD49" i="56"/>
  <c r="BV49" i="56"/>
  <c r="BT49" i="56"/>
  <c r="BZ49" i="56" s="1"/>
  <c r="BR49" i="56"/>
  <c r="BJ49" i="56"/>
  <c r="BH49" i="56"/>
  <c r="BN49" i="56" s="1"/>
  <c r="BF49" i="56"/>
  <c r="BC49" i="56"/>
  <c r="BO49" i="56" s="1"/>
  <c r="CA49" i="56" s="1"/>
  <c r="CM49" i="56" s="1"/>
  <c r="CY49" i="56" s="1"/>
  <c r="DK49" i="56" s="1"/>
  <c r="DU48" i="56"/>
  <c r="DR48" i="56"/>
  <c r="DP48" i="56"/>
  <c r="DN48" i="56"/>
  <c r="DV48" i="56" s="1"/>
  <c r="DF48" i="56"/>
  <c r="DD48" i="56"/>
  <c r="DJ48" i="56" s="1"/>
  <c r="DB48" i="56"/>
  <c r="CT48" i="56"/>
  <c r="CR48" i="56"/>
  <c r="CX48" i="56" s="1"/>
  <c r="CP48" i="56"/>
  <c r="CH48" i="56"/>
  <c r="CF48" i="56"/>
  <c r="CL48" i="56" s="1"/>
  <c r="CD48" i="56"/>
  <c r="BV48" i="56"/>
  <c r="BT48" i="56"/>
  <c r="BZ48" i="56" s="1"/>
  <c r="BR48" i="56"/>
  <c r="BJ48" i="56"/>
  <c r="BH48" i="56"/>
  <c r="BN48" i="56" s="1"/>
  <c r="BF48" i="56"/>
  <c r="AZ48" i="56"/>
  <c r="AY48" i="56"/>
  <c r="AX48" i="56"/>
  <c r="DU47" i="56"/>
  <c r="DR47" i="56"/>
  <c r="DP47" i="56"/>
  <c r="DN47" i="56"/>
  <c r="DV47" i="56" s="1"/>
  <c r="DF47" i="56"/>
  <c r="DD47" i="56"/>
  <c r="DB47" i="56"/>
  <c r="DJ47" i="56" s="1"/>
  <c r="CT47" i="56"/>
  <c r="CR47" i="56"/>
  <c r="CP47" i="56"/>
  <c r="CX47" i="56" s="1"/>
  <c r="CH47" i="56"/>
  <c r="CF47" i="56"/>
  <c r="CD47" i="56"/>
  <c r="CL47" i="56" s="1"/>
  <c r="BV47" i="56"/>
  <c r="BT47" i="56"/>
  <c r="BR47" i="56"/>
  <c r="BZ47" i="56" s="1"/>
  <c r="BJ47" i="56"/>
  <c r="BH47" i="56"/>
  <c r="BF47" i="56"/>
  <c r="BN47" i="56" s="1"/>
  <c r="BC47" i="56"/>
  <c r="BO47" i="56" s="1"/>
  <c r="CA47" i="56" s="1"/>
  <c r="CM47" i="56" s="1"/>
  <c r="CY47" i="56" s="1"/>
  <c r="DK47" i="56" s="1"/>
  <c r="AX47" i="56"/>
  <c r="DU46" i="56"/>
  <c r="DR46" i="56"/>
  <c r="DP46" i="56"/>
  <c r="DN46" i="56"/>
  <c r="DV46" i="56" s="1"/>
  <c r="DF46" i="56"/>
  <c r="DD46" i="56"/>
  <c r="DJ46" i="56" s="1"/>
  <c r="DB46" i="56"/>
  <c r="CT46" i="56"/>
  <c r="CR46" i="56"/>
  <c r="CX46" i="56" s="1"/>
  <c r="CP46" i="56"/>
  <c r="CH46" i="56"/>
  <c r="CF46" i="56"/>
  <c r="CL46" i="56" s="1"/>
  <c r="CD46" i="56"/>
  <c r="BV46" i="56"/>
  <c r="BT46" i="56"/>
  <c r="BZ46" i="56" s="1"/>
  <c r="BR46" i="56"/>
  <c r="BJ46" i="56"/>
  <c r="BH46" i="56"/>
  <c r="BN46" i="56" s="1"/>
  <c r="BF46" i="56"/>
  <c r="DU45" i="56"/>
  <c r="DR45" i="56"/>
  <c r="DP45" i="56"/>
  <c r="DN45" i="56"/>
  <c r="DV45" i="56" s="1"/>
  <c r="DF45" i="56"/>
  <c r="DD45" i="56"/>
  <c r="DB45" i="56"/>
  <c r="DJ45" i="56" s="1"/>
  <c r="CT45" i="56"/>
  <c r="CR45" i="56"/>
  <c r="CP45" i="56"/>
  <c r="CX45" i="56" s="1"/>
  <c r="CH45" i="56"/>
  <c r="CF45" i="56"/>
  <c r="CD45" i="56"/>
  <c r="CL45" i="56" s="1"/>
  <c r="BV45" i="56"/>
  <c r="BT45" i="56"/>
  <c r="BR45" i="56"/>
  <c r="BZ45" i="56" s="1"/>
  <c r="BJ45" i="56"/>
  <c r="BH45" i="56"/>
  <c r="BF45" i="56"/>
  <c r="BN45" i="56" s="1"/>
  <c r="BC45" i="56"/>
  <c r="BO45" i="56" s="1"/>
  <c r="CA45" i="56" s="1"/>
  <c r="CM45" i="56" s="1"/>
  <c r="CY45" i="56" s="1"/>
  <c r="DK45" i="56" s="1"/>
  <c r="DU44" i="56"/>
  <c r="DR44" i="56"/>
  <c r="DP44" i="56"/>
  <c r="DN44" i="56"/>
  <c r="DV44" i="56" s="1"/>
  <c r="DF44" i="56"/>
  <c r="DD44" i="56"/>
  <c r="DJ44" i="56" s="1"/>
  <c r="DB44" i="56"/>
  <c r="CT44" i="56"/>
  <c r="CR44" i="56"/>
  <c r="CX44" i="56" s="1"/>
  <c r="CP44" i="56"/>
  <c r="CH44" i="56"/>
  <c r="CF44" i="56"/>
  <c r="CL44" i="56" s="1"/>
  <c r="CD44" i="56"/>
  <c r="BV44" i="56"/>
  <c r="BT44" i="56"/>
  <c r="BZ44" i="56" s="1"/>
  <c r="BR44" i="56"/>
  <c r="BJ44" i="56"/>
  <c r="BH44" i="56"/>
  <c r="BN44" i="56" s="1"/>
  <c r="BF44" i="56"/>
  <c r="DU43" i="56"/>
  <c r="DR43" i="56"/>
  <c r="DP43" i="56"/>
  <c r="DN43" i="56"/>
  <c r="DV43" i="56" s="1"/>
  <c r="DF43" i="56"/>
  <c r="DD43" i="56"/>
  <c r="DB43" i="56"/>
  <c r="DJ43" i="56" s="1"/>
  <c r="CT43" i="56"/>
  <c r="CR43" i="56"/>
  <c r="CP43" i="56"/>
  <c r="CX43" i="56" s="1"/>
  <c r="CH43" i="56"/>
  <c r="CF43" i="56"/>
  <c r="CD43" i="56"/>
  <c r="CL43" i="56" s="1"/>
  <c r="BV43" i="56"/>
  <c r="BT43" i="56"/>
  <c r="BR43" i="56"/>
  <c r="BZ43" i="56" s="1"/>
  <c r="BJ43" i="56"/>
  <c r="BH43" i="56"/>
  <c r="BF43" i="56"/>
  <c r="BN43" i="56" s="1"/>
  <c r="BC43" i="56"/>
  <c r="BO43" i="56" s="1"/>
  <c r="CA43" i="56" s="1"/>
  <c r="CM43" i="56" s="1"/>
  <c r="CY43" i="56" s="1"/>
  <c r="DK43" i="56" s="1"/>
  <c r="DU42" i="56"/>
  <c r="DR42" i="56"/>
  <c r="DP42" i="56"/>
  <c r="DN42" i="56"/>
  <c r="DV42" i="56" s="1"/>
  <c r="DF42" i="56"/>
  <c r="DD42" i="56"/>
  <c r="DB42" i="56"/>
  <c r="DJ42" i="56" s="1"/>
  <c r="CT42" i="56"/>
  <c r="CR42" i="56"/>
  <c r="CP42" i="56"/>
  <c r="CX42" i="56" s="1"/>
  <c r="CH42" i="56"/>
  <c r="CF42" i="56"/>
  <c r="CD42" i="56"/>
  <c r="CL42" i="56" s="1"/>
  <c r="BV42" i="56"/>
  <c r="BT42" i="56"/>
  <c r="BR42" i="56"/>
  <c r="BZ42" i="56" s="1"/>
  <c r="BJ42" i="56"/>
  <c r="BH42" i="56"/>
  <c r="BF42" i="56"/>
  <c r="BN42" i="56" s="1"/>
  <c r="AZ42" i="56"/>
  <c r="AZ54" i="56" s="1"/>
  <c r="AY42" i="56"/>
  <c r="AY54" i="56" s="1"/>
  <c r="AW42" i="56"/>
  <c r="AW54" i="56" s="1"/>
  <c r="AV42" i="56"/>
  <c r="AV54" i="56" s="1"/>
  <c r="DU41" i="56"/>
  <c r="DR41" i="56"/>
  <c r="DP41" i="56"/>
  <c r="DN41" i="56"/>
  <c r="DV41" i="56" s="1"/>
  <c r="DF41" i="56"/>
  <c r="DD41" i="56"/>
  <c r="DB41" i="56"/>
  <c r="DJ41" i="56" s="1"/>
  <c r="CT41" i="56"/>
  <c r="CR41" i="56"/>
  <c r="CP41" i="56"/>
  <c r="CX41" i="56" s="1"/>
  <c r="CH41" i="56"/>
  <c r="CF41" i="56"/>
  <c r="CD41" i="56"/>
  <c r="CL41" i="56" s="1"/>
  <c r="BV41" i="56"/>
  <c r="BT41" i="56"/>
  <c r="BR41" i="56"/>
  <c r="BZ41" i="56" s="1"/>
  <c r="BJ41" i="56"/>
  <c r="BH41" i="56"/>
  <c r="BF41" i="56"/>
  <c r="BN41" i="56" s="1"/>
  <c r="BC41" i="56"/>
  <c r="BO41" i="56" s="1"/>
  <c r="CA41" i="56" s="1"/>
  <c r="CM41" i="56" s="1"/>
  <c r="CY41" i="56" s="1"/>
  <c r="DK41" i="56" s="1"/>
  <c r="AX41" i="56"/>
  <c r="AX53" i="56" s="1"/>
  <c r="BA53" i="56" s="1"/>
  <c r="DU40" i="56"/>
  <c r="DR40" i="56"/>
  <c r="DP40" i="56"/>
  <c r="DN40" i="56"/>
  <c r="DV40" i="56" s="1"/>
  <c r="DF40" i="56"/>
  <c r="DD40" i="56"/>
  <c r="DB40" i="56"/>
  <c r="DJ40" i="56" s="1"/>
  <c r="CT40" i="56"/>
  <c r="CR40" i="56"/>
  <c r="CP40" i="56"/>
  <c r="CX40" i="56" s="1"/>
  <c r="CH40" i="56"/>
  <c r="CF40" i="56"/>
  <c r="CD40" i="56"/>
  <c r="CL40" i="56" s="1"/>
  <c r="BV40" i="56"/>
  <c r="BT40" i="56"/>
  <c r="BR40" i="56"/>
  <c r="BZ40" i="56" s="1"/>
  <c r="BJ40" i="56"/>
  <c r="BH40" i="56"/>
  <c r="BF40" i="56"/>
  <c r="BN40" i="56" s="1"/>
  <c r="AZ40" i="56"/>
  <c r="AZ52" i="56" s="1"/>
  <c r="AY40" i="56"/>
  <c r="AY52" i="56" s="1"/>
  <c r="AW40" i="56"/>
  <c r="AW52" i="56" s="1"/>
  <c r="AV40" i="56"/>
  <c r="AV52" i="56" s="1"/>
  <c r="DU39" i="56"/>
  <c r="DR39" i="56"/>
  <c r="DP39" i="56"/>
  <c r="DN39" i="56"/>
  <c r="DV39" i="56" s="1"/>
  <c r="DF39" i="56"/>
  <c r="DD39" i="56"/>
  <c r="DB39" i="56"/>
  <c r="DJ39" i="56" s="1"/>
  <c r="CT39" i="56"/>
  <c r="CR39" i="56"/>
  <c r="CP39" i="56"/>
  <c r="CX39" i="56" s="1"/>
  <c r="CH39" i="56"/>
  <c r="CF39" i="56"/>
  <c r="CD39" i="56"/>
  <c r="CL39" i="56" s="1"/>
  <c r="BV39" i="56"/>
  <c r="BT39" i="56"/>
  <c r="BR39" i="56"/>
  <c r="BZ39" i="56" s="1"/>
  <c r="BJ39" i="56"/>
  <c r="BH39" i="56"/>
  <c r="BF39" i="56"/>
  <c r="BN39" i="56" s="1"/>
  <c r="BC39" i="56"/>
  <c r="BO39" i="56" s="1"/>
  <c r="CA39" i="56" s="1"/>
  <c r="CM39" i="56" s="1"/>
  <c r="CY39" i="56" s="1"/>
  <c r="DK39" i="56" s="1"/>
  <c r="AX39" i="56"/>
  <c r="AX51" i="56" s="1"/>
  <c r="BA51" i="56" s="1"/>
  <c r="L39" i="56"/>
  <c r="L47" i="56" s="1"/>
  <c r="L51" i="56" s="1"/>
  <c r="K39" i="56"/>
  <c r="K47" i="56" s="1"/>
  <c r="K51" i="56" s="1"/>
  <c r="I39" i="56"/>
  <c r="I47" i="56" s="1"/>
  <c r="I51" i="56" s="1"/>
  <c r="H39" i="56"/>
  <c r="H47" i="56" s="1"/>
  <c r="F39" i="56"/>
  <c r="DU38" i="56"/>
  <c r="DR38" i="56"/>
  <c r="DP38" i="56"/>
  <c r="DN38" i="56"/>
  <c r="DV38" i="56" s="1"/>
  <c r="DF38" i="56"/>
  <c r="DD38" i="56"/>
  <c r="DB38" i="56"/>
  <c r="DJ38" i="56" s="1"/>
  <c r="CT38" i="56"/>
  <c r="CR38" i="56"/>
  <c r="CP38" i="56"/>
  <c r="CX38" i="56" s="1"/>
  <c r="CH38" i="56"/>
  <c r="CF38" i="56"/>
  <c r="CD38" i="56"/>
  <c r="CL38" i="56" s="1"/>
  <c r="BV38" i="56"/>
  <c r="BT38" i="56"/>
  <c r="BR38" i="56"/>
  <c r="BZ38" i="56" s="1"/>
  <c r="BJ38" i="56"/>
  <c r="BH38" i="56"/>
  <c r="BF38" i="56"/>
  <c r="BN38" i="56" s="1"/>
  <c r="AN38" i="56"/>
  <c r="AN37" i="56" s="1"/>
  <c r="DU37" i="56"/>
  <c r="DR37" i="56"/>
  <c r="DP37" i="56"/>
  <c r="DN37" i="56"/>
  <c r="DV37" i="56" s="1"/>
  <c r="DF37" i="56"/>
  <c r="DD37" i="56"/>
  <c r="DB37" i="56"/>
  <c r="DJ37" i="56" s="1"/>
  <c r="CT37" i="56"/>
  <c r="CR37" i="56"/>
  <c r="CP37" i="56"/>
  <c r="CX37" i="56" s="1"/>
  <c r="CH37" i="56"/>
  <c r="CF37" i="56"/>
  <c r="CD37" i="56"/>
  <c r="CL37" i="56" s="1"/>
  <c r="BV37" i="56"/>
  <c r="BT37" i="56"/>
  <c r="BR37" i="56"/>
  <c r="BZ37" i="56" s="1"/>
  <c r="BJ37" i="56"/>
  <c r="BH37" i="56"/>
  <c r="BF37" i="56"/>
  <c r="BN37" i="56" s="1"/>
  <c r="BC37" i="56"/>
  <c r="BO37" i="56" s="1"/>
  <c r="CA37" i="56" s="1"/>
  <c r="CM37" i="56" s="1"/>
  <c r="CY37" i="56" s="1"/>
  <c r="DK37" i="56" s="1"/>
  <c r="DU36" i="56"/>
  <c r="DR36" i="56"/>
  <c r="DP36" i="56"/>
  <c r="DN36" i="56"/>
  <c r="DV36" i="56" s="1"/>
  <c r="DF36" i="56"/>
  <c r="DD36" i="56"/>
  <c r="DJ36" i="56" s="1"/>
  <c r="DB36" i="56"/>
  <c r="CT36" i="56"/>
  <c r="CR36" i="56"/>
  <c r="CX36" i="56" s="1"/>
  <c r="CP36" i="56"/>
  <c r="CH36" i="56"/>
  <c r="CF36" i="56"/>
  <c r="CL36" i="56" s="1"/>
  <c r="CD36" i="56"/>
  <c r="BV36" i="56"/>
  <c r="BT36" i="56"/>
  <c r="BZ36" i="56" s="1"/>
  <c r="BR36" i="56"/>
  <c r="BJ36" i="56"/>
  <c r="BH36" i="56"/>
  <c r="BN36" i="56" s="1"/>
  <c r="BF36" i="56"/>
  <c r="AN36" i="56"/>
  <c r="AL36" i="56"/>
  <c r="AK36" i="56"/>
  <c r="AJ36" i="56"/>
  <c r="AI36" i="56"/>
  <c r="AH36" i="56"/>
  <c r="AG36" i="56"/>
  <c r="AF36" i="56"/>
  <c r="AE36" i="56"/>
  <c r="AD36" i="56"/>
  <c r="AC36" i="56"/>
  <c r="AB36" i="56"/>
  <c r="AA36" i="56"/>
  <c r="Z36" i="56"/>
  <c r="Y36" i="56"/>
  <c r="X36" i="56"/>
  <c r="W36" i="56"/>
  <c r="V36" i="56"/>
  <c r="U36" i="56"/>
  <c r="T36" i="56"/>
  <c r="S36" i="56"/>
  <c r="R36" i="56"/>
  <c r="Q36" i="56"/>
  <c r="L36" i="56"/>
  <c r="K36" i="56"/>
  <c r="K41" i="56" s="1"/>
  <c r="K43" i="56" s="1"/>
  <c r="K49" i="56" s="1"/>
  <c r="I36" i="56"/>
  <c r="I41" i="56" s="1"/>
  <c r="I43" i="56" s="1"/>
  <c r="I49" i="56" s="1"/>
  <c r="H36" i="56"/>
  <c r="H41" i="56" s="1"/>
  <c r="G36" i="56"/>
  <c r="F36" i="56"/>
  <c r="F41" i="56" s="1"/>
  <c r="E36" i="56"/>
  <c r="G37" i="56" s="1"/>
  <c r="G39" i="56" s="1"/>
  <c r="DU35" i="56"/>
  <c r="DR35" i="56"/>
  <c r="DP35" i="56"/>
  <c r="DN35" i="56"/>
  <c r="DV35" i="56" s="1"/>
  <c r="DF35" i="56"/>
  <c r="DD35" i="56"/>
  <c r="DB35" i="56"/>
  <c r="DJ35" i="56" s="1"/>
  <c r="CT35" i="56"/>
  <c r="CR35" i="56"/>
  <c r="CP35" i="56"/>
  <c r="CX35" i="56" s="1"/>
  <c r="CH35" i="56"/>
  <c r="CF35" i="56"/>
  <c r="CD35" i="56"/>
  <c r="CL35" i="56" s="1"/>
  <c r="BV35" i="56"/>
  <c r="BT35" i="56"/>
  <c r="BR35" i="56"/>
  <c r="BZ35" i="56" s="1"/>
  <c r="BJ35" i="56"/>
  <c r="BH35" i="56"/>
  <c r="BF35" i="56"/>
  <c r="BN35" i="56" s="1"/>
  <c r="BC35" i="56"/>
  <c r="BO35" i="56" s="1"/>
  <c r="CA35" i="56" s="1"/>
  <c r="CM35" i="56" s="1"/>
  <c r="CY35" i="56" s="1"/>
  <c r="DK35" i="56" s="1"/>
  <c r="AZ35" i="56"/>
  <c r="AY35" i="56"/>
  <c r="AX35" i="56"/>
  <c r="AW35" i="56"/>
  <c r="AV35" i="56"/>
  <c r="BA35" i="56" s="1"/>
  <c r="AT35" i="56"/>
  <c r="AS35" i="56"/>
  <c r="AP35" i="56"/>
  <c r="AM35" i="56"/>
  <c r="J35" i="56"/>
  <c r="M35" i="56" s="1"/>
  <c r="AO35" i="56" s="1"/>
  <c r="AQ35" i="56" s="1"/>
  <c r="DU34" i="56"/>
  <c r="DR34" i="56"/>
  <c r="DP34" i="56"/>
  <c r="DN34" i="56"/>
  <c r="DV34" i="56" s="1"/>
  <c r="DF34" i="56"/>
  <c r="DD34" i="56"/>
  <c r="DB34" i="56"/>
  <c r="DJ34" i="56" s="1"/>
  <c r="CT34" i="56"/>
  <c r="CR34" i="56"/>
  <c r="CP34" i="56"/>
  <c r="CX34" i="56" s="1"/>
  <c r="CH34" i="56"/>
  <c r="CF34" i="56"/>
  <c r="CD34" i="56"/>
  <c r="CL34" i="56" s="1"/>
  <c r="BV34" i="56"/>
  <c r="BT34" i="56"/>
  <c r="BR34" i="56"/>
  <c r="BZ34" i="56" s="1"/>
  <c r="BJ34" i="56"/>
  <c r="BH34" i="56"/>
  <c r="BF34" i="56"/>
  <c r="BN34" i="56" s="1"/>
  <c r="AZ34" i="56"/>
  <c r="AY34" i="56"/>
  <c r="AX34" i="56"/>
  <c r="AW34" i="56"/>
  <c r="AV34" i="56"/>
  <c r="BA34" i="56" s="1"/>
  <c r="AT34" i="56"/>
  <c r="AS34" i="56"/>
  <c r="AP34" i="56"/>
  <c r="AM34" i="56"/>
  <c r="J34" i="56"/>
  <c r="M34" i="56" s="1"/>
  <c r="AO34" i="56" s="1"/>
  <c r="AQ34" i="56" s="1"/>
  <c r="DU33" i="56"/>
  <c r="DR33" i="56"/>
  <c r="DP33" i="56"/>
  <c r="DN33" i="56"/>
  <c r="DV33" i="56" s="1"/>
  <c r="DF33" i="56"/>
  <c r="DD33" i="56"/>
  <c r="DB33" i="56"/>
  <c r="DJ33" i="56" s="1"/>
  <c r="CT33" i="56"/>
  <c r="CR33" i="56"/>
  <c r="CP33" i="56"/>
  <c r="CX33" i="56" s="1"/>
  <c r="CH33" i="56"/>
  <c r="CF33" i="56"/>
  <c r="CD33" i="56"/>
  <c r="CL33" i="56" s="1"/>
  <c r="BV33" i="56"/>
  <c r="BT33" i="56"/>
  <c r="BR33" i="56"/>
  <c r="BZ33" i="56" s="1"/>
  <c r="BJ33" i="56"/>
  <c r="BH33" i="56"/>
  <c r="BF33" i="56"/>
  <c r="BN33" i="56" s="1"/>
  <c r="BC33" i="56"/>
  <c r="BO33" i="56" s="1"/>
  <c r="CA33" i="56" s="1"/>
  <c r="CM33" i="56" s="1"/>
  <c r="CY33" i="56" s="1"/>
  <c r="DK33" i="56" s="1"/>
  <c r="AZ33" i="56"/>
  <c r="AY33" i="56"/>
  <c r="AX33" i="56"/>
  <c r="AW33" i="56"/>
  <c r="AV33" i="56"/>
  <c r="BA33" i="56" s="1"/>
  <c r="AT33" i="56"/>
  <c r="AS33" i="56"/>
  <c r="AP33" i="56"/>
  <c r="AO33" i="56"/>
  <c r="AM33" i="56"/>
  <c r="J33" i="56"/>
  <c r="M33" i="56" s="1"/>
  <c r="DU32" i="56"/>
  <c r="DR32" i="56"/>
  <c r="DP32" i="56"/>
  <c r="DN32" i="56"/>
  <c r="DV32" i="56" s="1"/>
  <c r="DF32" i="56"/>
  <c r="DD32" i="56"/>
  <c r="DB32" i="56"/>
  <c r="CT32" i="56"/>
  <c r="CR32" i="56"/>
  <c r="CX32" i="56" s="1"/>
  <c r="CP32" i="56"/>
  <c r="CH32" i="56"/>
  <c r="CF32" i="56"/>
  <c r="CL32" i="56" s="1"/>
  <c r="CD32" i="56"/>
  <c r="BV32" i="56"/>
  <c r="BT32" i="56"/>
  <c r="BZ32" i="56" s="1"/>
  <c r="BR32" i="56"/>
  <c r="BJ32" i="56"/>
  <c r="BH32" i="56"/>
  <c r="BN32" i="56" s="1"/>
  <c r="BF32" i="56"/>
  <c r="AZ32" i="56"/>
  <c r="AY32" i="56"/>
  <c r="AX32" i="56"/>
  <c r="AW32" i="56"/>
  <c r="BA32" i="56" s="1"/>
  <c r="AV32" i="56"/>
  <c r="AT32" i="56"/>
  <c r="AS32" i="56"/>
  <c r="AP32" i="56"/>
  <c r="AM32" i="56"/>
  <c r="M32" i="56"/>
  <c r="AO32" i="56" s="1"/>
  <c r="J32" i="56"/>
  <c r="DU31" i="56"/>
  <c r="DR31" i="56"/>
  <c r="DP31" i="56"/>
  <c r="DN31" i="56"/>
  <c r="DV31" i="56" s="1"/>
  <c r="DF31" i="56"/>
  <c r="DD31" i="56"/>
  <c r="DJ31" i="56" s="1"/>
  <c r="DB31" i="56"/>
  <c r="CT31" i="56"/>
  <c r="CR31" i="56"/>
  <c r="CX31" i="56" s="1"/>
  <c r="CP31" i="56"/>
  <c r="CH31" i="56"/>
  <c r="CF31" i="56"/>
  <c r="CL31" i="56" s="1"/>
  <c r="CD31" i="56"/>
  <c r="BV31" i="56"/>
  <c r="BT31" i="56"/>
  <c r="BZ31" i="56" s="1"/>
  <c r="BR31" i="56"/>
  <c r="BJ31" i="56"/>
  <c r="BH31" i="56"/>
  <c r="BN31" i="56" s="1"/>
  <c r="BF31" i="56"/>
  <c r="BC31" i="56"/>
  <c r="BO31" i="56" s="1"/>
  <c r="CA31" i="56" s="1"/>
  <c r="CM31" i="56" s="1"/>
  <c r="CY31" i="56" s="1"/>
  <c r="DK31" i="56" s="1"/>
  <c r="AZ31" i="56"/>
  <c r="AY31" i="56"/>
  <c r="AX31" i="56"/>
  <c r="AW31" i="56"/>
  <c r="BA31" i="56" s="1"/>
  <c r="AV31" i="56"/>
  <c r="AT31" i="56"/>
  <c r="AS31" i="56"/>
  <c r="AP31" i="56"/>
  <c r="AM31" i="56"/>
  <c r="M31" i="56"/>
  <c r="AO31" i="56" s="1"/>
  <c r="J31" i="56"/>
  <c r="DU30" i="56"/>
  <c r="DR30" i="56"/>
  <c r="DP30" i="56"/>
  <c r="DN30" i="56"/>
  <c r="DV30" i="56" s="1"/>
  <c r="DF30" i="56"/>
  <c r="DD30" i="56"/>
  <c r="DJ30" i="56" s="1"/>
  <c r="DB30" i="56"/>
  <c r="CT30" i="56"/>
  <c r="CR30" i="56"/>
  <c r="CX30" i="56" s="1"/>
  <c r="CP30" i="56"/>
  <c r="CH30" i="56"/>
  <c r="CF30" i="56"/>
  <c r="CL30" i="56" s="1"/>
  <c r="CD30" i="56"/>
  <c r="BV30" i="56"/>
  <c r="BT30" i="56"/>
  <c r="BZ30" i="56" s="1"/>
  <c r="BR30" i="56"/>
  <c r="BJ30" i="56"/>
  <c r="BH30" i="56"/>
  <c r="BN30" i="56" s="1"/>
  <c r="BF30" i="56"/>
  <c r="AZ30" i="56"/>
  <c r="AY30" i="56"/>
  <c r="AX30" i="56"/>
  <c r="AW30" i="56"/>
  <c r="BA30" i="56" s="1"/>
  <c r="AV30" i="56"/>
  <c r="AT30" i="56"/>
  <c r="AS30" i="56"/>
  <c r="AP30" i="56"/>
  <c r="AM30" i="56"/>
  <c r="M30" i="56"/>
  <c r="AO30" i="56" s="1"/>
  <c r="J30" i="56"/>
  <c r="DU29" i="56"/>
  <c r="DR29" i="56"/>
  <c r="DP29" i="56"/>
  <c r="DN29" i="56"/>
  <c r="DV29" i="56" s="1"/>
  <c r="DF29" i="56"/>
  <c r="DD29" i="56"/>
  <c r="DJ29" i="56" s="1"/>
  <c r="DB29" i="56"/>
  <c r="CT29" i="56"/>
  <c r="CR29" i="56"/>
  <c r="CX29" i="56" s="1"/>
  <c r="CP29" i="56"/>
  <c r="CH29" i="56"/>
  <c r="CF29" i="56"/>
  <c r="CL29" i="56" s="1"/>
  <c r="CD29" i="56"/>
  <c r="BV29" i="56"/>
  <c r="BT29" i="56"/>
  <c r="BZ29" i="56" s="1"/>
  <c r="BR29" i="56"/>
  <c r="BJ29" i="56"/>
  <c r="BH29" i="56"/>
  <c r="BN29" i="56" s="1"/>
  <c r="BF29" i="56"/>
  <c r="BC29" i="56"/>
  <c r="BO29" i="56" s="1"/>
  <c r="CA29" i="56" s="1"/>
  <c r="CM29" i="56" s="1"/>
  <c r="CY29" i="56" s="1"/>
  <c r="DK29" i="56" s="1"/>
  <c r="AZ29" i="56"/>
  <c r="AY29" i="56"/>
  <c r="AX29" i="56"/>
  <c r="AW29" i="56"/>
  <c r="BA29" i="56" s="1"/>
  <c r="AV29" i="56"/>
  <c r="AT29" i="56"/>
  <c r="AS29" i="56"/>
  <c r="AP29" i="56"/>
  <c r="AM29" i="56"/>
  <c r="M29" i="56"/>
  <c r="AO29" i="56" s="1"/>
  <c r="J29" i="56"/>
  <c r="DU28" i="56"/>
  <c r="DR28" i="56"/>
  <c r="DP28" i="56"/>
  <c r="DN28" i="56"/>
  <c r="DV28" i="56" s="1"/>
  <c r="DF28" i="56"/>
  <c r="DD28" i="56"/>
  <c r="DJ28" i="56" s="1"/>
  <c r="DB28" i="56"/>
  <c r="CT28" i="56"/>
  <c r="CR28" i="56"/>
  <c r="CX28" i="56" s="1"/>
  <c r="CP28" i="56"/>
  <c r="CH28" i="56"/>
  <c r="CF28" i="56"/>
  <c r="CL28" i="56" s="1"/>
  <c r="CD28" i="56"/>
  <c r="BV28" i="56"/>
  <c r="BT28" i="56"/>
  <c r="BZ28" i="56" s="1"/>
  <c r="BR28" i="56"/>
  <c r="BJ28" i="56"/>
  <c r="BH28" i="56"/>
  <c r="BN28" i="56" s="1"/>
  <c r="BF28" i="56"/>
  <c r="AZ28" i="56"/>
  <c r="AY28" i="56"/>
  <c r="AX28" i="56"/>
  <c r="AW28" i="56"/>
  <c r="BA28" i="56" s="1"/>
  <c r="AV28" i="56"/>
  <c r="AT28" i="56"/>
  <c r="AS28" i="56"/>
  <c r="AP28" i="56"/>
  <c r="AM28" i="56"/>
  <c r="M28" i="56"/>
  <c r="AO28" i="56" s="1"/>
  <c r="J28" i="56"/>
  <c r="DU27" i="56"/>
  <c r="DR27" i="56"/>
  <c r="DP27" i="56"/>
  <c r="DN27" i="56"/>
  <c r="DV27" i="56" s="1"/>
  <c r="DF27" i="56"/>
  <c r="DD27" i="56"/>
  <c r="DJ27" i="56" s="1"/>
  <c r="DB27" i="56"/>
  <c r="CT27" i="56"/>
  <c r="CR27" i="56"/>
  <c r="CX27" i="56" s="1"/>
  <c r="CP27" i="56"/>
  <c r="CH27" i="56"/>
  <c r="CF27" i="56"/>
  <c r="CL27" i="56" s="1"/>
  <c r="CD27" i="56"/>
  <c r="BV27" i="56"/>
  <c r="BT27" i="56"/>
  <c r="BZ27" i="56" s="1"/>
  <c r="BR27" i="56"/>
  <c r="BJ27" i="56"/>
  <c r="BH27" i="56"/>
  <c r="BN27" i="56" s="1"/>
  <c r="BF27" i="56"/>
  <c r="BC27" i="56"/>
  <c r="BO27" i="56" s="1"/>
  <c r="CA27" i="56" s="1"/>
  <c r="CM27" i="56" s="1"/>
  <c r="CY27" i="56" s="1"/>
  <c r="DK27" i="56" s="1"/>
  <c r="AZ27" i="56"/>
  <c r="AY27" i="56"/>
  <c r="AX27" i="56"/>
  <c r="AW27" i="56"/>
  <c r="BA27" i="56" s="1"/>
  <c r="AV27" i="56"/>
  <c r="AT27" i="56"/>
  <c r="AS27" i="56"/>
  <c r="AP27" i="56"/>
  <c r="AM27" i="56"/>
  <c r="M27" i="56"/>
  <c r="AO27" i="56" s="1"/>
  <c r="J27" i="56"/>
  <c r="DU26" i="56"/>
  <c r="DR26" i="56"/>
  <c r="DP26" i="56"/>
  <c r="DN26" i="56"/>
  <c r="DV26" i="56" s="1"/>
  <c r="DF26" i="56"/>
  <c r="DD26" i="56"/>
  <c r="DJ26" i="56" s="1"/>
  <c r="DB26" i="56"/>
  <c r="CT26" i="56"/>
  <c r="CR26" i="56"/>
  <c r="CX26" i="56" s="1"/>
  <c r="CP26" i="56"/>
  <c r="CH26" i="56"/>
  <c r="CF26" i="56"/>
  <c r="CL26" i="56" s="1"/>
  <c r="CD26" i="56"/>
  <c r="BV26" i="56"/>
  <c r="BT26" i="56"/>
  <c r="BZ26" i="56" s="1"/>
  <c r="BR26" i="56"/>
  <c r="BJ26" i="56"/>
  <c r="BH26" i="56"/>
  <c r="BN26" i="56" s="1"/>
  <c r="BF26" i="56"/>
  <c r="AZ26" i="56"/>
  <c r="AY26" i="56"/>
  <c r="AX26" i="56"/>
  <c r="AW26" i="56"/>
  <c r="BA26" i="56" s="1"/>
  <c r="AV26" i="56"/>
  <c r="AT26" i="56"/>
  <c r="AS26" i="56"/>
  <c r="AP26" i="56"/>
  <c r="AM26" i="56"/>
  <c r="M26" i="56"/>
  <c r="AO26" i="56" s="1"/>
  <c r="J26" i="56"/>
  <c r="DU25" i="56"/>
  <c r="DR25" i="56"/>
  <c r="DP25" i="56"/>
  <c r="DN25" i="56"/>
  <c r="DV25" i="56" s="1"/>
  <c r="DF25" i="56"/>
  <c r="DD25" i="56"/>
  <c r="DJ25" i="56" s="1"/>
  <c r="DB25" i="56"/>
  <c r="CT25" i="56"/>
  <c r="CR25" i="56"/>
  <c r="CX25" i="56" s="1"/>
  <c r="CP25" i="56"/>
  <c r="CH25" i="56"/>
  <c r="CF25" i="56"/>
  <c r="CL25" i="56" s="1"/>
  <c r="CD25" i="56"/>
  <c r="BV25" i="56"/>
  <c r="BT25" i="56"/>
  <c r="BZ25" i="56" s="1"/>
  <c r="BR25" i="56"/>
  <c r="BJ25" i="56"/>
  <c r="BH25" i="56"/>
  <c r="BN25" i="56" s="1"/>
  <c r="BF25" i="56"/>
  <c r="BC25" i="56"/>
  <c r="BO25" i="56" s="1"/>
  <c r="CA25" i="56" s="1"/>
  <c r="CM25" i="56" s="1"/>
  <c r="CY25" i="56" s="1"/>
  <c r="DK25" i="56" s="1"/>
  <c r="AZ25" i="56"/>
  <c r="AY25" i="56"/>
  <c r="AX25" i="56"/>
  <c r="AW25" i="56"/>
  <c r="BA25" i="56" s="1"/>
  <c r="AV25" i="56"/>
  <c r="AT25" i="56"/>
  <c r="AS25" i="56"/>
  <c r="AP25" i="56"/>
  <c r="AM25" i="56"/>
  <c r="M25" i="56"/>
  <c r="AO25" i="56" s="1"/>
  <c r="J25" i="56"/>
  <c r="DU24" i="56"/>
  <c r="DR24" i="56"/>
  <c r="DP24" i="56"/>
  <c r="DN24" i="56"/>
  <c r="DV24" i="56" s="1"/>
  <c r="DF24" i="56"/>
  <c r="DD24" i="56"/>
  <c r="DJ24" i="56" s="1"/>
  <c r="DB24" i="56"/>
  <c r="CT24" i="56"/>
  <c r="CR24" i="56"/>
  <c r="CX24" i="56" s="1"/>
  <c r="CP24" i="56"/>
  <c r="CH24" i="56"/>
  <c r="CF24" i="56"/>
  <c r="CL24" i="56" s="1"/>
  <c r="CD24" i="56"/>
  <c r="BV24" i="56"/>
  <c r="BT24" i="56"/>
  <c r="BZ24" i="56" s="1"/>
  <c r="BR24" i="56"/>
  <c r="BJ24" i="56"/>
  <c r="BH24" i="56"/>
  <c r="BN24" i="56" s="1"/>
  <c r="BF24" i="56"/>
  <c r="AZ24" i="56"/>
  <c r="AY24" i="56"/>
  <c r="AX24" i="56"/>
  <c r="AW24" i="56"/>
  <c r="BA24" i="56" s="1"/>
  <c r="AV24" i="56"/>
  <c r="AT24" i="56"/>
  <c r="AS24" i="56"/>
  <c r="AP24" i="56"/>
  <c r="AM24" i="56"/>
  <c r="M24" i="56"/>
  <c r="AO24" i="56" s="1"/>
  <c r="J24" i="56"/>
  <c r="DU23" i="56"/>
  <c r="DR23" i="56"/>
  <c r="DP23" i="56"/>
  <c r="DN23" i="56"/>
  <c r="DV23" i="56" s="1"/>
  <c r="DF23" i="56"/>
  <c r="DD23" i="56"/>
  <c r="DJ23" i="56" s="1"/>
  <c r="DB23" i="56"/>
  <c r="CT23" i="56"/>
  <c r="CR23" i="56"/>
  <c r="CX23" i="56" s="1"/>
  <c r="CP23" i="56"/>
  <c r="CH23" i="56"/>
  <c r="CF23" i="56"/>
  <c r="CL23" i="56" s="1"/>
  <c r="CD23" i="56"/>
  <c r="BV23" i="56"/>
  <c r="BT23" i="56"/>
  <c r="BZ23" i="56" s="1"/>
  <c r="BR23" i="56"/>
  <c r="BJ23" i="56"/>
  <c r="BH23" i="56"/>
  <c r="BN23" i="56" s="1"/>
  <c r="BF23" i="56"/>
  <c r="BC23" i="56"/>
  <c r="BO23" i="56" s="1"/>
  <c r="CA23" i="56" s="1"/>
  <c r="CM23" i="56" s="1"/>
  <c r="CY23" i="56" s="1"/>
  <c r="DK23" i="56" s="1"/>
  <c r="AZ23" i="56"/>
  <c r="AY23" i="56"/>
  <c r="AX23" i="56"/>
  <c r="AW23" i="56"/>
  <c r="BA23" i="56" s="1"/>
  <c r="AV23" i="56"/>
  <c r="AT23" i="56"/>
  <c r="AS23" i="56"/>
  <c r="AP23" i="56"/>
  <c r="AM23" i="56"/>
  <c r="M23" i="56"/>
  <c r="AO23" i="56" s="1"/>
  <c r="J23" i="56"/>
  <c r="DU22" i="56"/>
  <c r="DR22" i="56"/>
  <c r="DP22" i="56"/>
  <c r="DN22" i="56"/>
  <c r="DV22" i="56" s="1"/>
  <c r="DF22" i="56"/>
  <c r="DD22" i="56"/>
  <c r="DJ22" i="56" s="1"/>
  <c r="DB22" i="56"/>
  <c r="CT22" i="56"/>
  <c r="CR22" i="56"/>
  <c r="CX22" i="56" s="1"/>
  <c r="CP22" i="56"/>
  <c r="CH22" i="56"/>
  <c r="CF22" i="56"/>
  <c r="CL22" i="56" s="1"/>
  <c r="CD22" i="56"/>
  <c r="BV22" i="56"/>
  <c r="BT22" i="56"/>
  <c r="BZ22" i="56" s="1"/>
  <c r="BR22" i="56"/>
  <c r="BJ22" i="56"/>
  <c r="BH22" i="56"/>
  <c r="BN22" i="56" s="1"/>
  <c r="BF22" i="56"/>
  <c r="AZ22" i="56"/>
  <c r="AY22" i="56"/>
  <c r="AX22" i="56"/>
  <c r="AW22" i="56"/>
  <c r="BA22" i="56" s="1"/>
  <c r="AV22" i="56"/>
  <c r="AT22" i="56"/>
  <c r="AS22" i="56"/>
  <c r="AP22" i="56"/>
  <c r="AM22" i="56"/>
  <c r="M22" i="56"/>
  <c r="AO22" i="56" s="1"/>
  <c r="J22" i="56"/>
  <c r="DU21" i="56"/>
  <c r="DR21" i="56"/>
  <c r="DP21" i="56"/>
  <c r="DN21" i="56"/>
  <c r="DV21" i="56" s="1"/>
  <c r="DF21" i="56"/>
  <c r="DD21" i="56"/>
  <c r="DJ21" i="56" s="1"/>
  <c r="DB21" i="56"/>
  <c r="CT21" i="56"/>
  <c r="CR21" i="56"/>
  <c r="CX21" i="56" s="1"/>
  <c r="CP21" i="56"/>
  <c r="CH21" i="56"/>
  <c r="CF21" i="56"/>
  <c r="CL21" i="56" s="1"/>
  <c r="CD21" i="56"/>
  <c r="BV21" i="56"/>
  <c r="BT21" i="56"/>
  <c r="BZ21" i="56" s="1"/>
  <c r="BR21" i="56"/>
  <c r="BJ21" i="56"/>
  <c r="BH21" i="56"/>
  <c r="BN21" i="56" s="1"/>
  <c r="BF21" i="56"/>
  <c r="BC21" i="56"/>
  <c r="BO21" i="56" s="1"/>
  <c r="CA21" i="56" s="1"/>
  <c r="CM21" i="56" s="1"/>
  <c r="CY21" i="56" s="1"/>
  <c r="DK21" i="56" s="1"/>
  <c r="AZ21" i="56"/>
  <c r="AY21" i="56"/>
  <c r="AX21" i="56"/>
  <c r="AW21" i="56"/>
  <c r="BA21" i="56" s="1"/>
  <c r="AV21" i="56"/>
  <c r="AT21" i="56"/>
  <c r="AS21" i="56"/>
  <c r="AP21" i="56"/>
  <c r="AM21" i="56"/>
  <c r="M21" i="56"/>
  <c r="AO21" i="56" s="1"/>
  <c r="J21" i="56"/>
  <c r="DU20" i="56"/>
  <c r="DR20" i="56"/>
  <c r="DP20" i="56"/>
  <c r="DN20" i="56"/>
  <c r="DV20" i="56" s="1"/>
  <c r="DF20" i="56"/>
  <c r="DD20" i="56"/>
  <c r="DJ20" i="56" s="1"/>
  <c r="DB20" i="56"/>
  <c r="CT20" i="56"/>
  <c r="CR20" i="56"/>
  <c r="CX20" i="56" s="1"/>
  <c r="CP20" i="56"/>
  <c r="CH20" i="56"/>
  <c r="CF20" i="56"/>
  <c r="CL20" i="56" s="1"/>
  <c r="CD20" i="56"/>
  <c r="BV20" i="56"/>
  <c r="BT20" i="56"/>
  <c r="BZ20" i="56" s="1"/>
  <c r="BR20" i="56"/>
  <c r="BJ20" i="56"/>
  <c r="BH20" i="56"/>
  <c r="BN20" i="56" s="1"/>
  <c r="BF20" i="56"/>
  <c r="AZ20" i="56"/>
  <c r="AY20" i="56"/>
  <c r="AX20" i="56"/>
  <c r="AW20" i="56"/>
  <c r="BA20" i="56" s="1"/>
  <c r="AV20" i="56"/>
  <c r="AT20" i="56"/>
  <c r="AS20" i="56"/>
  <c r="AP20" i="56"/>
  <c r="AM20" i="56"/>
  <c r="J20" i="56"/>
  <c r="M20" i="56" s="1"/>
  <c r="AO20" i="56" s="1"/>
  <c r="AQ20" i="56" s="1"/>
  <c r="DU19" i="56"/>
  <c r="DR19" i="56"/>
  <c r="DP19" i="56"/>
  <c r="DN19" i="56"/>
  <c r="DV19" i="56" s="1"/>
  <c r="DF19" i="56"/>
  <c r="DD19" i="56"/>
  <c r="DB19" i="56"/>
  <c r="DJ19" i="56" s="1"/>
  <c r="CT19" i="56"/>
  <c r="CR19" i="56"/>
  <c r="CP19" i="56"/>
  <c r="CX19" i="56" s="1"/>
  <c r="CH19" i="56"/>
  <c r="CF19" i="56"/>
  <c r="CD19" i="56"/>
  <c r="CL19" i="56" s="1"/>
  <c r="BV19" i="56"/>
  <c r="BT19" i="56"/>
  <c r="BR19" i="56"/>
  <c r="BZ19" i="56" s="1"/>
  <c r="BJ19" i="56"/>
  <c r="BH19" i="56"/>
  <c r="BF19" i="56"/>
  <c r="BN19" i="56" s="1"/>
  <c r="BC19" i="56"/>
  <c r="BO19" i="56" s="1"/>
  <c r="CA19" i="56" s="1"/>
  <c r="CM19" i="56" s="1"/>
  <c r="CY19" i="56" s="1"/>
  <c r="DK19" i="56" s="1"/>
  <c r="AZ19" i="56"/>
  <c r="AY19" i="56"/>
  <c r="AX19" i="56"/>
  <c r="AW19" i="56"/>
  <c r="AV19" i="56"/>
  <c r="BA19" i="56" s="1"/>
  <c r="AT19" i="56"/>
  <c r="AS19" i="56"/>
  <c r="AP19" i="56"/>
  <c r="AM19" i="56"/>
  <c r="M19" i="56"/>
  <c r="AO19" i="56" s="1"/>
  <c r="J19" i="56"/>
  <c r="DU18" i="56"/>
  <c r="DR18" i="56"/>
  <c r="DP18" i="56"/>
  <c r="DN18" i="56"/>
  <c r="DV18" i="56" s="1"/>
  <c r="DF18" i="56"/>
  <c r="DD18" i="56"/>
  <c r="DJ18" i="56" s="1"/>
  <c r="DB18" i="56"/>
  <c r="CT18" i="56"/>
  <c r="CR18" i="56"/>
  <c r="CX18" i="56" s="1"/>
  <c r="CP18" i="56"/>
  <c r="CH18" i="56"/>
  <c r="CF18" i="56"/>
  <c r="CL18" i="56" s="1"/>
  <c r="CD18" i="56"/>
  <c r="BV18" i="56"/>
  <c r="BT18" i="56"/>
  <c r="BZ18" i="56" s="1"/>
  <c r="BR18" i="56"/>
  <c r="BJ18" i="56"/>
  <c r="BH18" i="56"/>
  <c r="BN18" i="56" s="1"/>
  <c r="BF18" i="56"/>
  <c r="AZ18" i="56"/>
  <c r="AY18" i="56"/>
  <c r="AX18" i="56"/>
  <c r="AW18" i="56"/>
  <c r="BA18" i="56" s="1"/>
  <c r="AV18" i="56"/>
  <c r="AT18" i="56"/>
  <c r="AS18" i="56"/>
  <c r="AP18" i="56"/>
  <c r="AM18" i="56"/>
  <c r="M18" i="56"/>
  <c r="AO18" i="56" s="1"/>
  <c r="J18" i="56"/>
  <c r="DU17" i="56"/>
  <c r="DR17" i="56"/>
  <c r="DP17" i="56"/>
  <c r="DN17" i="56"/>
  <c r="DV17" i="56" s="1"/>
  <c r="DF17" i="56"/>
  <c r="DD17" i="56"/>
  <c r="DJ17" i="56" s="1"/>
  <c r="DB17" i="56"/>
  <c r="CT17" i="56"/>
  <c r="CR17" i="56"/>
  <c r="CX17" i="56" s="1"/>
  <c r="CP17" i="56"/>
  <c r="CH17" i="56"/>
  <c r="CF17" i="56"/>
  <c r="CL17" i="56" s="1"/>
  <c r="CD17" i="56"/>
  <c r="BV17" i="56"/>
  <c r="BT17" i="56"/>
  <c r="BZ17" i="56" s="1"/>
  <c r="BR17" i="56"/>
  <c r="BJ17" i="56"/>
  <c r="BH17" i="56"/>
  <c r="BN17" i="56" s="1"/>
  <c r="BF17" i="56"/>
  <c r="BC17" i="56"/>
  <c r="BO17" i="56" s="1"/>
  <c r="CA17" i="56" s="1"/>
  <c r="CM17" i="56" s="1"/>
  <c r="CY17" i="56" s="1"/>
  <c r="DK17" i="56" s="1"/>
  <c r="AZ17" i="56"/>
  <c r="AY17" i="56"/>
  <c r="AX17" i="56"/>
  <c r="AW17" i="56"/>
  <c r="BA17" i="56" s="1"/>
  <c r="AV17" i="56"/>
  <c r="AT17" i="56"/>
  <c r="AS17" i="56"/>
  <c r="AP17" i="56"/>
  <c r="AM17" i="56"/>
  <c r="M17" i="56"/>
  <c r="AO17" i="56" s="1"/>
  <c r="J17" i="56"/>
  <c r="DU16" i="56"/>
  <c r="DR16" i="56"/>
  <c r="DP16" i="56"/>
  <c r="DN16" i="56"/>
  <c r="DV16" i="56" s="1"/>
  <c r="DF16" i="56"/>
  <c r="DD16" i="56"/>
  <c r="DJ16" i="56" s="1"/>
  <c r="DB16" i="56"/>
  <c r="CT16" i="56"/>
  <c r="CR16" i="56"/>
  <c r="CX16" i="56" s="1"/>
  <c r="CP16" i="56"/>
  <c r="CH16" i="56"/>
  <c r="CF16" i="56"/>
  <c r="CL16" i="56" s="1"/>
  <c r="CD16" i="56"/>
  <c r="BV16" i="56"/>
  <c r="BT16" i="56"/>
  <c r="BZ16" i="56" s="1"/>
  <c r="BR16" i="56"/>
  <c r="BJ16" i="56"/>
  <c r="BH16" i="56"/>
  <c r="BN16" i="56" s="1"/>
  <c r="BF16" i="56"/>
  <c r="AZ16" i="56"/>
  <c r="AY16" i="56"/>
  <c r="AX16" i="56"/>
  <c r="AW16" i="56"/>
  <c r="BA16" i="56" s="1"/>
  <c r="AV16" i="56"/>
  <c r="AT16" i="56"/>
  <c r="AS16" i="56"/>
  <c r="AP16" i="56"/>
  <c r="AM16" i="56"/>
  <c r="M16" i="56"/>
  <c r="AO16" i="56" s="1"/>
  <c r="J16" i="56"/>
  <c r="DU15" i="56"/>
  <c r="DR15" i="56"/>
  <c r="DP15" i="56"/>
  <c r="DN15" i="56"/>
  <c r="DV15" i="56" s="1"/>
  <c r="DF15" i="56"/>
  <c r="DD15" i="56"/>
  <c r="DJ15" i="56" s="1"/>
  <c r="DB15" i="56"/>
  <c r="CT15" i="56"/>
  <c r="CR15" i="56"/>
  <c r="CX15" i="56" s="1"/>
  <c r="CP15" i="56"/>
  <c r="CH15" i="56"/>
  <c r="CF15" i="56"/>
  <c r="CL15" i="56" s="1"/>
  <c r="CD15" i="56"/>
  <c r="BV15" i="56"/>
  <c r="BT15" i="56"/>
  <c r="BZ15" i="56" s="1"/>
  <c r="BR15" i="56"/>
  <c r="BJ15" i="56"/>
  <c r="BH15" i="56"/>
  <c r="BN15" i="56" s="1"/>
  <c r="BF15" i="56"/>
  <c r="BC15" i="56"/>
  <c r="BO15" i="56" s="1"/>
  <c r="CA15" i="56" s="1"/>
  <c r="CM15" i="56" s="1"/>
  <c r="CY15" i="56" s="1"/>
  <c r="DK15" i="56" s="1"/>
  <c r="AZ15" i="56"/>
  <c r="AY15" i="56"/>
  <c r="AX15" i="56"/>
  <c r="AW15" i="56"/>
  <c r="AR20" i="56" s="1"/>
  <c r="AV15" i="56"/>
  <c r="AT15" i="56"/>
  <c r="AS15" i="56"/>
  <c r="AP15" i="56"/>
  <c r="AM15" i="56"/>
  <c r="M15" i="56"/>
  <c r="AO15" i="56" s="1"/>
  <c r="J15" i="56"/>
  <c r="DU14" i="56"/>
  <c r="DR14" i="56"/>
  <c r="DP14" i="56"/>
  <c r="DN14" i="56"/>
  <c r="DF14" i="56"/>
  <c r="DD14" i="56"/>
  <c r="DJ14" i="56" s="1"/>
  <c r="DB14" i="56"/>
  <c r="CT14" i="56"/>
  <c r="CR14" i="56"/>
  <c r="CX14" i="56" s="1"/>
  <c r="CP14" i="56"/>
  <c r="CH14" i="56"/>
  <c r="CF14" i="56"/>
  <c r="CL14" i="56" s="1"/>
  <c r="CD14" i="56"/>
  <c r="BV14" i="56"/>
  <c r="BT14" i="56"/>
  <c r="BZ14" i="56" s="1"/>
  <c r="BR14" i="56"/>
  <c r="BJ14" i="56"/>
  <c r="BH14" i="56"/>
  <c r="BN14" i="56" s="1"/>
  <c r="BF14" i="56"/>
  <c r="AZ14" i="56"/>
  <c r="AY14" i="56"/>
  <c r="AX14" i="56"/>
  <c r="AW14" i="56"/>
  <c r="BA14" i="56" s="1"/>
  <c r="AV14" i="56"/>
  <c r="AT14" i="56"/>
  <c r="AS14" i="56"/>
  <c r="AP14" i="56"/>
  <c r="AM14" i="56"/>
  <c r="M14" i="56"/>
  <c r="AO14" i="56" s="1"/>
  <c r="J14" i="56"/>
  <c r="DU13" i="56"/>
  <c r="DR13" i="56"/>
  <c r="DP13" i="56"/>
  <c r="DN13" i="56"/>
  <c r="DF13" i="56"/>
  <c r="DD13" i="56"/>
  <c r="DJ13" i="56" s="1"/>
  <c r="DB13" i="56"/>
  <c r="CT13" i="56"/>
  <c r="CR13" i="56"/>
  <c r="CX13" i="56" s="1"/>
  <c r="CP13" i="56"/>
  <c r="CH13" i="56"/>
  <c r="CF13" i="56"/>
  <c r="CL13" i="56" s="1"/>
  <c r="CD13" i="56"/>
  <c r="BV13" i="56"/>
  <c r="BT13" i="56"/>
  <c r="BZ13" i="56" s="1"/>
  <c r="BR13" i="56"/>
  <c r="BJ13" i="56"/>
  <c r="BH13" i="56"/>
  <c r="BN13" i="56" s="1"/>
  <c r="BF13" i="56"/>
  <c r="BC13" i="56"/>
  <c r="BO13" i="56" s="1"/>
  <c r="CA13" i="56" s="1"/>
  <c r="CM13" i="56" s="1"/>
  <c r="CY13" i="56" s="1"/>
  <c r="DK13" i="56" s="1"/>
  <c r="AZ13" i="56"/>
  <c r="AY13" i="56"/>
  <c r="AX13" i="56"/>
  <c r="AW13" i="56"/>
  <c r="BA13" i="56" s="1"/>
  <c r="AV13" i="56"/>
  <c r="AT13" i="56"/>
  <c r="AS13" i="56"/>
  <c r="AP13" i="56"/>
  <c r="AM13" i="56"/>
  <c r="M13" i="56"/>
  <c r="AO13" i="56" s="1"/>
  <c r="J13" i="56"/>
  <c r="DU12" i="56"/>
  <c r="DR12" i="56"/>
  <c r="DP12" i="56"/>
  <c r="DN12" i="56"/>
  <c r="DV12" i="56" s="1"/>
  <c r="DF12" i="56"/>
  <c r="DD12" i="56"/>
  <c r="DJ12" i="56" s="1"/>
  <c r="DB12" i="56"/>
  <c r="CT12" i="56"/>
  <c r="CR12" i="56"/>
  <c r="CX12" i="56" s="1"/>
  <c r="CP12" i="56"/>
  <c r="CH12" i="56"/>
  <c r="CF12" i="56"/>
  <c r="CL12" i="56" s="1"/>
  <c r="CD12" i="56"/>
  <c r="BV12" i="56"/>
  <c r="BT12" i="56"/>
  <c r="BZ12" i="56" s="1"/>
  <c r="BR12" i="56"/>
  <c r="BJ12" i="56"/>
  <c r="BH12" i="56"/>
  <c r="BN12" i="56" s="1"/>
  <c r="BF12" i="56"/>
  <c r="AZ12" i="56"/>
  <c r="AY12" i="56"/>
  <c r="AX12" i="56"/>
  <c r="AW12" i="56"/>
  <c r="BA12" i="56" s="1"/>
  <c r="AV12" i="56"/>
  <c r="AT12" i="56"/>
  <c r="AS12" i="56"/>
  <c r="AP12" i="56"/>
  <c r="AM12" i="56"/>
  <c r="M12" i="56"/>
  <c r="AO12" i="56" s="1"/>
  <c r="J12" i="56"/>
  <c r="DU11" i="56"/>
  <c r="DR11" i="56"/>
  <c r="DP11" i="56"/>
  <c r="DN11" i="56"/>
  <c r="DV11" i="56" s="1"/>
  <c r="DF11" i="56"/>
  <c r="DD11" i="56"/>
  <c r="DJ11" i="56" s="1"/>
  <c r="DB11" i="56"/>
  <c r="CT11" i="56"/>
  <c r="CR11" i="56"/>
  <c r="CX11" i="56" s="1"/>
  <c r="CP11" i="56"/>
  <c r="CH11" i="56"/>
  <c r="CF11" i="56"/>
  <c r="CL11" i="56" s="1"/>
  <c r="CD11" i="56"/>
  <c r="BV11" i="56"/>
  <c r="BT11" i="56"/>
  <c r="BZ11" i="56" s="1"/>
  <c r="BR11" i="56"/>
  <c r="BJ11" i="56"/>
  <c r="BH11" i="56"/>
  <c r="BN11" i="56" s="1"/>
  <c r="BF11" i="56"/>
  <c r="BC11" i="56"/>
  <c r="BO11" i="56" s="1"/>
  <c r="CA11" i="56" s="1"/>
  <c r="CM11" i="56" s="1"/>
  <c r="CY11" i="56" s="1"/>
  <c r="DK11" i="56" s="1"/>
  <c r="AZ11" i="56"/>
  <c r="AY11" i="56"/>
  <c r="AX11" i="56"/>
  <c r="AW11" i="56"/>
  <c r="BA11" i="56" s="1"/>
  <c r="AV11" i="56"/>
  <c r="AT11" i="56"/>
  <c r="AS11" i="56"/>
  <c r="AP11" i="56"/>
  <c r="AM11" i="56"/>
  <c r="M11" i="56"/>
  <c r="AO11" i="56" s="1"/>
  <c r="J11" i="56"/>
  <c r="DU10" i="56"/>
  <c r="DR10" i="56"/>
  <c r="DP10" i="56"/>
  <c r="DN10" i="56"/>
  <c r="DF10" i="56"/>
  <c r="DD10" i="56"/>
  <c r="DJ10" i="56" s="1"/>
  <c r="DB10" i="56"/>
  <c r="CT10" i="56"/>
  <c r="CR10" i="56"/>
  <c r="CX10" i="56" s="1"/>
  <c r="CP10" i="56"/>
  <c r="CH10" i="56"/>
  <c r="CF10" i="56"/>
  <c r="CL10" i="56" s="1"/>
  <c r="CD10" i="56"/>
  <c r="BV10" i="56"/>
  <c r="BT10" i="56"/>
  <c r="BZ10" i="56" s="1"/>
  <c r="BR10" i="56"/>
  <c r="BJ10" i="56"/>
  <c r="BH10" i="56"/>
  <c r="BN10" i="56" s="1"/>
  <c r="BF10" i="56"/>
  <c r="AZ10" i="56"/>
  <c r="AY10" i="56"/>
  <c r="AX10" i="56"/>
  <c r="AW10" i="56"/>
  <c r="AR19" i="56" s="1"/>
  <c r="AV10" i="56"/>
  <c r="AT10" i="56"/>
  <c r="AS10" i="56"/>
  <c r="AM10" i="56"/>
  <c r="M10" i="56"/>
  <c r="AO10" i="56" s="1"/>
  <c r="J10" i="56"/>
  <c r="DU9" i="56"/>
  <c r="DR9" i="56"/>
  <c r="DP9" i="56"/>
  <c r="DN9" i="56"/>
  <c r="DV9" i="56" s="1"/>
  <c r="DF9" i="56"/>
  <c r="DD9" i="56"/>
  <c r="DJ9" i="56" s="1"/>
  <c r="DB9" i="56"/>
  <c r="CT9" i="56"/>
  <c r="CR9" i="56"/>
  <c r="CX9" i="56" s="1"/>
  <c r="CP9" i="56"/>
  <c r="CH9" i="56"/>
  <c r="CF9" i="56"/>
  <c r="CL9" i="56" s="1"/>
  <c r="CD9" i="56"/>
  <c r="BV9" i="56"/>
  <c r="BT9" i="56"/>
  <c r="BZ9" i="56" s="1"/>
  <c r="BR9" i="56"/>
  <c r="BJ9" i="56"/>
  <c r="BH9" i="56"/>
  <c r="BN9" i="56" s="1"/>
  <c r="BF9" i="56"/>
  <c r="BC9" i="56"/>
  <c r="BO9" i="56" s="1"/>
  <c r="CA9" i="56" s="1"/>
  <c r="CM9" i="56" s="1"/>
  <c r="CY9" i="56" s="1"/>
  <c r="DK9" i="56" s="1"/>
  <c r="AZ9" i="56"/>
  <c r="AY9" i="56"/>
  <c r="AX9" i="56"/>
  <c r="AW9" i="56"/>
  <c r="BA9" i="56" s="1"/>
  <c r="AV9" i="56"/>
  <c r="AT9" i="56"/>
  <c r="AS9" i="56"/>
  <c r="AM9" i="56"/>
  <c r="M9" i="56"/>
  <c r="AO9" i="56" s="1"/>
  <c r="J9" i="56"/>
  <c r="DU8" i="56"/>
  <c r="DR8" i="56"/>
  <c r="DP8" i="56"/>
  <c r="DN8" i="56"/>
  <c r="DV8" i="56" s="1"/>
  <c r="DF8" i="56"/>
  <c r="DD8" i="56"/>
  <c r="DJ8" i="56" s="1"/>
  <c r="DB8" i="56"/>
  <c r="CT8" i="56"/>
  <c r="CR8" i="56"/>
  <c r="CX8" i="56" s="1"/>
  <c r="CP8" i="56"/>
  <c r="CH8" i="56"/>
  <c r="CF8" i="56"/>
  <c r="CL8" i="56" s="1"/>
  <c r="CD8" i="56"/>
  <c r="BV8" i="56"/>
  <c r="BT8" i="56"/>
  <c r="BZ8" i="56" s="1"/>
  <c r="BR8" i="56"/>
  <c r="BJ8" i="56"/>
  <c r="BH8" i="56"/>
  <c r="BN8" i="56" s="1"/>
  <c r="BF8" i="56"/>
  <c r="AZ8" i="56"/>
  <c r="AY8" i="56"/>
  <c r="AX8" i="56"/>
  <c r="AW8" i="56"/>
  <c r="BA8" i="56" s="1"/>
  <c r="AV8" i="56"/>
  <c r="AT8" i="56"/>
  <c r="AS8" i="56"/>
  <c r="AM8" i="56"/>
  <c r="M8" i="56"/>
  <c r="AO8" i="56" s="1"/>
  <c r="J8" i="56"/>
  <c r="DU7" i="56"/>
  <c r="DR7" i="56"/>
  <c r="DP7" i="56"/>
  <c r="DN7" i="56"/>
  <c r="DV7" i="56" s="1"/>
  <c r="DF7" i="56"/>
  <c r="DD7" i="56"/>
  <c r="DJ7" i="56" s="1"/>
  <c r="DB7" i="56"/>
  <c r="CT7" i="56"/>
  <c r="CR7" i="56"/>
  <c r="CX7" i="56" s="1"/>
  <c r="CP7" i="56"/>
  <c r="CH7" i="56"/>
  <c r="CF7" i="56"/>
  <c r="CL7" i="56" s="1"/>
  <c r="CD7" i="56"/>
  <c r="BV7" i="56"/>
  <c r="BT7" i="56"/>
  <c r="BZ7" i="56" s="1"/>
  <c r="BR7" i="56"/>
  <c r="BJ7" i="56"/>
  <c r="BH7" i="56"/>
  <c r="BN7" i="56" s="1"/>
  <c r="BF7" i="56"/>
  <c r="BC7" i="56"/>
  <c r="BO7" i="56" s="1"/>
  <c r="CA7" i="56" s="1"/>
  <c r="CM7" i="56" s="1"/>
  <c r="CY7" i="56" s="1"/>
  <c r="DK7" i="56" s="1"/>
  <c r="AZ7" i="56"/>
  <c r="AY7" i="56"/>
  <c r="AX7" i="56"/>
  <c r="AW7" i="56"/>
  <c r="BA7" i="56" s="1"/>
  <c r="AV7" i="56"/>
  <c r="AT7" i="56"/>
  <c r="AS7" i="56"/>
  <c r="AM7" i="56"/>
  <c r="M7" i="56"/>
  <c r="AO7" i="56" s="1"/>
  <c r="J7" i="56"/>
  <c r="DU6" i="56"/>
  <c r="DR6" i="56"/>
  <c r="DP6" i="56"/>
  <c r="DN6" i="56"/>
  <c r="DV6" i="56" s="1"/>
  <c r="DF6" i="56"/>
  <c r="DD6" i="56"/>
  <c r="DJ6" i="56" s="1"/>
  <c r="DB6" i="56"/>
  <c r="CT6" i="56"/>
  <c r="CR6" i="56"/>
  <c r="CX6" i="56" s="1"/>
  <c r="CP6" i="56"/>
  <c r="CH6" i="56"/>
  <c r="CF6" i="56"/>
  <c r="CL6" i="56" s="1"/>
  <c r="CD6" i="56"/>
  <c r="BV6" i="56"/>
  <c r="BT6" i="56"/>
  <c r="BZ6" i="56" s="1"/>
  <c r="BR6" i="56"/>
  <c r="BJ6" i="56"/>
  <c r="BH6" i="56"/>
  <c r="BN6" i="56" s="1"/>
  <c r="BF6" i="56"/>
  <c r="AZ6" i="56"/>
  <c r="AY6" i="56"/>
  <c r="AX6" i="56"/>
  <c r="AW6" i="56"/>
  <c r="BA6" i="56" s="1"/>
  <c r="AV6" i="56"/>
  <c r="AT6" i="56"/>
  <c r="AS6" i="56"/>
  <c r="AM6" i="56"/>
  <c r="M6" i="56"/>
  <c r="AO6" i="56" s="1"/>
  <c r="J6" i="56"/>
  <c r="D6" i="56"/>
  <c r="D7" i="56" s="1"/>
  <c r="DU5" i="56"/>
  <c r="DU67" i="56" s="1"/>
  <c r="DR5" i="56"/>
  <c r="DP5" i="56"/>
  <c r="DN5" i="56"/>
  <c r="DV5" i="56" s="1"/>
  <c r="DF5" i="56"/>
  <c r="DD5" i="56"/>
  <c r="DJ5" i="56" s="1"/>
  <c r="DB5" i="56"/>
  <c r="CT5" i="56"/>
  <c r="CR5" i="56"/>
  <c r="CX5" i="56" s="1"/>
  <c r="CP5" i="56"/>
  <c r="CH5" i="56"/>
  <c r="CF5" i="56"/>
  <c r="CL5" i="56" s="1"/>
  <c r="CD5" i="56"/>
  <c r="BV5" i="56"/>
  <c r="BT5" i="56"/>
  <c r="BZ5" i="56" s="1"/>
  <c r="BR5" i="56"/>
  <c r="BJ5" i="56"/>
  <c r="BH5" i="56"/>
  <c r="BN5" i="56" s="1"/>
  <c r="BF5" i="56"/>
  <c r="BC5" i="56"/>
  <c r="BO5" i="56" s="1"/>
  <c r="CA5" i="56" s="1"/>
  <c r="CM5" i="56" s="1"/>
  <c r="CY5" i="56" s="1"/>
  <c r="DK5" i="56" s="1"/>
  <c r="AZ5" i="56"/>
  <c r="AZ38" i="56" s="1"/>
  <c r="AY5" i="56"/>
  <c r="AY38" i="56" s="1"/>
  <c r="AX5" i="56"/>
  <c r="AX37" i="56" s="1"/>
  <c r="AW5" i="56"/>
  <c r="AW38" i="56" s="1"/>
  <c r="AV5" i="56"/>
  <c r="AV38" i="56" s="1"/>
  <c r="AU5" i="56"/>
  <c r="BD5" i="56" s="1"/>
  <c r="BP5" i="56" s="1"/>
  <c r="CB5" i="56" s="1"/>
  <c r="CN5" i="56" s="1"/>
  <c r="CZ5" i="56" s="1"/>
  <c r="DL5" i="56" s="1"/>
  <c r="AT5" i="56"/>
  <c r="AS5" i="56"/>
  <c r="AM5" i="56"/>
  <c r="AM36" i="56" s="1"/>
  <c r="P5" i="56"/>
  <c r="M5" i="56"/>
  <c r="M36" i="56" s="1"/>
  <c r="J5" i="56"/>
  <c r="J36" i="56" s="1"/>
  <c r="AS2" i="56"/>
  <c r="AS48" i="56" s="1"/>
  <c r="Q2" i="56"/>
  <c r="AO1" i="56"/>
  <c r="AQ11" i="56" l="1"/>
  <c r="AQ14" i="56"/>
  <c r="AQ15" i="56"/>
  <c r="AQ18" i="56"/>
  <c r="AQ19" i="56"/>
  <c r="AQ21" i="56"/>
  <c r="AQ24" i="56"/>
  <c r="AQ25" i="56"/>
  <c r="AQ28" i="56"/>
  <c r="AQ29" i="56"/>
  <c r="AQ33" i="56"/>
  <c r="D8" i="56"/>
  <c r="AU7" i="56"/>
  <c r="BD9" i="56" s="1"/>
  <c r="BP9" i="56" s="1"/>
  <c r="CB9" i="56" s="1"/>
  <c r="CN9" i="56" s="1"/>
  <c r="CZ9" i="56" s="1"/>
  <c r="DL9" i="56" s="1"/>
  <c r="P7" i="56"/>
  <c r="BI2" i="56"/>
  <c r="BU2" i="56" s="1"/>
  <c r="CG2" i="56" s="1"/>
  <c r="CS2" i="56" s="1"/>
  <c r="DE2" i="56" s="1"/>
  <c r="DQ2" i="56" s="1"/>
  <c r="AO5" i="56"/>
  <c r="AO36" i="56" s="1"/>
  <c r="AO37" i="56" s="1"/>
  <c r="AV43" i="56"/>
  <c r="AV50" i="56"/>
  <c r="BA38" i="56"/>
  <c r="AX49" i="56"/>
  <c r="AX43" i="56"/>
  <c r="BA37" i="56"/>
  <c r="AZ50" i="56"/>
  <c r="AZ55" i="56" s="1"/>
  <c r="AZ43" i="56"/>
  <c r="P6" i="56"/>
  <c r="DV10" i="56"/>
  <c r="AQ12" i="56"/>
  <c r="AQ13" i="56"/>
  <c r="DV13" i="56"/>
  <c r="DV14" i="56"/>
  <c r="AQ16" i="56"/>
  <c r="AQ17" i="56"/>
  <c r="AQ22" i="56"/>
  <c r="AQ23" i="56"/>
  <c r="AQ26" i="56"/>
  <c r="AQ27" i="56"/>
  <c r="AQ30" i="56"/>
  <c r="AQ31" i="56"/>
  <c r="M45" i="56"/>
  <c r="AW50" i="56"/>
  <c r="AW55" i="56" s="1"/>
  <c r="AW43" i="56"/>
  <c r="AY50" i="56"/>
  <c r="AY55" i="56" s="1"/>
  <c r="AY43" i="56"/>
  <c r="BA5" i="56"/>
  <c r="AU6" i="56"/>
  <c r="BD7" i="56" s="1"/>
  <c r="BP7" i="56" s="1"/>
  <c r="CB7" i="56" s="1"/>
  <c r="CN7" i="56" s="1"/>
  <c r="CZ7" i="56" s="1"/>
  <c r="DL7" i="56" s="1"/>
  <c r="BA10" i="56"/>
  <c r="BA15" i="56"/>
  <c r="AQ32" i="56"/>
  <c r="DJ32" i="56"/>
  <c r="H43" i="56"/>
  <c r="J41" i="56"/>
  <c r="H51" i="56"/>
  <c r="J51" i="56" s="1"/>
  <c r="J47" i="56"/>
  <c r="G41" i="56"/>
  <c r="I37" i="56"/>
  <c r="J39" i="56"/>
  <c r="BA39" i="56"/>
  <c r="BA52" i="56"/>
  <c r="L37" i="56" s="1"/>
  <c r="BA40" i="56"/>
  <c r="L41" i="56"/>
  <c r="L43" i="56" s="1"/>
  <c r="L49" i="56" s="1"/>
  <c r="BA41" i="56"/>
  <c r="BA54" i="56"/>
  <c r="K37" i="56" s="1"/>
  <c r="BA42" i="56"/>
  <c r="BN67" i="56"/>
  <c r="BZ67" i="56"/>
  <c r="CL67" i="56"/>
  <c r="CX67" i="56"/>
  <c r="DJ67" i="56"/>
  <c r="CL55" i="56"/>
  <c r="DV56" i="56"/>
  <c r="DV58" i="56"/>
  <c r="DV60" i="56"/>
  <c r="DV67" i="56"/>
  <c r="BY37" i="52"/>
  <c r="AY44" i="56" l="1"/>
  <c r="AZ45" i="56" s="1"/>
  <c r="AV44" i="56"/>
  <c r="AX45" i="56" s="1"/>
  <c r="BA43" i="56"/>
  <c r="BA45" i="56" s="1"/>
  <c r="H49" i="56"/>
  <c r="J49" i="56" s="1"/>
  <c r="J43" i="56"/>
  <c r="AY56" i="56"/>
  <c r="AZ57" i="56" s="1"/>
  <c r="AX55" i="56"/>
  <c r="BA49" i="56"/>
  <c r="AV55" i="56"/>
  <c r="BA50" i="56"/>
  <c r="D9" i="56"/>
  <c r="AU8" i="56"/>
  <c r="BD11" i="56" s="1"/>
  <c r="BP11" i="56" s="1"/>
  <c r="CB11" i="56" s="1"/>
  <c r="CN11" i="56" s="1"/>
  <c r="CZ11" i="56" s="1"/>
  <c r="DL11" i="56" s="1"/>
  <c r="P8" i="56"/>
  <c r="BE44" i="50"/>
  <c r="BE37" i="50"/>
  <c r="AV56" i="56" l="1"/>
  <c r="AX57" i="56" s="1"/>
  <c r="BA55" i="56"/>
  <c r="D10" i="56"/>
  <c r="AU9" i="56"/>
  <c r="BD13" i="56" s="1"/>
  <c r="BP13" i="56" s="1"/>
  <c r="CB13" i="56" s="1"/>
  <c r="CN13" i="56" s="1"/>
  <c r="CZ13" i="56" s="1"/>
  <c r="DL13" i="56" s="1"/>
  <c r="P9" i="56"/>
  <c r="J37" i="56"/>
  <c r="BA58" i="56" l="1"/>
  <c r="BA57" i="56"/>
  <c r="M37" i="56"/>
  <c r="AU10" i="56"/>
  <c r="BD15" i="56" s="1"/>
  <c r="BP15" i="56" s="1"/>
  <c r="CB15" i="56" s="1"/>
  <c r="CN15" i="56" s="1"/>
  <c r="CZ15" i="56" s="1"/>
  <c r="DL15" i="56" s="1"/>
  <c r="D11" i="56"/>
  <c r="P10" i="56"/>
  <c r="AS8" i="52"/>
  <c r="P11" i="56" l="1"/>
  <c r="D12" i="56"/>
  <c r="AU11" i="56"/>
  <c r="BD17" i="56" s="1"/>
  <c r="BP17" i="56" s="1"/>
  <c r="CB17" i="56" s="1"/>
  <c r="CN17" i="56" s="1"/>
  <c r="CZ17" i="56" s="1"/>
  <c r="DL17" i="56" s="1"/>
  <c r="BC42" i="52"/>
  <c r="AZ42" i="52"/>
  <c r="AY42" i="52"/>
  <c r="BA41" i="52"/>
  <c r="BC40" i="52"/>
  <c r="AZ40" i="52"/>
  <c r="AY40" i="52"/>
  <c r="BA39" i="52"/>
  <c r="AQ38" i="50"/>
  <c r="AQ38" i="52"/>
  <c r="AS35" i="52"/>
  <c r="AS34" i="52"/>
  <c r="AS33" i="52"/>
  <c r="AS32" i="52"/>
  <c r="AS31" i="52"/>
  <c r="AS30" i="52"/>
  <c r="AS29" i="52"/>
  <c r="AS28" i="52"/>
  <c r="AS27" i="52"/>
  <c r="AS26" i="52"/>
  <c r="AS25" i="52"/>
  <c r="AS24" i="52"/>
  <c r="AS23" i="52"/>
  <c r="AS22" i="52"/>
  <c r="AS21" i="52"/>
  <c r="AS20" i="52"/>
  <c r="AS19" i="52"/>
  <c r="AS18" i="52"/>
  <c r="AS17" i="52"/>
  <c r="AS16" i="52"/>
  <c r="AS15" i="52"/>
  <c r="AS14" i="52"/>
  <c r="AS13" i="52"/>
  <c r="AS12" i="52"/>
  <c r="AS11" i="52"/>
  <c r="AS10" i="52"/>
  <c r="AS9" i="52"/>
  <c r="AS7" i="52"/>
  <c r="AS6" i="52"/>
  <c r="AS5" i="52"/>
  <c r="P12" i="56" l="1"/>
  <c r="D13" i="56"/>
  <c r="AU12" i="56"/>
  <c r="BD19" i="56" s="1"/>
  <c r="BP19" i="56" s="1"/>
  <c r="CB19" i="56" s="1"/>
  <c r="CN19" i="56" s="1"/>
  <c r="CZ19" i="56" s="1"/>
  <c r="DL19" i="56" s="1"/>
  <c r="P13" i="56" l="1"/>
  <c r="D14" i="56"/>
  <c r="AU13" i="56"/>
  <c r="BD21" i="56" s="1"/>
  <c r="BP21" i="56" s="1"/>
  <c r="CB21" i="56" s="1"/>
  <c r="CN21" i="56" s="1"/>
  <c r="CZ21" i="56" s="1"/>
  <c r="DL21" i="56" s="1"/>
  <c r="P14" i="56" l="1"/>
  <c r="AU14" i="56"/>
  <c r="BD23" i="56" s="1"/>
  <c r="BP23" i="56" s="1"/>
  <c r="CB23" i="56" s="1"/>
  <c r="CN23" i="56" s="1"/>
  <c r="CZ23" i="56" s="1"/>
  <c r="DL23" i="56" s="1"/>
  <c r="D15" i="56"/>
  <c r="P15" i="56" l="1"/>
  <c r="D16" i="56"/>
  <c r="AU15" i="56"/>
  <c r="BD25" i="56" s="1"/>
  <c r="BP25" i="56" s="1"/>
  <c r="CB25" i="56" s="1"/>
  <c r="CN25" i="56" s="1"/>
  <c r="CZ25" i="56" s="1"/>
  <c r="DL25" i="56" s="1"/>
  <c r="P16" i="56" l="1"/>
  <c r="D17" i="56"/>
  <c r="AU16" i="56"/>
  <c r="BD27" i="56" s="1"/>
  <c r="BP27" i="56" s="1"/>
  <c r="CB27" i="56" s="1"/>
  <c r="CN27" i="56" s="1"/>
  <c r="CZ27" i="56" s="1"/>
  <c r="DL27" i="56" s="1"/>
  <c r="D18" i="56" l="1"/>
  <c r="P17" i="56"/>
  <c r="AU17" i="56"/>
  <c r="BD29" i="56" s="1"/>
  <c r="BP29" i="56" s="1"/>
  <c r="CB29" i="56" s="1"/>
  <c r="CN29" i="56" s="1"/>
  <c r="CZ29" i="56" s="1"/>
  <c r="DL29" i="56" s="1"/>
  <c r="D19" i="56" l="1"/>
  <c r="AU18" i="56"/>
  <c r="BD31" i="56" s="1"/>
  <c r="BP31" i="56" s="1"/>
  <c r="CB31" i="56" s="1"/>
  <c r="CN31" i="56" s="1"/>
  <c r="CZ31" i="56" s="1"/>
  <c r="DL31" i="56" s="1"/>
  <c r="P18" i="56"/>
  <c r="D20" i="56" l="1"/>
  <c r="AU19" i="56"/>
  <c r="BD33" i="56" s="1"/>
  <c r="BP33" i="56" s="1"/>
  <c r="CB33" i="56" s="1"/>
  <c r="CN33" i="56" s="1"/>
  <c r="CZ33" i="56" s="1"/>
  <c r="DL33" i="56" s="1"/>
  <c r="P19" i="56"/>
  <c r="D21" i="56" l="1"/>
  <c r="AU20" i="56"/>
  <c r="BD35" i="56" s="1"/>
  <c r="BP35" i="56" s="1"/>
  <c r="CB35" i="56" s="1"/>
  <c r="CN35" i="56" s="1"/>
  <c r="CZ35" i="56" s="1"/>
  <c r="DL35" i="56" s="1"/>
  <c r="P20" i="56"/>
  <c r="D22" i="56" l="1"/>
  <c r="AU21" i="56"/>
  <c r="BD37" i="56" s="1"/>
  <c r="BP37" i="56" s="1"/>
  <c r="CB37" i="56" s="1"/>
  <c r="CN37" i="56" s="1"/>
  <c r="CZ37" i="56" s="1"/>
  <c r="DL37" i="56" s="1"/>
  <c r="P21" i="56"/>
  <c r="D23" i="56" l="1"/>
  <c r="AU22" i="56"/>
  <c r="BD39" i="56" s="1"/>
  <c r="BP39" i="56" s="1"/>
  <c r="CB39" i="56" s="1"/>
  <c r="CN39" i="56" s="1"/>
  <c r="CZ39" i="56" s="1"/>
  <c r="DL39" i="56" s="1"/>
  <c r="P22" i="56"/>
  <c r="D24" i="56" l="1"/>
  <c r="AU23" i="56"/>
  <c r="BD41" i="56" s="1"/>
  <c r="BP41" i="56" s="1"/>
  <c r="CB41" i="56" s="1"/>
  <c r="CN41" i="56" s="1"/>
  <c r="CZ41" i="56" s="1"/>
  <c r="DL41" i="56" s="1"/>
  <c r="P23" i="56"/>
  <c r="D25" i="56" l="1"/>
  <c r="AU24" i="56"/>
  <c r="BD43" i="56" s="1"/>
  <c r="BP43" i="56" s="1"/>
  <c r="CB43" i="56" s="1"/>
  <c r="CN43" i="56" s="1"/>
  <c r="CZ43" i="56" s="1"/>
  <c r="DL43" i="56" s="1"/>
  <c r="P24" i="56"/>
  <c r="D26" i="56" l="1"/>
  <c r="AU25" i="56"/>
  <c r="BD45" i="56" s="1"/>
  <c r="BP45" i="56" s="1"/>
  <c r="CB45" i="56" s="1"/>
  <c r="CN45" i="56" s="1"/>
  <c r="CZ45" i="56" s="1"/>
  <c r="DL45" i="56" s="1"/>
  <c r="P25" i="56"/>
  <c r="D27" i="56" l="1"/>
  <c r="AU26" i="56"/>
  <c r="BD47" i="56" s="1"/>
  <c r="BP47" i="56" s="1"/>
  <c r="CB47" i="56" s="1"/>
  <c r="CN47" i="56" s="1"/>
  <c r="CZ47" i="56" s="1"/>
  <c r="DL47" i="56" s="1"/>
  <c r="P26" i="56"/>
  <c r="D28" i="56" l="1"/>
  <c r="AU27" i="56"/>
  <c r="BD49" i="56" s="1"/>
  <c r="BP49" i="56" s="1"/>
  <c r="CB49" i="56" s="1"/>
  <c r="CN49" i="56" s="1"/>
  <c r="CZ49" i="56" s="1"/>
  <c r="DL49" i="56" s="1"/>
  <c r="P27" i="56"/>
  <c r="D29" i="56" l="1"/>
  <c r="AU28" i="56"/>
  <c r="BD51" i="56" s="1"/>
  <c r="BP51" i="56" s="1"/>
  <c r="CB51" i="56" s="1"/>
  <c r="CN51" i="56" s="1"/>
  <c r="CZ51" i="56" s="1"/>
  <c r="DL51" i="56" s="1"/>
  <c r="P28" i="56"/>
  <c r="D30" i="56" l="1"/>
  <c r="AU29" i="56"/>
  <c r="BD53" i="56" s="1"/>
  <c r="BP53" i="56" s="1"/>
  <c r="CB53" i="56" s="1"/>
  <c r="CN53" i="56" s="1"/>
  <c r="CZ53" i="56" s="1"/>
  <c r="DL53" i="56" s="1"/>
  <c r="P29" i="56"/>
  <c r="D31" i="56" l="1"/>
  <c r="AU30" i="56"/>
  <c r="BD55" i="56" s="1"/>
  <c r="BP55" i="56" s="1"/>
  <c r="CB55" i="56" s="1"/>
  <c r="CN55" i="56" s="1"/>
  <c r="CZ55" i="56" s="1"/>
  <c r="DL55" i="56" s="1"/>
  <c r="P30" i="56"/>
  <c r="D32" i="56" l="1"/>
  <c r="AU31" i="56"/>
  <c r="BD57" i="56" s="1"/>
  <c r="BP57" i="56" s="1"/>
  <c r="CB57" i="56" s="1"/>
  <c r="CN57" i="56" s="1"/>
  <c r="CZ57" i="56" s="1"/>
  <c r="DL57" i="56" s="1"/>
  <c r="P31" i="56"/>
  <c r="D33" i="56" l="1"/>
  <c r="AU32" i="56"/>
  <c r="BD59" i="56" s="1"/>
  <c r="BP59" i="56" s="1"/>
  <c r="CB59" i="56" s="1"/>
  <c r="CN59" i="56" s="1"/>
  <c r="CZ59" i="56" s="1"/>
  <c r="DL59" i="56" s="1"/>
  <c r="P32" i="56"/>
  <c r="M32" i="50"/>
  <c r="D34" i="56" l="1"/>
  <c r="AU33" i="56"/>
  <c r="BD61" i="56" s="1"/>
  <c r="BP61" i="56" s="1"/>
  <c r="CB61" i="56" s="1"/>
  <c r="CN61" i="56" s="1"/>
  <c r="CZ61" i="56" s="1"/>
  <c r="DL61" i="56" s="1"/>
  <c r="P33" i="56"/>
  <c r="CI23" i="50"/>
  <c r="BY8" i="50"/>
  <c r="D35" i="56" l="1"/>
  <c r="AU34" i="56"/>
  <c r="BD63" i="56" s="1"/>
  <c r="BP63" i="56" s="1"/>
  <c r="CB63" i="56" s="1"/>
  <c r="CN63" i="56" s="1"/>
  <c r="CZ63" i="56" s="1"/>
  <c r="DL63" i="56" s="1"/>
  <c r="P34" i="56"/>
  <c r="DW67" i="52"/>
  <c r="DV67" i="52"/>
  <c r="DT67" i="52"/>
  <c r="DU67" i="52" s="1"/>
  <c r="DR67" i="52"/>
  <c r="DS67" i="52" s="1"/>
  <c r="DP67" i="52"/>
  <c r="DQ67" i="52" s="1"/>
  <c r="DL67" i="52"/>
  <c r="DK67" i="52"/>
  <c r="DJ67" i="52"/>
  <c r="DH67" i="52"/>
  <c r="DI67" i="52" s="1"/>
  <c r="DF67" i="52"/>
  <c r="DG67" i="52" s="1"/>
  <c r="DD67" i="52"/>
  <c r="DE67" i="52" s="1"/>
  <c r="CZ67" i="52"/>
  <c r="CY67" i="52"/>
  <c r="CX67" i="52"/>
  <c r="CV67" i="52"/>
  <c r="CW67" i="52" s="1"/>
  <c r="CT67" i="52"/>
  <c r="CU67" i="52" s="1"/>
  <c r="CR67" i="52"/>
  <c r="CS67" i="52" s="1"/>
  <c r="DA67" i="52" s="1"/>
  <c r="CN67" i="52"/>
  <c r="CM67" i="52"/>
  <c r="CL67" i="52"/>
  <c r="CJ67" i="52"/>
  <c r="CK67" i="52" s="1"/>
  <c r="CH67" i="52"/>
  <c r="CI67" i="52" s="1"/>
  <c r="CF67" i="52"/>
  <c r="CG67" i="52" s="1"/>
  <c r="CB67" i="52"/>
  <c r="CA67" i="52"/>
  <c r="BZ67" i="52"/>
  <c r="BX67" i="52"/>
  <c r="BY67" i="52" s="1"/>
  <c r="BV67" i="52"/>
  <c r="BW67" i="52" s="1"/>
  <c r="BT67" i="52"/>
  <c r="BU67" i="52" s="1"/>
  <c r="BP67" i="52"/>
  <c r="BO67" i="52"/>
  <c r="BN67" i="52"/>
  <c r="BL67" i="52"/>
  <c r="BM67" i="52" s="1"/>
  <c r="BJ67" i="52"/>
  <c r="BK67" i="52" s="1"/>
  <c r="BH67" i="52"/>
  <c r="BI67" i="52" s="1"/>
  <c r="DX66" i="52"/>
  <c r="DU66" i="52"/>
  <c r="DS66" i="52"/>
  <c r="DQ66" i="52"/>
  <c r="DY66" i="52" s="1"/>
  <c r="DI66" i="52"/>
  <c r="DG66" i="52"/>
  <c r="DM66" i="52" s="1"/>
  <c r="DE66" i="52"/>
  <c r="CW66" i="52"/>
  <c r="CU66" i="52"/>
  <c r="CS66" i="52"/>
  <c r="CK66" i="52"/>
  <c r="CI66" i="52"/>
  <c r="CO66" i="52" s="1"/>
  <c r="CG66" i="52"/>
  <c r="BY66" i="52"/>
  <c r="BW66" i="52"/>
  <c r="BU66" i="52"/>
  <c r="BM66" i="52"/>
  <c r="BK66" i="52"/>
  <c r="BQ66" i="52" s="1"/>
  <c r="BI66" i="52"/>
  <c r="DX65" i="52"/>
  <c r="DU65" i="52"/>
  <c r="DS65" i="52"/>
  <c r="DQ65" i="52"/>
  <c r="DI65" i="52"/>
  <c r="DG65" i="52"/>
  <c r="DE65" i="52"/>
  <c r="DM65" i="52" s="1"/>
  <c r="CW65" i="52"/>
  <c r="CU65" i="52"/>
  <c r="CS65" i="52"/>
  <c r="CK65" i="52"/>
  <c r="CI65" i="52"/>
  <c r="CG65" i="52"/>
  <c r="CO65" i="52" s="1"/>
  <c r="BY65" i="52"/>
  <c r="BW65" i="52"/>
  <c r="BU65" i="52"/>
  <c r="BM65" i="52"/>
  <c r="BK65" i="52"/>
  <c r="BI65" i="52"/>
  <c r="BQ65" i="52" s="1"/>
  <c r="BF65" i="52"/>
  <c r="BR65" i="52" s="1"/>
  <c r="CD65" i="52" s="1"/>
  <c r="CP65" i="52" s="1"/>
  <c r="DB65" i="52" s="1"/>
  <c r="DN65" i="52" s="1"/>
  <c r="DX64" i="52"/>
  <c r="DU64" i="52"/>
  <c r="DS64" i="52"/>
  <c r="DQ64" i="52"/>
  <c r="DI64" i="52"/>
  <c r="DG64" i="52"/>
  <c r="DE64" i="52"/>
  <c r="CW64" i="52"/>
  <c r="CU64" i="52"/>
  <c r="DA64" i="52" s="1"/>
  <c r="CS64" i="52"/>
  <c r="CK64" i="52"/>
  <c r="CI64" i="52"/>
  <c r="CG64" i="52"/>
  <c r="BY64" i="52"/>
  <c r="BW64" i="52"/>
  <c r="BU64" i="52"/>
  <c r="BM64" i="52"/>
  <c r="BK64" i="52"/>
  <c r="BI64" i="52"/>
  <c r="DX63" i="52"/>
  <c r="DU63" i="52"/>
  <c r="DS63" i="52"/>
  <c r="DQ63" i="52"/>
  <c r="DI63" i="52"/>
  <c r="DG63" i="52"/>
  <c r="DE63" i="52"/>
  <c r="CW63" i="52"/>
  <c r="CU63" i="52"/>
  <c r="CS63" i="52"/>
  <c r="DA63" i="52" s="1"/>
  <c r="CK63" i="52"/>
  <c r="CI63" i="52"/>
  <c r="CG63" i="52"/>
  <c r="BY63" i="52"/>
  <c r="BW63" i="52"/>
  <c r="BU63" i="52"/>
  <c r="BM63" i="52"/>
  <c r="BK63" i="52"/>
  <c r="BI63" i="52"/>
  <c r="BF63" i="52"/>
  <c r="BR63" i="52" s="1"/>
  <c r="CD63" i="52" s="1"/>
  <c r="CP63" i="52" s="1"/>
  <c r="DB63" i="52" s="1"/>
  <c r="DN63" i="52" s="1"/>
  <c r="DX62" i="52"/>
  <c r="DU62" i="52"/>
  <c r="DS62" i="52"/>
  <c r="DQ62" i="52"/>
  <c r="DI62" i="52"/>
  <c r="DG62" i="52"/>
  <c r="DE62" i="52"/>
  <c r="CW62" i="52"/>
  <c r="CU62" i="52"/>
  <c r="CS62" i="52"/>
  <c r="CK62" i="52"/>
  <c r="CI62" i="52"/>
  <c r="CG62" i="52"/>
  <c r="BY62" i="52"/>
  <c r="BW62" i="52"/>
  <c r="BU62" i="52"/>
  <c r="BM62" i="52"/>
  <c r="BK62" i="52"/>
  <c r="BI62" i="52"/>
  <c r="DX61" i="52"/>
  <c r="DU61" i="52"/>
  <c r="DS61" i="52"/>
  <c r="DQ61" i="52"/>
  <c r="DI61" i="52"/>
  <c r="DG61" i="52"/>
  <c r="DE61" i="52"/>
  <c r="CW61" i="52"/>
  <c r="CU61" i="52"/>
  <c r="CS61" i="52"/>
  <c r="CK61" i="52"/>
  <c r="CI61" i="52"/>
  <c r="CG61" i="52"/>
  <c r="BY61" i="52"/>
  <c r="BW61" i="52"/>
  <c r="BU61" i="52"/>
  <c r="BM61" i="52"/>
  <c r="BK61" i="52"/>
  <c r="BI61" i="52"/>
  <c r="BF61" i="52"/>
  <c r="BR61" i="52" s="1"/>
  <c r="CD61" i="52" s="1"/>
  <c r="CP61" i="52" s="1"/>
  <c r="DB61" i="52" s="1"/>
  <c r="DN61" i="52" s="1"/>
  <c r="DX60" i="52"/>
  <c r="DU60" i="52"/>
  <c r="DS60" i="52"/>
  <c r="DQ60" i="52"/>
  <c r="DI60" i="52"/>
  <c r="DG60" i="52"/>
  <c r="DE60" i="52"/>
  <c r="CW60" i="52"/>
  <c r="CU60" i="52"/>
  <c r="DA60" i="52" s="1"/>
  <c r="CS60" i="52"/>
  <c r="CK60" i="52"/>
  <c r="CI60" i="52"/>
  <c r="CG60" i="52"/>
  <c r="BY60" i="52"/>
  <c r="BW60" i="52"/>
  <c r="BU60" i="52"/>
  <c r="BM60" i="52"/>
  <c r="BK60" i="52"/>
  <c r="BI60" i="52"/>
  <c r="DX59" i="52"/>
  <c r="DU59" i="52"/>
  <c r="DS59" i="52"/>
  <c r="DQ59" i="52"/>
  <c r="DI59" i="52"/>
  <c r="DG59" i="52"/>
  <c r="DE59" i="52"/>
  <c r="CW59" i="52"/>
  <c r="CU59" i="52"/>
  <c r="CS59" i="52"/>
  <c r="DA59" i="52" s="1"/>
  <c r="CK59" i="52"/>
  <c r="CI59" i="52"/>
  <c r="CG59" i="52"/>
  <c r="BY59" i="52"/>
  <c r="BW59" i="52"/>
  <c r="BU59" i="52"/>
  <c r="BM59" i="52"/>
  <c r="BK59" i="52"/>
  <c r="BI59" i="52"/>
  <c r="BF59" i="52"/>
  <c r="BR59" i="52" s="1"/>
  <c r="CD59" i="52" s="1"/>
  <c r="CP59" i="52" s="1"/>
  <c r="DB59" i="52" s="1"/>
  <c r="DN59" i="52" s="1"/>
  <c r="DX58" i="52"/>
  <c r="DU58" i="52"/>
  <c r="DS58" i="52"/>
  <c r="DQ58" i="52"/>
  <c r="DY58" i="52" s="1"/>
  <c r="DI58" i="52"/>
  <c r="DG58" i="52"/>
  <c r="DE58" i="52"/>
  <c r="CW58" i="52"/>
  <c r="CU58" i="52"/>
  <c r="CS58" i="52"/>
  <c r="CK58" i="52"/>
  <c r="CI58" i="52"/>
  <c r="CG58" i="52"/>
  <c r="BY58" i="52"/>
  <c r="BW58" i="52"/>
  <c r="BU58" i="52"/>
  <c r="BM58" i="52"/>
  <c r="BK58" i="52"/>
  <c r="BI58" i="52"/>
  <c r="DX57" i="52"/>
  <c r="DU57" i="52"/>
  <c r="DS57" i="52"/>
  <c r="DQ57" i="52"/>
  <c r="DI57" i="52"/>
  <c r="DG57" i="52"/>
  <c r="DE57" i="52"/>
  <c r="CW57" i="52"/>
  <c r="CU57" i="52"/>
  <c r="DA57" i="52" s="1"/>
  <c r="CS57" i="52"/>
  <c r="CK57" i="52"/>
  <c r="CI57" i="52"/>
  <c r="CG57" i="52"/>
  <c r="BY57" i="52"/>
  <c r="BW57" i="52"/>
  <c r="BU57" i="52"/>
  <c r="BM57" i="52"/>
  <c r="BK57" i="52"/>
  <c r="BI57" i="52"/>
  <c r="BF57" i="52"/>
  <c r="BR57" i="52" s="1"/>
  <c r="CD57" i="52" s="1"/>
  <c r="CP57" i="52" s="1"/>
  <c r="DB57" i="52" s="1"/>
  <c r="DN57" i="52" s="1"/>
  <c r="DX56" i="52"/>
  <c r="DU56" i="52"/>
  <c r="DS56" i="52"/>
  <c r="DQ56" i="52"/>
  <c r="DI56" i="52"/>
  <c r="DG56" i="52"/>
  <c r="DE56" i="52"/>
  <c r="CW56" i="52"/>
  <c r="CU56" i="52"/>
  <c r="DA56" i="52" s="1"/>
  <c r="CS56" i="52"/>
  <c r="CK56" i="52"/>
  <c r="CI56" i="52"/>
  <c r="CG56" i="52"/>
  <c r="BY56" i="52"/>
  <c r="BW56" i="52"/>
  <c r="CC56" i="52" s="1"/>
  <c r="BU56" i="52"/>
  <c r="BM56" i="52"/>
  <c r="BK56" i="52"/>
  <c r="BI56" i="52"/>
  <c r="DX55" i="52"/>
  <c r="DU55" i="52"/>
  <c r="DS55" i="52"/>
  <c r="DQ55" i="52"/>
  <c r="DY55" i="52" s="1"/>
  <c r="DI55" i="52"/>
  <c r="DG55" i="52"/>
  <c r="DE55" i="52"/>
  <c r="CW55" i="52"/>
  <c r="CU55" i="52"/>
  <c r="CS55" i="52"/>
  <c r="CK55" i="52"/>
  <c r="CI55" i="52"/>
  <c r="CG55" i="52"/>
  <c r="BY55" i="52"/>
  <c r="BW55" i="52"/>
  <c r="BU55" i="52"/>
  <c r="BM55" i="52"/>
  <c r="BK55" i="52"/>
  <c r="BQ55" i="52" s="1"/>
  <c r="BI55" i="52"/>
  <c r="BF55" i="52"/>
  <c r="BR55" i="52" s="1"/>
  <c r="CD55" i="52" s="1"/>
  <c r="CP55" i="52" s="1"/>
  <c r="DB55" i="52" s="1"/>
  <c r="DN55" i="52" s="1"/>
  <c r="DX54" i="52"/>
  <c r="DU54" i="52"/>
  <c r="DS54" i="52"/>
  <c r="DQ54" i="52"/>
  <c r="DY54" i="52" s="1"/>
  <c r="DI54" i="52"/>
  <c r="DG54" i="52"/>
  <c r="DE54" i="52"/>
  <c r="CW54" i="52"/>
  <c r="CU54" i="52"/>
  <c r="CS54" i="52"/>
  <c r="DA54" i="52" s="1"/>
  <c r="CK54" i="52"/>
  <c r="CI54" i="52"/>
  <c r="CG54" i="52"/>
  <c r="BY54" i="52"/>
  <c r="BW54" i="52"/>
  <c r="BU54" i="52"/>
  <c r="BM54" i="52"/>
  <c r="BK54" i="52"/>
  <c r="BI54" i="52"/>
  <c r="DX53" i="52"/>
  <c r="DU53" i="52"/>
  <c r="DS53" i="52"/>
  <c r="DQ53" i="52"/>
  <c r="DI53" i="52"/>
  <c r="DG53" i="52"/>
  <c r="DE53" i="52"/>
  <c r="CW53" i="52"/>
  <c r="CU53" i="52"/>
  <c r="CS53" i="52"/>
  <c r="CK53" i="52"/>
  <c r="CI53" i="52"/>
  <c r="CG53" i="52"/>
  <c r="BY53" i="52"/>
  <c r="BW53" i="52"/>
  <c r="BU53" i="52"/>
  <c r="BM53" i="52"/>
  <c r="BK53" i="52"/>
  <c r="BI53" i="52"/>
  <c r="BF53" i="52"/>
  <c r="BR53" i="52" s="1"/>
  <c r="CD53" i="52" s="1"/>
  <c r="CP53" i="52" s="1"/>
  <c r="DB53" i="52" s="1"/>
  <c r="DN53" i="52" s="1"/>
  <c r="DX52" i="52"/>
  <c r="DU52" i="52"/>
  <c r="DS52" i="52"/>
  <c r="DQ52" i="52"/>
  <c r="DI52" i="52"/>
  <c r="DG52" i="52"/>
  <c r="DE52" i="52"/>
  <c r="CW52" i="52"/>
  <c r="CU52" i="52"/>
  <c r="CS52" i="52"/>
  <c r="CK52" i="52"/>
  <c r="CI52" i="52"/>
  <c r="CG52" i="52"/>
  <c r="BY52" i="52"/>
  <c r="BW52" i="52"/>
  <c r="BU52" i="52"/>
  <c r="BM52" i="52"/>
  <c r="BK52" i="52"/>
  <c r="BI52" i="52"/>
  <c r="DX51" i="52"/>
  <c r="DU51" i="52"/>
  <c r="DS51" i="52"/>
  <c r="DQ51" i="52"/>
  <c r="DI51" i="52"/>
  <c r="DG51" i="52"/>
  <c r="DE51" i="52"/>
  <c r="CW51" i="52"/>
  <c r="CU51" i="52"/>
  <c r="CS51" i="52"/>
  <c r="CK51" i="52"/>
  <c r="CI51" i="52"/>
  <c r="CG51" i="52"/>
  <c r="BY51" i="52"/>
  <c r="BW51" i="52"/>
  <c r="BU51" i="52"/>
  <c r="BM51" i="52"/>
  <c r="BK51" i="52"/>
  <c r="BI51" i="52"/>
  <c r="BF51" i="52"/>
  <c r="BR51" i="52" s="1"/>
  <c r="CD51" i="52" s="1"/>
  <c r="CP51" i="52" s="1"/>
  <c r="DB51" i="52" s="1"/>
  <c r="DN51" i="52" s="1"/>
  <c r="DX50" i="52"/>
  <c r="DU50" i="52"/>
  <c r="DS50" i="52"/>
  <c r="DQ50" i="52"/>
  <c r="DI50" i="52"/>
  <c r="DG50" i="52"/>
  <c r="DE50" i="52"/>
  <c r="CW50" i="52"/>
  <c r="CU50" i="52"/>
  <c r="CS50" i="52"/>
  <c r="CK50" i="52"/>
  <c r="CI50" i="52"/>
  <c r="CG50" i="52"/>
  <c r="BY50" i="52"/>
  <c r="BW50" i="52"/>
  <c r="BU50" i="52"/>
  <c r="BM50" i="52"/>
  <c r="BK50" i="52"/>
  <c r="BI50" i="52"/>
  <c r="DX49" i="52"/>
  <c r="DU49" i="52"/>
  <c r="DS49" i="52"/>
  <c r="DQ49" i="52"/>
  <c r="DI49" i="52"/>
  <c r="DG49" i="52"/>
  <c r="DE49" i="52"/>
  <c r="CW49" i="52"/>
  <c r="CU49" i="52"/>
  <c r="CS49" i="52"/>
  <c r="CK49" i="52"/>
  <c r="CI49" i="52"/>
  <c r="CG49" i="52"/>
  <c r="BY49" i="52"/>
  <c r="BW49" i="52"/>
  <c r="BU49" i="52"/>
  <c r="BM49" i="52"/>
  <c r="BK49" i="52"/>
  <c r="BI49" i="52"/>
  <c r="BF49" i="52"/>
  <c r="BR49" i="52" s="1"/>
  <c r="CD49" i="52" s="1"/>
  <c r="CP49" i="52" s="1"/>
  <c r="DB49" i="52" s="1"/>
  <c r="DN49" i="52" s="1"/>
  <c r="DX48" i="52"/>
  <c r="DU48" i="52"/>
  <c r="DS48" i="52"/>
  <c r="DQ48" i="52"/>
  <c r="DI48" i="52"/>
  <c r="DG48" i="52"/>
  <c r="DE48" i="52"/>
  <c r="CW48" i="52"/>
  <c r="CU48" i="52"/>
  <c r="CS48" i="52"/>
  <c r="CK48" i="52"/>
  <c r="CI48" i="52"/>
  <c r="CG48" i="52"/>
  <c r="BY48" i="52"/>
  <c r="BW48" i="52"/>
  <c r="BU48" i="52"/>
  <c r="BM48" i="52"/>
  <c r="BK48" i="52"/>
  <c r="BI48" i="52"/>
  <c r="BC48" i="52"/>
  <c r="BB48" i="52"/>
  <c r="BA48" i="52"/>
  <c r="DX47" i="52"/>
  <c r="DU47" i="52"/>
  <c r="DS47" i="52"/>
  <c r="DQ47" i="52"/>
  <c r="DI47" i="52"/>
  <c r="DG47" i="52"/>
  <c r="DE47" i="52"/>
  <c r="CW47" i="52"/>
  <c r="CU47" i="52"/>
  <c r="CS47" i="52"/>
  <c r="CK47" i="52"/>
  <c r="CI47" i="52"/>
  <c r="CG47" i="52"/>
  <c r="BY47" i="52"/>
  <c r="BW47" i="52"/>
  <c r="BU47" i="52"/>
  <c r="BM47" i="52"/>
  <c r="BK47" i="52"/>
  <c r="BI47" i="52"/>
  <c r="BF47" i="52"/>
  <c r="BR47" i="52" s="1"/>
  <c r="CD47" i="52" s="1"/>
  <c r="CP47" i="52" s="1"/>
  <c r="DB47" i="52" s="1"/>
  <c r="DN47" i="52" s="1"/>
  <c r="BA47" i="52"/>
  <c r="DX46" i="52"/>
  <c r="DU46" i="52"/>
  <c r="DS46" i="52"/>
  <c r="DQ46" i="52"/>
  <c r="DI46" i="52"/>
  <c r="DG46" i="52"/>
  <c r="DE46" i="52"/>
  <c r="CW46" i="52"/>
  <c r="CU46" i="52"/>
  <c r="CS46" i="52"/>
  <c r="CK46" i="52"/>
  <c r="CI46" i="52"/>
  <c r="CG46" i="52"/>
  <c r="BY46" i="52"/>
  <c r="BW46" i="52"/>
  <c r="BU46" i="52"/>
  <c r="BM46" i="52"/>
  <c r="BK46" i="52"/>
  <c r="BI46" i="52"/>
  <c r="DX45" i="52"/>
  <c r="DU45" i="52"/>
  <c r="DS45" i="52"/>
  <c r="DQ45" i="52"/>
  <c r="DI45" i="52"/>
  <c r="DG45" i="52"/>
  <c r="DE45" i="52"/>
  <c r="CW45" i="52"/>
  <c r="CU45" i="52"/>
  <c r="CS45" i="52"/>
  <c r="CK45" i="52"/>
  <c r="CI45" i="52"/>
  <c r="CG45" i="52"/>
  <c r="BY45" i="52"/>
  <c r="BW45" i="52"/>
  <c r="BU45" i="52"/>
  <c r="BM45" i="52"/>
  <c r="BK45" i="52"/>
  <c r="BI45" i="52"/>
  <c r="BF45" i="52"/>
  <c r="BR45" i="52" s="1"/>
  <c r="CD45" i="52" s="1"/>
  <c r="CP45" i="52" s="1"/>
  <c r="DB45" i="52" s="1"/>
  <c r="DN45" i="52" s="1"/>
  <c r="DX44" i="52"/>
  <c r="DU44" i="52"/>
  <c r="DS44" i="52"/>
  <c r="DQ44" i="52"/>
  <c r="DI44" i="52"/>
  <c r="DG44" i="52"/>
  <c r="DE44" i="52"/>
  <c r="CW44" i="52"/>
  <c r="CU44" i="52"/>
  <c r="CS44" i="52"/>
  <c r="CK44" i="52"/>
  <c r="CI44" i="52"/>
  <c r="CG44" i="52"/>
  <c r="BY44" i="52"/>
  <c r="BW44" i="52"/>
  <c r="BU44" i="52"/>
  <c r="BM44" i="52"/>
  <c r="BK44" i="52"/>
  <c r="BI44" i="52"/>
  <c r="DX43" i="52"/>
  <c r="DU43" i="52"/>
  <c r="DS43" i="52"/>
  <c r="DQ43" i="52"/>
  <c r="DI43" i="52"/>
  <c r="DG43" i="52"/>
  <c r="DE43" i="52"/>
  <c r="CW43" i="52"/>
  <c r="CU43" i="52"/>
  <c r="CS43" i="52"/>
  <c r="CK43" i="52"/>
  <c r="CI43" i="52"/>
  <c r="CG43" i="52"/>
  <c r="BY43" i="52"/>
  <c r="BW43" i="52"/>
  <c r="BU43" i="52"/>
  <c r="BM43" i="52"/>
  <c r="BK43" i="52"/>
  <c r="BI43" i="52"/>
  <c r="BF43" i="52"/>
  <c r="BR43" i="52" s="1"/>
  <c r="CD43" i="52" s="1"/>
  <c r="CP43" i="52" s="1"/>
  <c r="DB43" i="52" s="1"/>
  <c r="DN43" i="52" s="1"/>
  <c r="DX42" i="52"/>
  <c r="DU42" i="52"/>
  <c r="DS42" i="52"/>
  <c r="DQ42" i="52"/>
  <c r="DI42" i="52"/>
  <c r="DG42" i="52"/>
  <c r="DE42" i="52"/>
  <c r="CW42" i="52"/>
  <c r="CU42" i="52"/>
  <c r="CS42" i="52"/>
  <c r="CK42" i="52"/>
  <c r="CI42" i="52"/>
  <c r="CG42" i="52"/>
  <c r="BY42" i="52"/>
  <c r="BW42" i="52"/>
  <c r="BU42" i="52"/>
  <c r="BM42" i="52"/>
  <c r="BK42" i="52"/>
  <c r="BI42" i="52"/>
  <c r="BB42" i="52"/>
  <c r="BB54" i="52" s="1"/>
  <c r="DX41" i="52"/>
  <c r="DU41" i="52"/>
  <c r="DS41" i="52"/>
  <c r="DQ41" i="52"/>
  <c r="DI41" i="52"/>
  <c r="DG41" i="52"/>
  <c r="DE41" i="52"/>
  <c r="CW41" i="52"/>
  <c r="CU41" i="52"/>
  <c r="CS41" i="52"/>
  <c r="CK41" i="52"/>
  <c r="CI41" i="52"/>
  <c r="CG41" i="52"/>
  <c r="BY41" i="52"/>
  <c r="BW41" i="52"/>
  <c r="BU41" i="52"/>
  <c r="BM41" i="52"/>
  <c r="BK41" i="52"/>
  <c r="BI41" i="52"/>
  <c r="BF41" i="52"/>
  <c r="BR41" i="52" s="1"/>
  <c r="CD41" i="52" s="1"/>
  <c r="CP41" i="52" s="1"/>
  <c r="DB41" i="52" s="1"/>
  <c r="DN41" i="52" s="1"/>
  <c r="DX40" i="52"/>
  <c r="DU40" i="52"/>
  <c r="DS40" i="52"/>
  <c r="DQ40" i="52"/>
  <c r="DI40" i="52"/>
  <c r="DG40" i="52"/>
  <c r="DE40" i="52"/>
  <c r="CW40" i="52"/>
  <c r="CU40" i="52"/>
  <c r="CS40" i="52"/>
  <c r="CK40" i="52"/>
  <c r="CI40" i="52"/>
  <c r="CG40" i="52"/>
  <c r="BY40" i="52"/>
  <c r="BW40" i="52"/>
  <c r="BU40" i="52"/>
  <c r="BM40" i="52"/>
  <c r="BK40" i="52"/>
  <c r="BI40" i="52"/>
  <c r="BB40" i="52"/>
  <c r="BB52" i="52" s="1"/>
  <c r="DX39" i="52"/>
  <c r="DU39" i="52"/>
  <c r="DS39" i="52"/>
  <c r="DQ39" i="52"/>
  <c r="DI39" i="52"/>
  <c r="DG39" i="52"/>
  <c r="DE39" i="52"/>
  <c r="CW39" i="52"/>
  <c r="CU39" i="52"/>
  <c r="CS39" i="52"/>
  <c r="CK39" i="52"/>
  <c r="CI39" i="52"/>
  <c r="CG39" i="52"/>
  <c r="BY39" i="52"/>
  <c r="BW39" i="52"/>
  <c r="BU39" i="52"/>
  <c r="BM39" i="52"/>
  <c r="BK39" i="52"/>
  <c r="BI39" i="52"/>
  <c r="BF39" i="52"/>
  <c r="BR39" i="52" s="1"/>
  <c r="CD39" i="52" s="1"/>
  <c r="CP39" i="52" s="1"/>
  <c r="DB39" i="52" s="1"/>
  <c r="DN39" i="52" s="1"/>
  <c r="L39" i="52"/>
  <c r="L47" i="52" s="1"/>
  <c r="L51" i="52" s="1"/>
  <c r="K39" i="52"/>
  <c r="K47" i="52" s="1"/>
  <c r="K51" i="52" s="1"/>
  <c r="I39" i="52"/>
  <c r="I47" i="52" s="1"/>
  <c r="I51" i="52" s="1"/>
  <c r="H39" i="52"/>
  <c r="H47" i="52" s="1"/>
  <c r="F39" i="52"/>
  <c r="DX38" i="52"/>
  <c r="DU38" i="52"/>
  <c r="DS38" i="52"/>
  <c r="DQ38" i="52"/>
  <c r="DI38" i="52"/>
  <c r="DG38" i="52"/>
  <c r="DE38" i="52"/>
  <c r="CW38" i="52"/>
  <c r="CU38" i="52"/>
  <c r="CS38" i="52"/>
  <c r="CK38" i="52"/>
  <c r="CI38" i="52"/>
  <c r="CG38" i="52"/>
  <c r="BY38" i="52"/>
  <c r="BW38" i="52"/>
  <c r="BU38" i="52"/>
  <c r="BM38" i="52"/>
  <c r="BK38" i="52"/>
  <c r="BI38" i="52"/>
  <c r="DX37" i="52"/>
  <c r="DU37" i="52"/>
  <c r="DS37" i="52"/>
  <c r="DQ37" i="52"/>
  <c r="DI37" i="52"/>
  <c r="DG37" i="52"/>
  <c r="DE37" i="52"/>
  <c r="CW37" i="52"/>
  <c r="CU37" i="52"/>
  <c r="CS37" i="52"/>
  <c r="CK37" i="52"/>
  <c r="CI37" i="52"/>
  <c r="CG37" i="52"/>
  <c r="BW37" i="52"/>
  <c r="BU37" i="52"/>
  <c r="BM37" i="52"/>
  <c r="BK37" i="52"/>
  <c r="BI37" i="52"/>
  <c r="BF37" i="52"/>
  <c r="BR37" i="52" s="1"/>
  <c r="CD37" i="52" s="1"/>
  <c r="CP37" i="52" s="1"/>
  <c r="DB37" i="52" s="1"/>
  <c r="DN37" i="52" s="1"/>
  <c r="DX36" i="52"/>
  <c r="DU36" i="52"/>
  <c r="DS36" i="52"/>
  <c r="DQ36" i="52"/>
  <c r="DI36" i="52"/>
  <c r="DG36" i="52"/>
  <c r="DE36" i="52"/>
  <c r="CW36" i="52"/>
  <c r="CU36" i="52"/>
  <c r="CS36" i="52"/>
  <c r="CK36" i="52"/>
  <c r="CI36" i="52"/>
  <c r="CG36" i="52"/>
  <c r="BY36" i="52"/>
  <c r="BW36" i="52"/>
  <c r="BU36" i="52"/>
  <c r="BM36" i="52"/>
  <c r="BK36" i="52"/>
  <c r="BI36" i="52"/>
  <c r="AQ36" i="52"/>
  <c r="AO36" i="52"/>
  <c r="AM36" i="52"/>
  <c r="AI36" i="52"/>
  <c r="AF36" i="52"/>
  <c r="AE36" i="52"/>
  <c r="AB36" i="52"/>
  <c r="AA36" i="52"/>
  <c r="Z36" i="52"/>
  <c r="X36" i="52"/>
  <c r="T36" i="52"/>
  <c r="S36" i="52"/>
  <c r="R36" i="52"/>
  <c r="Q36" i="52"/>
  <c r="L36" i="52"/>
  <c r="K36" i="52"/>
  <c r="I36" i="52"/>
  <c r="H36" i="52"/>
  <c r="G36" i="52"/>
  <c r="F36" i="52"/>
  <c r="F41" i="52" s="1"/>
  <c r="E36" i="52"/>
  <c r="DX35" i="52"/>
  <c r="DU35" i="52"/>
  <c r="DS35" i="52"/>
  <c r="DQ35" i="52"/>
  <c r="DI35" i="52"/>
  <c r="DG35" i="52"/>
  <c r="DE35" i="52"/>
  <c r="CW35" i="52"/>
  <c r="CU35" i="52"/>
  <c r="CS35" i="52"/>
  <c r="CK35" i="52"/>
  <c r="CI35" i="52"/>
  <c r="CG35" i="52"/>
  <c r="BY35" i="52"/>
  <c r="BW35" i="52"/>
  <c r="BU35" i="52"/>
  <c r="BM35" i="52"/>
  <c r="BK35" i="52"/>
  <c r="BI35" i="52"/>
  <c r="BF35" i="52"/>
  <c r="BR35" i="52" s="1"/>
  <c r="CD35" i="52" s="1"/>
  <c r="CP35" i="52" s="1"/>
  <c r="DB35" i="52" s="1"/>
  <c r="DN35" i="52" s="1"/>
  <c r="BC35" i="52"/>
  <c r="BB35" i="52"/>
  <c r="BA35" i="52"/>
  <c r="AZ35" i="52"/>
  <c r="AY35" i="52"/>
  <c r="AW35" i="52"/>
  <c r="AV35" i="52"/>
  <c r="AP35" i="52"/>
  <c r="J35" i="52"/>
  <c r="M35" i="52" s="1"/>
  <c r="AR35" i="52" s="1"/>
  <c r="DX34" i="52"/>
  <c r="DU34" i="52"/>
  <c r="DS34" i="52"/>
  <c r="DQ34" i="52"/>
  <c r="DI34" i="52"/>
  <c r="DG34" i="52"/>
  <c r="DE34" i="52"/>
  <c r="CW34" i="52"/>
  <c r="CU34" i="52"/>
  <c r="CS34" i="52"/>
  <c r="CK34" i="52"/>
  <c r="CI34" i="52"/>
  <c r="CG34" i="52"/>
  <c r="BY34" i="52"/>
  <c r="BW34" i="52"/>
  <c r="BU34" i="52"/>
  <c r="BM34" i="52"/>
  <c r="BK34" i="52"/>
  <c r="BI34" i="52"/>
  <c r="BC34" i="52"/>
  <c r="BB34" i="52"/>
  <c r="BA34" i="52"/>
  <c r="AZ34" i="52"/>
  <c r="AY34" i="52"/>
  <c r="AW34" i="52"/>
  <c r="AV34" i="52"/>
  <c r="AP34" i="52"/>
  <c r="J34" i="52"/>
  <c r="M34" i="52" s="1"/>
  <c r="AR34" i="52" s="1"/>
  <c r="DX33" i="52"/>
  <c r="DU33" i="52"/>
  <c r="DS33" i="52"/>
  <c r="DQ33" i="52"/>
  <c r="DI33" i="52"/>
  <c r="DG33" i="52"/>
  <c r="DE33" i="52"/>
  <c r="CW33" i="52"/>
  <c r="CU33" i="52"/>
  <c r="CS33" i="52"/>
  <c r="CK33" i="52"/>
  <c r="CI33" i="52"/>
  <c r="CG33" i="52"/>
  <c r="BY33" i="52"/>
  <c r="BW33" i="52"/>
  <c r="BU33" i="52"/>
  <c r="BM33" i="52"/>
  <c r="BK33" i="52"/>
  <c r="BI33" i="52"/>
  <c r="BF33" i="52"/>
  <c r="BR33" i="52" s="1"/>
  <c r="CD33" i="52" s="1"/>
  <c r="CP33" i="52" s="1"/>
  <c r="DB33" i="52" s="1"/>
  <c r="DN33" i="52" s="1"/>
  <c r="BC33" i="52"/>
  <c r="BB33" i="52"/>
  <c r="BA33" i="52"/>
  <c r="AZ33" i="52"/>
  <c r="AY33" i="52"/>
  <c r="AW33" i="52"/>
  <c r="AV33" i="52"/>
  <c r="AP33" i="52"/>
  <c r="J33" i="52"/>
  <c r="M33" i="52" s="1"/>
  <c r="AR33" i="52" s="1"/>
  <c r="DX32" i="52"/>
  <c r="DU32" i="52"/>
  <c r="DS32" i="52"/>
  <c r="DQ32" i="52"/>
  <c r="DI32" i="52"/>
  <c r="DG32" i="52"/>
  <c r="DE32" i="52"/>
  <c r="CW32" i="52"/>
  <c r="CU32" i="52"/>
  <c r="CS32" i="52"/>
  <c r="CK32" i="52"/>
  <c r="CI32" i="52"/>
  <c r="CG32" i="52"/>
  <c r="BY32" i="52"/>
  <c r="BW32" i="52"/>
  <c r="BU32" i="52"/>
  <c r="BM32" i="52"/>
  <c r="BK32" i="52"/>
  <c r="BI32" i="52"/>
  <c r="BC32" i="52"/>
  <c r="BB32" i="52"/>
  <c r="BA32" i="52"/>
  <c r="AZ32" i="52"/>
  <c r="AY32" i="52"/>
  <c r="AW32" i="52"/>
  <c r="AV32" i="52"/>
  <c r="AP32" i="52"/>
  <c r="J32" i="52"/>
  <c r="M32" i="52" s="1"/>
  <c r="AR32" i="52" s="1"/>
  <c r="DX31" i="52"/>
  <c r="DU31" i="52"/>
  <c r="DS31" i="52"/>
  <c r="DQ31" i="52"/>
  <c r="DI31" i="52"/>
  <c r="DG31" i="52"/>
  <c r="DE31" i="52"/>
  <c r="CW31" i="52"/>
  <c r="CU31" i="52"/>
  <c r="CS31" i="52"/>
  <c r="CK31" i="52"/>
  <c r="CI31" i="52"/>
  <c r="CG31" i="52"/>
  <c r="BY31" i="52"/>
  <c r="BW31" i="52"/>
  <c r="BU31" i="52"/>
  <c r="BM31" i="52"/>
  <c r="BK31" i="52"/>
  <c r="BI31" i="52"/>
  <c r="BF31" i="52"/>
  <c r="BR31" i="52" s="1"/>
  <c r="CD31" i="52" s="1"/>
  <c r="CP31" i="52" s="1"/>
  <c r="DB31" i="52" s="1"/>
  <c r="DN31" i="52" s="1"/>
  <c r="BC31" i="52"/>
  <c r="BB31" i="52"/>
  <c r="BA31" i="52"/>
  <c r="AZ31" i="52"/>
  <c r="AY31" i="52"/>
  <c r="AW31" i="52"/>
  <c r="AV31" i="52"/>
  <c r="AP31" i="52"/>
  <c r="J31" i="52"/>
  <c r="M31" i="52" s="1"/>
  <c r="AR31" i="52" s="1"/>
  <c r="DX30" i="52"/>
  <c r="DU30" i="52"/>
  <c r="DS30" i="52"/>
  <c r="DQ30" i="52"/>
  <c r="DI30" i="52"/>
  <c r="DG30" i="52"/>
  <c r="DE30" i="52"/>
  <c r="CW30" i="52"/>
  <c r="CU30" i="52"/>
  <c r="CS30" i="52"/>
  <c r="CK30" i="52"/>
  <c r="CI30" i="52"/>
  <c r="CG30" i="52"/>
  <c r="BY30" i="52"/>
  <c r="BW30" i="52"/>
  <c r="BU30" i="52"/>
  <c r="BM30" i="52"/>
  <c r="BK30" i="52"/>
  <c r="BI30" i="52"/>
  <c r="BC30" i="52"/>
  <c r="BB30" i="52"/>
  <c r="BA30" i="52"/>
  <c r="AZ30" i="52"/>
  <c r="AY30" i="52"/>
  <c r="AW30" i="52"/>
  <c r="AV30" i="52"/>
  <c r="AP30" i="52"/>
  <c r="J30" i="52"/>
  <c r="M30" i="52" s="1"/>
  <c r="AR30" i="52" s="1"/>
  <c r="DX29" i="52"/>
  <c r="DU29" i="52"/>
  <c r="DS29" i="52"/>
  <c r="DQ29" i="52"/>
  <c r="DI29" i="52"/>
  <c r="DG29" i="52"/>
  <c r="DE29" i="52"/>
  <c r="CW29" i="52"/>
  <c r="CU29" i="52"/>
  <c r="CS29" i="52"/>
  <c r="CK29" i="52"/>
  <c r="CI29" i="52"/>
  <c r="CG29" i="52"/>
  <c r="BY29" i="52"/>
  <c r="BW29" i="52"/>
  <c r="BU29" i="52"/>
  <c r="BM29" i="52"/>
  <c r="BK29" i="52"/>
  <c r="BI29" i="52"/>
  <c r="BF29" i="52"/>
  <c r="BR29" i="52" s="1"/>
  <c r="CD29" i="52" s="1"/>
  <c r="CP29" i="52" s="1"/>
  <c r="DB29" i="52" s="1"/>
  <c r="DN29" i="52" s="1"/>
  <c r="BC29" i="52"/>
  <c r="BB29" i="52"/>
  <c r="BA29" i="52"/>
  <c r="AZ29" i="52"/>
  <c r="AY29" i="52"/>
  <c r="AW29" i="52"/>
  <c r="AV29" i="52"/>
  <c r="AP29" i="52"/>
  <c r="J29" i="52"/>
  <c r="M29" i="52" s="1"/>
  <c r="AR29" i="52" s="1"/>
  <c r="DX28" i="52"/>
  <c r="DU28" i="52"/>
  <c r="DS28" i="52"/>
  <c r="DQ28" i="52"/>
  <c r="DI28" i="52"/>
  <c r="DG28" i="52"/>
  <c r="DE28" i="52"/>
  <c r="CW28" i="52"/>
  <c r="CU28" i="52"/>
  <c r="CS28" i="52"/>
  <c r="CK28" i="52"/>
  <c r="CI28" i="52"/>
  <c r="CG28" i="52"/>
  <c r="BY28" i="52"/>
  <c r="BW28" i="52"/>
  <c r="BU28" i="52"/>
  <c r="BM28" i="52"/>
  <c r="BK28" i="52"/>
  <c r="BI28" i="52"/>
  <c r="BC28" i="52"/>
  <c r="BB28" i="52"/>
  <c r="BA28" i="52"/>
  <c r="AZ28" i="52"/>
  <c r="AY28" i="52"/>
  <c r="AW28" i="52"/>
  <c r="AV28" i="52"/>
  <c r="AP28" i="52"/>
  <c r="J28" i="52"/>
  <c r="M28" i="52" s="1"/>
  <c r="AR28" i="52" s="1"/>
  <c r="DX27" i="52"/>
  <c r="DU27" i="52"/>
  <c r="DS27" i="52"/>
  <c r="DQ27" i="52"/>
  <c r="DI27" i="52"/>
  <c r="DG27" i="52"/>
  <c r="DE27" i="52"/>
  <c r="CW27" i="52"/>
  <c r="CU27" i="52"/>
  <c r="CS27" i="52"/>
  <c r="CK27" i="52"/>
  <c r="CI27" i="52"/>
  <c r="CG27" i="52"/>
  <c r="BY27" i="52"/>
  <c r="BW27" i="52"/>
  <c r="BU27" i="52"/>
  <c r="BM27" i="52"/>
  <c r="BK27" i="52"/>
  <c r="BI27" i="52"/>
  <c r="BF27" i="52"/>
  <c r="BR27" i="52" s="1"/>
  <c r="CD27" i="52" s="1"/>
  <c r="CP27" i="52" s="1"/>
  <c r="DB27" i="52" s="1"/>
  <c r="DN27" i="52" s="1"/>
  <c r="BC27" i="52"/>
  <c r="BB27" i="52"/>
  <c r="BA27" i="52"/>
  <c r="AZ27" i="52"/>
  <c r="AY27" i="52"/>
  <c r="AW27" i="52"/>
  <c r="AV27" i="52"/>
  <c r="AP27" i="52"/>
  <c r="J27" i="52"/>
  <c r="M27" i="52" s="1"/>
  <c r="AR27" i="52" s="1"/>
  <c r="DX26" i="52"/>
  <c r="DU26" i="52"/>
  <c r="DS26" i="52"/>
  <c r="DQ26" i="52"/>
  <c r="DI26" i="52"/>
  <c r="DG26" i="52"/>
  <c r="DE26" i="52"/>
  <c r="CW26" i="52"/>
  <c r="CU26" i="52"/>
  <c r="CS26" i="52"/>
  <c r="CK26" i="52"/>
  <c r="CI26" i="52"/>
  <c r="CG26" i="52"/>
  <c r="BY26" i="52"/>
  <c r="BW26" i="52"/>
  <c r="BU26" i="52"/>
  <c r="BM26" i="52"/>
  <c r="BK26" i="52"/>
  <c r="BI26" i="52"/>
  <c r="BC26" i="52"/>
  <c r="BB26" i="52"/>
  <c r="BA26" i="52"/>
  <c r="AZ26" i="52"/>
  <c r="AY26" i="52"/>
  <c r="AW26" i="52"/>
  <c r="AV26" i="52"/>
  <c r="AP26" i="52"/>
  <c r="J26" i="52"/>
  <c r="M26" i="52" s="1"/>
  <c r="AR26" i="52" s="1"/>
  <c r="DX25" i="52"/>
  <c r="DU25" i="52"/>
  <c r="DS25" i="52"/>
  <c r="DQ25" i="52"/>
  <c r="DI25" i="52"/>
  <c r="DG25" i="52"/>
  <c r="DE25" i="52"/>
  <c r="CW25" i="52"/>
  <c r="CU25" i="52"/>
  <c r="CS25" i="52"/>
  <c r="CK25" i="52"/>
  <c r="CI25" i="52"/>
  <c r="CG25" i="52"/>
  <c r="BY25" i="52"/>
  <c r="BW25" i="52"/>
  <c r="BU25" i="52"/>
  <c r="BM25" i="52"/>
  <c r="BK25" i="52"/>
  <c r="BI25" i="52"/>
  <c r="BF25" i="52"/>
  <c r="BR25" i="52" s="1"/>
  <c r="CD25" i="52" s="1"/>
  <c r="CP25" i="52" s="1"/>
  <c r="DB25" i="52" s="1"/>
  <c r="DN25" i="52" s="1"/>
  <c r="BC25" i="52"/>
  <c r="BB25" i="52"/>
  <c r="BA25" i="52"/>
  <c r="AZ25" i="52"/>
  <c r="AY25" i="52"/>
  <c r="AW25" i="52"/>
  <c r="AV25" i="52"/>
  <c r="AP25" i="52"/>
  <c r="J25" i="52"/>
  <c r="M25" i="52" s="1"/>
  <c r="AR25" i="52" s="1"/>
  <c r="DX24" i="52"/>
  <c r="DU24" i="52"/>
  <c r="DS24" i="52"/>
  <c r="DQ24" i="52"/>
  <c r="DI24" i="52"/>
  <c r="DG24" i="52"/>
  <c r="DE24" i="52"/>
  <c r="CW24" i="52"/>
  <c r="CU24" i="52"/>
  <c r="CS24" i="52"/>
  <c r="CK24" i="52"/>
  <c r="CI24" i="52"/>
  <c r="CG24" i="52"/>
  <c r="BY24" i="52"/>
  <c r="BW24" i="52"/>
  <c r="BU24" i="52"/>
  <c r="BM24" i="52"/>
  <c r="BK24" i="52"/>
  <c r="BI24" i="52"/>
  <c r="BC24" i="52"/>
  <c r="BB24" i="52"/>
  <c r="BA24" i="52"/>
  <c r="AZ24" i="52"/>
  <c r="AY24" i="52"/>
  <c r="AW24" i="52"/>
  <c r="AV24" i="52"/>
  <c r="AP24" i="52"/>
  <c r="J24" i="52"/>
  <c r="M24" i="52" s="1"/>
  <c r="AR24" i="52" s="1"/>
  <c r="DX23" i="52"/>
  <c r="DU23" i="52"/>
  <c r="DS23" i="52"/>
  <c r="DQ23" i="52"/>
  <c r="DI23" i="52"/>
  <c r="DG23" i="52"/>
  <c r="DE23" i="52"/>
  <c r="CW23" i="52"/>
  <c r="CU23" i="52"/>
  <c r="CS23" i="52"/>
  <c r="CK23" i="52"/>
  <c r="CI23" i="52"/>
  <c r="CG23" i="52"/>
  <c r="BY23" i="52"/>
  <c r="BW23" i="52"/>
  <c r="BU23" i="52"/>
  <c r="BM23" i="52"/>
  <c r="BK23" i="52"/>
  <c r="BI23" i="52"/>
  <c r="BF23" i="52"/>
  <c r="BR23" i="52" s="1"/>
  <c r="CD23" i="52" s="1"/>
  <c r="CP23" i="52" s="1"/>
  <c r="DB23" i="52" s="1"/>
  <c r="DN23" i="52" s="1"/>
  <c r="BC23" i="52"/>
  <c r="BB23" i="52"/>
  <c r="BA23" i="52"/>
  <c r="AZ23" i="52"/>
  <c r="AY23" i="52"/>
  <c r="AW23" i="52"/>
  <c r="AV23" i="52"/>
  <c r="AP23" i="52"/>
  <c r="J23" i="52"/>
  <c r="M23" i="52" s="1"/>
  <c r="AR23" i="52" s="1"/>
  <c r="DX22" i="52"/>
  <c r="DU22" i="52"/>
  <c r="DS22" i="52"/>
  <c r="DQ22" i="52"/>
  <c r="DI22" i="52"/>
  <c r="DG22" i="52"/>
  <c r="DE22" i="52"/>
  <c r="CW22" i="52"/>
  <c r="CU22" i="52"/>
  <c r="CS22" i="52"/>
  <c r="CK22" i="52"/>
  <c r="CI22" i="52"/>
  <c r="CG22" i="52"/>
  <c r="BY22" i="52"/>
  <c r="BW22" i="52"/>
  <c r="BU22" i="52"/>
  <c r="BM22" i="52"/>
  <c r="BK22" i="52"/>
  <c r="BI22" i="52"/>
  <c r="BC22" i="52"/>
  <c r="BB22" i="52"/>
  <c r="BA22" i="52"/>
  <c r="AZ22" i="52"/>
  <c r="AY22" i="52"/>
  <c r="AW22" i="52"/>
  <c r="AV22" i="52"/>
  <c r="AP22" i="52"/>
  <c r="J22" i="52"/>
  <c r="M22" i="52" s="1"/>
  <c r="AR22" i="52" s="1"/>
  <c r="DX21" i="52"/>
  <c r="DU21" i="52"/>
  <c r="DS21" i="52"/>
  <c r="DQ21" i="52"/>
  <c r="DI21" i="52"/>
  <c r="DG21" i="52"/>
  <c r="DE21" i="52"/>
  <c r="CW21" i="52"/>
  <c r="CU21" i="52"/>
  <c r="CS21" i="52"/>
  <c r="CK21" i="52"/>
  <c r="CI21" i="52"/>
  <c r="CG21" i="52"/>
  <c r="BY21" i="52"/>
  <c r="BW21" i="52"/>
  <c r="BU21" i="52"/>
  <c r="BM21" i="52"/>
  <c r="BK21" i="52"/>
  <c r="BI21" i="52"/>
  <c r="BF21" i="52"/>
  <c r="BR21" i="52" s="1"/>
  <c r="CD21" i="52" s="1"/>
  <c r="CP21" i="52" s="1"/>
  <c r="DB21" i="52" s="1"/>
  <c r="DN21" i="52" s="1"/>
  <c r="BC21" i="52"/>
  <c r="BB21" i="52"/>
  <c r="BA21" i="52"/>
  <c r="AZ21" i="52"/>
  <c r="AY21" i="52"/>
  <c r="AW21" i="52"/>
  <c r="AV21" i="52"/>
  <c r="AP21" i="52"/>
  <c r="J21" i="52"/>
  <c r="M21" i="52" s="1"/>
  <c r="AR21" i="52" s="1"/>
  <c r="DX20" i="52"/>
  <c r="DU20" i="52"/>
  <c r="DS20" i="52"/>
  <c r="DQ20" i="52"/>
  <c r="DI20" i="52"/>
  <c r="DG20" i="52"/>
  <c r="DE20" i="52"/>
  <c r="CW20" i="52"/>
  <c r="CU20" i="52"/>
  <c r="CS20" i="52"/>
  <c r="CK20" i="52"/>
  <c r="CI20" i="52"/>
  <c r="CG20" i="52"/>
  <c r="BY20" i="52"/>
  <c r="BW20" i="52"/>
  <c r="BU20" i="52"/>
  <c r="BM20" i="52"/>
  <c r="BK20" i="52"/>
  <c r="BI20" i="52"/>
  <c r="BC20" i="52"/>
  <c r="BB20" i="52"/>
  <c r="BA20" i="52"/>
  <c r="AZ20" i="52"/>
  <c r="AY20" i="52"/>
  <c r="AW20" i="52"/>
  <c r="AV20" i="52"/>
  <c r="AP20" i="52"/>
  <c r="J20" i="52"/>
  <c r="M20" i="52" s="1"/>
  <c r="AR20" i="52" s="1"/>
  <c r="DX19" i="52"/>
  <c r="DU19" i="52"/>
  <c r="DS19" i="52"/>
  <c r="DQ19" i="52"/>
  <c r="DI19" i="52"/>
  <c r="DG19" i="52"/>
  <c r="DE19" i="52"/>
  <c r="CW19" i="52"/>
  <c r="CU19" i="52"/>
  <c r="CS19" i="52"/>
  <c r="CK19" i="52"/>
  <c r="CI19" i="52"/>
  <c r="CG19" i="52"/>
  <c r="BY19" i="52"/>
  <c r="BW19" i="52"/>
  <c r="BU19" i="52"/>
  <c r="BM19" i="52"/>
  <c r="BK19" i="52"/>
  <c r="BI19" i="52"/>
  <c r="BF19" i="52"/>
  <c r="BR19" i="52" s="1"/>
  <c r="CD19" i="52" s="1"/>
  <c r="CP19" i="52" s="1"/>
  <c r="DB19" i="52" s="1"/>
  <c r="DN19" i="52" s="1"/>
  <c r="BC19" i="52"/>
  <c r="BB19" i="52"/>
  <c r="BA19" i="52"/>
  <c r="AZ19" i="52"/>
  <c r="AY19" i="52"/>
  <c r="AW19" i="52"/>
  <c r="AV19" i="52"/>
  <c r="AP19" i="52"/>
  <c r="J19" i="52"/>
  <c r="M19" i="52" s="1"/>
  <c r="AR19" i="52" s="1"/>
  <c r="DX18" i="52"/>
  <c r="DU18" i="52"/>
  <c r="DS18" i="52"/>
  <c r="DQ18" i="52"/>
  <c r="DI18" i="52"/>
  <c r="DG18" i="52"/>
  <c r="DE18" i="52"/>
  <c r="CW18" i="52"/>
  <c r="CU18" i="52"/>
  <c r="CS18" i="52"/>
  <c r="CK18" i="52"/>
  <c r="CI18" i="52"/>
  <c r="CG18" i="52"/>
  <c r="BY18" i="52"/>
  <c r="BW18" i="52"/>
  <c r="BU18" i="52"/>
  <c r="BM18" i="52"/>
  <c r="BK18" i="52"/>
  <c r="BI18" i="52"/>
  <c r="BC18" i="52"/>
  <c r="BB18" i="52"/>
  <c r="BA18" i="52"/>
  <c r="AZ18" i="52"/>
  <c r="AY18" i="52"/>
  <c r="AW18" i="52"/>
  <c r="AV18" i="52"/>
  <c r="AP18" i="52"/>
  <c r="J18" i="52"/>
  <c r="M18" i="52" s="1"/>
  <c r="AR18" i="52" s="1"/>
  <c r="DX17" i="52"/>
  <c r="DU17" i="52"/>
  <c r="DS17" i="52"/>
  <c r="DQ17" i="52"/>
  <c r="DI17" i="52"/>
  <c r="DG17" i="52"/>
  <c r="DE17" i="52"/>
  <c r="CW17" i="52"/>
  <c r="CU17" i="52"/>
  <c r="CS17" i="52"/>
  <c r="CK17" i="52"/>
  <c r="CI17" i="52"/>
  <c r="CG17" i="52"/>
  <c r="BY17" i="52"/>
  <c r="BW17" i="52"/>
  <c r="BU17" i="52"/>
  <c r="BM17" i="52"/>
  <c r="BK17" i="52"/>
  <c r="BI17" i="52"/>
  <c r="BF17" i="52"/>
  <c r="BR17" i="52" s="1"/>
  <c r="CD17" i="52" s="1"/>
  <c r="CP17" i="52" s="1"/>
  <c r="DB17" i="52" s="1"/>
  <c r="DN17" i="52" s="1"/>
  <c r="BC17" i="52"/>
  <c r="BB17" i="52"/>
  <c r="BA17" i="52"/>
  <c r="AZ17" i="52"/>
  <c r="AY17" i="52"/>
  <c r="AW17" i="52"/>
  <c r="AV17" i="52"/>
  <c r="AP17" i="52"/>
  <c r="J17" i="52"/>
  <c r="M17" i="52" s="1"/>
  <c r="AR17" i="52" s="1"/>
  <c r="DX16" i="52"/>
  <c r="DU16" i="52"/>
  <c r="DS16" i="52"/>
  <c r="DQ16" i="52"/>
  <c r="DI16" i="52"/>
  <c r="DG16" i="52"/>
  <c r="DE16" i="52"/>
  <c r="CW16" i="52"/>
  <c r="CU16" i="52"/>
  <c r="CS16" i="52"/>
  <c r="CK16" i="52"/>
  <c r="CI16" i="52"/>
  <c r="CG16" i="52"/>
  <c r="BY16" i="52"/>
  <c r="BW16" i="52"/>
  <c r="BU16" i="52"/>
  <c r="BM16" i="52"/>
  <c r="BK16" i="52"/>
  <c r="BI16" i="52"/>
  <c r="BC16" i="52"/>
  <c r="BB16" i="52"/>
  <c r="BA16" i="52"/>
  <c r="AZ16" i="52"/>
  <c r="AY16" i="52"/>
  <c r="AW16" i="52"/>
  <c r="AV16" i="52"/>
  <c r="AP16" i="52"/>
  <c r="J16" i="52"/>
  <c r="M16" i="52" s="1"/>
  <c r="AR16" i="52" s="1"/>
  <c r="DX15" i="52"/>
  <c r="DU15" i="52"/>
  <c r="DS15" i="52"/>
  <c r="DQ15" i="52"/>
  <c r="DI15" i="52"/>
  <c r="DG15" i="52"/>
  <c r="DE15" i="52"/>
  <c r="CW15" i="52"/>
  <c r="CU15" i="52"/>
  <c r="CS15" i="52"/>
  <c r="CK15" i="52"/>
  <c r="CI15" i="52"/>
  <c r="CG15" i="52"/>
  <c r="BY15" i="52"/>
  <c r="BW15" i="52"/>
  <c r="BU15" i="52"/>
  <c r="BM15" i="52"/>
  <c r="BK15" i="52"/>
  <c r="BI15" i="52"/>
  <c r="BF15" i="52"/>
  <c r="BR15" i="52" s="1"/>
  <c r="CD15" i="52" s="1"/>
  <c r="CP15" i="52" s="1"/>
  <c r="DB15" i="52" s="1"/>
  <c r="DN15" i="52" s="1"/>
  <c r="BC15" i="52"/>
  <c r="BB15" i="52"/>
  <c r="BA15" i="52"/>
  <c r="AZ15" i="52"/>
  <c r="AY15" i="52"/>
  <c r="AW15" i="52"/>
  <c r="AV15" i="52"/>
  <c r="AP15" i="52"/>
  <c r="J15" i="52"/>
  <c r="M15" i="52" s="1"/>
  <c r="AR15" i="52" s="1"/>
  <c r="DX14" i="52"/>
  <c r="DU14" i="52"/>
  <c r="DS14" i="52"/>
  <c r="DQ14" i="52"/>
  <c r="DI14" i="52"/>
  <c r="DG14" i="52"/>
  <c r="DE14" i="52"/>
  <c r="CW14" i="52"/>
  <c r="CU14" i="52"/>
  <c r="CS14" i="52"/>
  <c r="CK14" i="52"/>
  <c r="CI14" i="52"/>
  <c r="CG14" i="52"/>
  <c r="BY14" i="52"/>
  <c r="BW14" i="52"/>
  <c r="BU14" i="52"/>
  <c r="BM14" i="52"/>
  <c r="BK14" i="52"/>
  <c r="BI14" i="52"/>
  <c r="BC14" i="52"/>
  <c r="BB14" i="52"/>
  <c r="BA14" i="52"/>
  <c r="AZ14" i="52"/>
  <c r="AY14" i="52"/>
  <c r="AW14" i="52"/>
  <c r="AV14" i="52"/>
  <c r="AP14" i="52"/>
  <c r="J14" i="52"/>
  <c r="M14" i="52" s="1"/>
  <c r="AR14" i="52" s="1"/>
  <c r="DX13" i="52"/>
  <c r="DU13" i="52"/>
  <c r="DS13" i="52"/>
  <c r="DQ13" i="52"/>
  <c r="DI13" i="52"/>
  <c r="DG13" i="52"/>
  <c r="DE13" i="52"/>
  <c r="CW13" i="52"/>
  <c r="CU13" i="52"/>
  <c r="CS13" i="52"/>
  <c r="CK13" i="52"/>
  <c r="CI13" i="52"/>
  <c r="CG13" i="52"/>
  <c r="BY13" i="52"/>
  <c r="BW13" i="52"/>
  <c r="BU13" i="52"/>
  <c r="BM13" i="52"/>
  <c r="BK13" i="52"/>
  <c r="BI13" i="52"/>
  <c r="BF13" i="52"/>
  <c r="BR13" i="52" s="1"/>
  <c r="CD13" i="52" s="1"/>
  <c r="CP13" i="52" s="1"/>
  <c r="DB13" i="52" s="1"/>
  <c r="DN13" i="52" s="1"/>
  <c r="BC13" i="52"/>
  <c r="BB13" i="52"/>
  <c r="BA13" i="52"/>
  <c r="AZ13" i="52"/>
  <c r="AY13" i="52"/>
  <c r="AW13" i="52"/>
  <c r="AV13" i="52"/>
  <c r="AP13" i="52"/>
  <c r="J13" i="52"/>
  <c r="M13" i="52" s="1"/>
  <c r="AR13" i="52" s="1"/>
  <c r="DX12" i="52"/>
  <c r="DU12" i="52"/>
  <c r="DS12" i="52"/>
  <c r="DQ12" i="52"/>
  <c r="DI12" i="52"/>
  <c r="DG12" i="52"/>
  <c r="DE12" i="52"/>
  <c r="CW12" i="52"/>
  <c r="CU12" i="52"/>
  <c r="CS12" i="52"/>
  <c r="CK12" i="52"/>
  <c r="CI12" i="52"/>
  <c r="CG12" i="52"/>
  <c r="BY12" i="52"/>
  <c r="BW12" i="52"/>
  <c r="BU12" i="52"/>
  <c r="BM12" i="52"/>
  <c r="BK12" i="52"/>
  <c r="BI12" i="52"/>
  <c r="BC12" i="52"/>
  <c r="BB12" i="52"/>
  <c r="BA12" i="52"/>
  <c r="AZ12" i="52"/>
  <c r="AY12" i="52"/>
  <c r="AW12" i="52"/>
  <c r="AV12" i="52"/>
  <c r="AP12" i="52"/>
  <c r="J12" i="52"/>
  <c r="M12" i="52" s="1"/>
  <c r="AR12" i="52" s="1"/>
  <c r="DX11" i="52"/>
  <c r="DU11" i="52"/>
  <c r="DS11" i="52"/>
  <c r="DQ11" i="52"/>
  <c r="DI11" i="52"/>
  <c r="DG11" i="52"/>
  <c r="DE11" i="52"/>
  <c r="CW11" i="52"/>
  <c r="CU11" i="52"/>
  <c r="CS11" i="52"/>
  <c r="CK11" i="52"/>
  <c r="CI11" i="52"/>
  <c r="CG11" i="52"/>
  <c r="BY11" i="52"/>
  <c r="BW11" i="52"/>
  <c r="BU11" i="52"/>
  <c r="BM11" i="52"/>
  <c r="BK11" i="52"/>
  <c r="BI11" i="52"/>
  <c r="BF11" i="52"/>
  <c r="BR11" i="52" s="1"/>
  <c r="CD11" i="52" s="1"/>
  <c r="CP11" i="52" s="1"/>
  <c r="DB11" i="52" s="1"/>
  <c r="DN11" i="52" s="1"/>
  <c r="BC11" i="52"/>
  <c r="BB11" i="52"/>
  <c r="BA11" i="52"/>
  <c r="AZ11" i="52"/>
  <c r="AY11" i="52"/>
  <c r="AW11" i="52"/>
  <c r="AV11" i="52"/>
  <c r="AP11" i="52"/>
  <c r="J11" i="52"/>
  <c r="M11" i="52" s="1"/>
  <c r="AR11" i="52" s="1"/>
  <c r="DX10" i="52"/>
  <c r="DU10" i="52"/>
  <c r="DS10" i="52"/>
  <c r="DQ10" i="52"/>
  <c r="DI10" i="52"/>
  <c r="DG10" i="52"/>
  <c r="DE10" i="52"/>
  <c r="CW10" i="52"/>
  <c r="CU10" i="52"/>
  <c r="CS10" i="52"/>
  <c r="CK10" i="52"/>
  <c r="CI10" i="52"/>
  <c r="CG10" i="52"/>
  <c r="BY10" i="52"/>
  <c r="BW10" i="52"/>
  <c r="BU10" i="52"/>
  <c r="BM10" i="52"/>
  <c r="BK10" i="52"/>
  <c r="BI10" i="52"/>
  <c r="BC10" i="52"/>
  <c r="BB10" i="52"/>
  <c r="BA10" i="52"/>
  <c r="AZ10" i="52"/>
  <c r="AY10" i="52"/>
  <c r="AW10" i="52"/>
  <c r="AV10" i="52"/>
  <c r="AP10" i="52"/>
  <c r="J10" i="52"/>
  <c r="M10" i="52" s="1"/>
  <c r="AR10" i="52" s="1"/>
  <c r="DX9" i="52"/>
  <c r="DU9" i="52"/>
  <c r="DS9" i="52"/>
  <c r="DQ9" i="52"/>
  <c r="DI9" i="52"/>
  <c r="DG9" i="52"/>
  <c r="DE9" i="52"/>
  <c r="CW9" i="52"/>
  <c r="CU9" i="52"/>
  <c r="CS9" i="52"/>
  <c r="CK9" i="52"/>
  <c r="CI9" i="52"/>
  <c r="CG9" i="52"/>
  <c r="BY9" i="52"/>
  <c r="BW9" i="52"/>
  <c r="BU9" i="52"/>
  <c r="BM9" i="52"/>
  <c r="BK9" i="52"/>
  <c r="BI9" i="52"/>
  <c r="BF9" i="52"/>
  <c r="BR9" i="52" s="1"/>
  <c r="CD9" i="52" s="1"/>
  <c r="CP9" i="52" s="1"/>
  <c r="DB9" i="52" s="1"/>
  <c r="DN9" i="52" s="1"/>
  <c r="BC9" i="52"/>
  <c r="BB9" i="52"/>
  <c r="BA9" i="52"/>
  <c r="AZ9" i="52"/>
  <c r="AY9" i="52"/>
  <c r="AW9" i="52"/>
  <c r="AV9" i="52"/>
  <c r="AP9" i="52"/>
  <c r="J9" i="52"/>
  <c r="M9" i="52" s="1"/>
  <c r="AR9" i="52" s="1"/>
  <c r="DX8" i="52"/>
  <c r="DU8" i="52"/>
  <c r="DS8" i="52"/>
  <c r="DQ8" i="52"/>
  <c r="DI8" i="52"/>
  <c r="DG8" i="52"/>
  <c r="DE8" i="52"/>
  <c r="CW8" i="52"/>
  <c r="CU8" i="52"/>
  <c r="CS8" i="52"/>
  <c r="CK8" i="52"/>
  <c r="CI8" i="52"/>
  <c r="CG8" i="52"/>
  <c r="BY8" i="52"/>
  <c r="BW8" i="52"/>
  <c r="BU8" i="52"/>
  <c r="BM8" i="52"/>
  <c r="BK8" i="52"/>
  <c r="BI8" i="52"/>
  <c r="BC8" i="52"/>
  <c r="BB8" i="52"/>
  <c r="BA8" i="52"/>
  <c r="AZ8" i="52"/>
  <c r="AY8" i="52"/>
  <c r="AW8" i="52"/>
  <c r="AV8" i="52"/>
  <c r="AP8" i="52"/>
  <c r="J8" i="52"/>
  <c r="M8" i="52" s="1"/>
  <c r="AR8" i="52" s="1"/>
  <c r="DX7" i="52"/>
  <c r="DU7" i="52"/>
  <c r="DS7" i="52"/>
  <c r="DQ7" i="52"/>
  <c r="DI7" i="52"/>
  <c r="DG7" i="52"/>
  <c r="DE7" i="52"/>
  <c r="CW7" i="52"/>
  <c r="CU7" i="52"/>
  <c r="CS7" i="52"/>
  <c r="CK7" i="52"/>
  <c r="CI7" i="52"/>
  <c r="CG7" i="52"/>
  <c r="BY7" i="52"/>
  <c r="BW7" i="52"/>
  <c r="BU7" i="52"/>
  <c r="BM7" i="52"/>
  <c r="BK7" i="52"/>
  <c r="BI7" i="52"/>
  <c r="BF7" i="52"/>
  <c r="BR7" i="52" s="1"/>
  <c r="CD7" i="52" s="1"/>
  <c r="CP7" i="52" s="1"/>
  <c r="DB7" i="52" s="1"/>
  <c r="DN7" i="52" s="1"/>
  <c r="BC7" i="52"/>
  <c r="BB7" i="52"/>
  <c r="BA7" i="52"/>
  <c r="AZ7" i="52"/>
  <c r="AY7" i="52"/>
  <c r="AW7" i="52"/>
  <c r="AV7" i="52"/>
  <c r="AP7" i="52"/>
  <c r="J7" i="52"/>
  <c r="M7" i="52" s="1"/>
  <c r="AR7" i="52" s="1"/>
  <c r="DX6" i="52"/>
  <c r="DU6" i="52"/>
  <c r="DS6" i="52"/>
  <c r="DQ6" i="52"/>
  <c r="DI6" i="52"/>
  <c r="DG6" i="52"/>
  <c r="DE6" i="52"/>
  <c r="CW6" i="52"/>
  <c r="CU6" i="52"/>
  <c r="CS6" i="52"/>
  <c r="CK6" i="52"/>
  <c r="CI6" i="52"/>
  <c r="CG6" i="52"/>
  <c r="BY6" i="52"/>
  <c r="BW6" i="52"/>
  <c r="BU6" i="52"/>
  <c r="BM6" i="52"/>
  <c r="BK6" i="52"/>
  <c r="BI6" i="52"/>
  <c r="BC6" i="52"/>
  <c r="BB6" i="52"/>
  <c r="BA6" i="52"/>
  <c r="AZ6" i="52"/>
  <c r="AY6" i="52"/>
  <c r="AW6" i="52"/>
  <c r="AV6" i="52"/>
  <c r="AP6" i="52"/>
  <c r="J6" i="52"/>
  <c r="M6" i="52" s="1"/>
  <c r="AR6" i="52" s="1"/>
  <c r="D6" i="52"/>
  <c r="D7" i="52" s="1"/>
  <c r="DX5" i="52"/>
  <c r="DU5" i="52"/>
  <c r="DS5" i="52"/>
  <c r="DQ5" i="52"/>
  <c r="DI5" i="52"/>
  <c r="DG5" i="52"/>
  <c r="DE5" i="52"/>
  <c r="CW5" i="52"/>
  <c r="CU5" i="52"/>
  <c r="CS5" i="52"/>
  <c r="CK5" i="52"/>
  <c r="CI5" i="52"/>
  <c r="CG5" i="52"/>
  <c r="BY5" i="52"/>
  <c r="BW5" i="52"/>
  <c r="BU5" i="52"/>
  <c r="BM5" i="52"/>
  <c r="BK5" i="52"/>
  <c r="BI5" i="52"/>
  <c r="BF5" i="52"/>
  <c r="BR5" i="52" s="1"/>
  <c r="CD5" i="52" s="1"/>
  <c r="CP5" i="52" s="1"/>
  <c r="DB5" i="52" s="1"/>
  <c r="DN5" i="52" s="1"/>
  <c r="BC5" i="52"/>
  <c r="BB5" i="52"/>
  <c r="BA5" i="52"/>
  <c r="AZ5" i="52"/>
  <c r="AY5" i="52"/>
  <c r="AX5" i="52"/>
  <c r="BG5" i="52" s="1"/>
  <c r="BS5" i="52" s="1"/>
  <c r="CE5" i="52" s="1"/>
  <c r="CQ5" i="52" s="1"/>
  <c r="DC5" i="52" s="1"/>
  <c r="DO5" i="52" s="1"/>
  <c r="AW5" i="52"/>
  <c r="AV5" i="52"/>
  <c r="AP5" i="52"/>
  <c r="P5" i="52"/>
  <c r="J5" i="52"/>
  <c r="AV2" i="52"/>
  <c r="AV48" i="52" s="1"/>
  <c r="Q2" i="52"/>
  <c r="AR1" i="52" s="1"/>
  <c r="AQ37" i="52" l="1"/>
  <c r="AQ47" i="52"/>
  <c r="AQ49" i="52" s="1"/>
  <c r="P35" i="56"/>
  <c r="AU35" i="56"/>
  <c r="BD65" i="56" s="1"/>
  <c r="BP65" i="56" s="1"/>
  <c r="CB65" i="56" s="1"/>
  <c r="CN65" i="56" s="1"/>
  <c r="CZ65" i="56" s="1"/>
  <c r="DL65" i="56" s="1"/>
  <c r="AU19" i="52"/>
  <c r="DA10" i="52"/>
  <c r="BD11" i="52"/>
  <c r="DY11" i="52"/>
  <c r="DY12" i="52"/>
  <c r="DA13" i="52"/>
  <c r="CC14" i="52"/>
  <c r="DA14" i="52"/>
  <c r="DM15" i="52"/>
  <c r="BQ16" i="52"/>
  <c r="CO16" i="52"/>
  <c r="DM16" i="52"/>
  <c r="DY16" i="52"/>
  <c r="DA17" i="52"/>
  <c r="BD19" i="52"/>
  <c r="DA20" i="52"/>
  <c r="BQ21" i="52"/>
  <c r="DY21" i="52"/>
  <c r="BQ23" i="52"/>
  <c r="CO23" i="52"/>
  <c r="DM23" i="52"/>
  <c r="DA25" i="52"/>
  <c r="DY25" i="52"/>
  <c r="BD26" i="52"/>
  <c r="DA26" i="52"/>
  <c r="DA29" i="52"/>
  <c r="DY29" i="52"/>
  <c r="AT30" i="52"/>
  <c r="BD30" i="52"/>
  <c r="DA30" i="52"/>
  <c r="H41" i="52"/>
  <c r="L41" i="52"/>
  <c r="L43" i="52" s="1"/>
  <c r="L49" i="52" s="1"/>
  <c r="DA36" i="52"/>
  <c r="DA37" i="52"/>
  <c r="DY37" i="52"/>
  <c r="DA39" i="52"/>
  <c r="DA40" i="52"/>
  <c r="DA41" i="52"/>
  <c r="DA42" i="52"/>
  <c r="DY42" i="52"/>
  <c r="DA43" i="52"/>
  <c r="DY43" i="52"/>
  <c r="DA44" i="52"/>
  <c r="DM46" i="52"/>
  <c r="DA48" i="52"/>
  <c r="CC49" i="52"/>
  <c r="DA49" i="52"/>
  <c r="CO50" i="52"/>
  <c r="DA52" i="52"/>
  <c r="BB38" i="52"/>
  <c r="DA6" i="52"/>
  <c r="DA7" i="52"/>
  <c r="BD8" i="52"/>
  <c r="DA8" i="52"/>
  <c r="DY30" i="52"/>
  <c r="BQ31" i="52"/>
  <c r="CO31" i="52"/>
  <c r="BQ32" i="52"/>
  <c r="DM32" i="52"/>
  <c r="CC33" i="52"/>
  <c r="DA33" i="52"/>
  <c r="DA34" i="52"/>
  <c r="AT35" i="52"/>
  <c r="BD35" i="52"/>
  <c r="BQ35" i="52"/>
  <c r="DY22" i="52"/>
  <c r="CC5" i="52"/>
  <c r="DA5" i="52"/>
  <c r="BQ6" i="52"/>
  <c r="CO6" i="52"/>
  <c r="DM6" i="52"/>
  <c r="DY6" i="52"/>
  <c r="BQ7" i="52"/>
  <c r="CO7" i="52"/>
  <c r="DM7" i="52"/>
  <c r="DY7" i="52"/>
  <c r="BQ8" i="52"/>
  <c r="CO8" i="52"/>
  <c r="DM8" i="52"/>
  <c r="DY8" i="52"/>
  <c r="CC9" i="52"/>
  <c r="DA9" i="52"/>
  <c r="BQ10" i="52"/>
  <c r="CO10" i="52"/>
  <c r="DM10" i="52"/>
  <c r="DY10" i="52"/>
  <c r="CC11" i="52"/>
  <c r="DA11" i="52"/>
  <c r="CC12" i="52"/>
  <c r="DA12" i="52"/>
  <c r="BQ13" i="52"/>
  <c r="CO13" i="52"/>
  <c r="DM13" i="52"/>
  <c r="CC15" i="52"/>
  <c r="DA15" i="52"/>
  <c r="BD16" i="52"/>
  <c r="DA16" i="52"/>
  <c r="DA18" i="52"/>
  <c r="CC19" i="52"/>
  <c r="DA19" i="52"/>
  <c r="DA21" i="52"/>
  <c r="DA22" i="52"/>
  <c r="DA23" i="52"/>
  <c r="CC24" i="52"/>
  <c r="DA24" i="52"/>
  <c r="BQ25" i="52"/>
  <c r="CO25" i="52"/>
  <c r="DM25" i="52"/>
  <c r="BQ26" i="52"/>
  <c r="CO26" i="52"/>
  <c r="DM26" i="52"/>
  <c r="CC27" i="52"/>
  <c r="DA27" i="52"/>
  <c r="CC28" i="52"/>
  <c r="DA28" i="52"/>
  <c r="CO29" i="52"/>
  <c r="DM29" i="52"/>
  <c r="CO30" i="52"/>
  <c r="DM30" i="52"/>
  <c r="CC31" i="52"/>
  <c r="DA31" i="52"/>
  <c r="DA32" i="52"/>
  <c r="BQ33" i="52"/>
  <c r="DM33" i="52"/>
  <c r="CO34" i="52"/>
  <c r="DA35" i="52"/>
  <c r="BQ36" i="52"/>
  <c r="CO36" i="52"/>
  <c r="DM36" i="52"/>
  <c r="CC37" i="52"/>
  <c r="CO37" i="52"/>
  <c r="DM37" i="52"/>
  <c r="CC38" i="52"/>
  <c r="DA38" i="52"/>
  <c r="BQ39" i="52"/>
  <c r="CO39" i="52"/>
  <c r="DM39" i="52"/>
  <c r="BQ40" i="52"/>
  <c r="CO40" i="52"/>
  <c r="DM40" i="52"/>
  <c r="BQ41" i="52"/>
  <c r="CO41" i="52"/>
  <c r="DM41" i="52"/>
  <c r="BQ42" i="52"/>
  <c r="CO42" i="52"/>
  <c r="DM42" i="52"/>
  <c r="BQ43" i="52"/>
  <c r="CO43" i="52"/>
  <c r="DM43" i="52"/>
  <c r="CO44" i="52"/>
  <c r="DM44" i="52"/>
  <c r="CC45" i="52"/>
  <c r="DA45" i="52"/>
  <c r="CC46" i="52"/>
  <c r="DA46" i="52"/>
  <c r="CC47" i="52"/>
  <c r="DA47" i="52"/>
  <c r="DM48" i="52"/>
  <c r="CC50" i="52"/>
  <c r="DA50" i="52"/>
  <c r="CC51" i="52"/>
  <c r="DA51" i="52"/>
  <c r="DM52" i="52"/>
  <c r="CC53" i="52"/>
  <c r="DA53" i="52"/>
  <c r="BQ54" i="52"/>
  <c r="CO54" i="52"/>
  <c r="DM54" i="52"/>
  <c r="DA55" i="52"/>
  <c r="CO56" i="52"/>
  <c r="BQ57" i="52"/>
  <c r="CO57" i="52"/>
  <c r="DM57" i="52"/>
  <c r="DA58" i="52"/>
  <c r="BQ59" i="52"/>
  <c r="CO59" i="52"/>
  <c r="DM59" i="52"/>
  <c r="BQ60" i="52"/>
  <c r="CO60" i="52"/>
  <c r="CC61" i="52"/>
  <c r="DA61" i="52"/>
  <c r="DY61" i="52"/>
  <c r="DA62" i="52"/>
  <c r="BQ63" i="52"/>
  <c r="CO63" i="52"/>
  <c r="DM63" i="52"/>
  <c r="CC65" i="52"/>
  <c r="DA65" i="52"/>
  <c r="DY65" i="52"/>
  <c r="CC66" i="52"/>
  <c r="DA66" i="52"/>
  <c r="DM64" i="52"/>
  <c r="CO64" i="52"/>
  <c r="CC63" i="52"/>
  <c r="CC64" i="52"/>
  <c r="BQ64" i="52"/>
  <c r="DM61" i="52"/>
  <c r="DM62" i="52"/>
  <c r="CO61" i="52"/>
  <c r="CO62" i="52"/>
  <c r="CC62" i="52"/>
  <c r="BQ61" i="52"/>
  <c r="BQ62" i="52"/>
  <c r="DM60" i="52"/>
  <c r="CC60" i="52"/>
  <c r="CC59" i="52"/>
  <c r="DM58" i="52"/>
  <c r="CO58" i="52"/>
  <c r="CC58" i="52"/>
  <c r="CC57" i="52"/>
  <c r="BQ58" i="52"/>
  <c r="DM55" i="52"/>
  <c r="DM56" i="52"/>
  <c r="CO55" i="52"/>
  <c r="CC55" i="52"/>
  <c r="BQ56" i="52"/>
  <c r="DM53" i="52"/>
  <c r="CO53" i="52"/>
  <c r="CC54" i="52"/>
  <c r="BQ53" i="52"/>
  <c r="DM51" i="52"/>
  <c r="CO52" i="52"/>
  <c r="CO51" i="52"/>
  <c r="CC52" i="52"/>
  <c r="BQ52" i="52"/>
  <c r="BQ51" i="52"/>
  <c r="DM50" i="52"/>
  <c r="DM49" i="52"/>
  <c r="CO49" i="52"/>
  <c r="BQ50" i="52"/>
  <c r="BQ49" i="52"/>
  <c r="DM47" i="52"/>
  <c r="CO47" i="52"/>
  <c r="CO48" i="52"/>
  <c r="CC48" i="52"/>
  <c r="BQ48" i="52"/>
  <c r="BQ47" i="52"/>
  <c r="DY64" i="52"/>
  <c r="DY63" i="52"/>
  <c r="DY62" i="52"/>
  <c r="DY60" i="52"/>
  <c r="DY59" i="52"/>
  <c r="DM45" i="52"/>
  <c r="CO46" i="52"/>
  <c r="CO45" i="52"/>
  <c r="BQ45" i="52"/>
  <c r="BQ46" i="52"/>
  <c r="CC43" i="52"/>
  <c r="CC44" i="52"/>
  <c r="BQ44" i="52"/>
  <c r="CC42" i="52"/>
  <c r="CC41" i="52"/>
  <c r="CC40" i="52"/>
  <c r="CC39" i="52"/>
  <c r="DM38" i="52"/>
  <c r="CO38" i="52"/>
  <c r="BQ38" i="52"/>
  <c r="BQ37" i="52"/>
  <c r="DM35" i="52"/>
  <c r="CO35" i="52"/>
  <c r="CC35" i="52"/>
  <c r="CC36" i="52"/>
  <c r="DY56" i="52"/>
  <c r="DY53" i="52"/>
  <c r="DY51" i="52"/>
  <c r="DY49" i="52"/>
  <c r="DY47" i="52"/>
  <c r="DY46" i="52"/>
  <c r="DY45" i="52"/>
  <c r="DY44" i="52"/>
  <c r="DY41" i="52"/>
  <c r="DY40" i="52"/>
  <c r="DY39" i="52"/>
  <c r="DY38" i="52"/>
  <c r="DY35" i="52"/>
  <c r="DY36" i="52"/>
  <c r="DY34" i="52"/>
  <c r="DY33" i="52"/>
  <c r="DY32" i="52"/>
  <c r="DY31" i="52"/>
  <c r="DY27" i="52"/>
  <c r="DY28" i="52"/>
  <c r="DY26" i="52"/>
  <c r="DY24" i="52"/>
  <c r="DY23" i="52"/>
  <c r="DY20" i="52"/>
  <c r="DY19" i="52"/>
  <c r="DY17" i="52"/>
  <c r="DY18" i="52"/>
  <c r="AT34" i="52"/>
  <c r="BD34" i="52"/>
  <c r="AT33" i="52"/>
  <c r="BD33" i="52"/>
  <c r="AT32" i="52"/>
  <c r="BD32" i="52"/>
  <c r="AT31" i="52"/>
  <c r="BD31" i="52"/>
  <c r="AT29" i="52"/>
  <c r="BD29" i="52"/>
  <c r="AT28" i="52"/>
  <c r="BD28" i="52"/>
  <c r="AT27" i="52"/>
  <c r="BD27" i="52"/>
  <c r="AT26" i="52"/>
  <c r="AT25" i="52"/>
  <c r="BD25" i="52"/>
  <c r="BD24" i="52"/>
  <c r="BD23" i="52"/>
  <c r="BD22" i="52"/>
  <c r="BD21" i="52"/>
  <c r="BD20" i="52"/>
  <c r="DM34" i="52"/>
  <c r="CO33" i="52"/>
  <c r="CC34" i="52"/>
  <c r="BQ34" i="52"/>
  <c r="DM31" i="52"/>
  <c r="CO32" i="52"/>
  <c r="CC32" i="52"/>
  <c r="BQ30" i="52"/>
  <c r="BQ29" i="52"/>
  <c r="CC30" i="52"/>
  <c r="CC29" i="52"/>
  <c r="DM28" i="52"/>
  <c r="DM27" i="52"/>
  <c r="CO28" i="52"/>
  <c r="CO27" i="52"/>
  <c r="BQ28" i="52"/>
  <c r="BQ27" i="52"/>
  <c r="CC26" i="52"/>
  <c r="CC25" i="52"/>
  <c r="BD18" i="52"/>
  <c r="BD17" i="52"/>
  <c r="BD15" i="52"/>
  <c r="DY15" i="52"/>
  <c r="DX67" i="52"/>
  <c r="DY67" i="52" s="1"/>
  <c r="DY14" i="52"/>
  <c r="DY13" i="52"/>
  <c r="BD14" i="52"/>
  <c r="DM24" i="52"/>
  <c r="CO24" i="52"/>
  <c r="CC23" i="52"/>
  <c r="BQ24" i="52"/>
  <c r="DM22" i="52"/>
  <c r="DM21" i="52"/>
  <c r="CO22" i="52"/>
  <c r="CO21" i="52"/>
  <c r="CC22" i="52"/>
  <c r="CC21" i="52"/>
  <c r="BQ22" i="52"/>
  <c r="DM19" i="52"/>
  <c r="DM20" i="52"/>
  <c r="CO20" i="52"/>
  <c r="CO19" i="52"/>
  <c r="CC20" i="52"/>
  <c r="BQ20" i="52"/>
  <c r="BQ19" i="52"/>
  <c r="DM18" i="52"/>
  <c r="DM17" i="52"/>
  <c r="CO17" i="52"/>
  <c r="CO18" i="52"/>
  <c r="CC18" i="52"/>
  <c r="CC17" i="52"/>
  <c r="BQ17" i="52"/>
  <c r="BQ18" i="52"/>
  <c r="CO15" i="52"/>
  <c r="CC16" i="52"/>
  <c r="BQ15" i="52"/>
  <c r="DY9" i="52"/>
  <c r="DY5" i="52"/>
  <c r="DM14" i="52"/>
  <c r="CO67" i="52"/>
  <c r="CO14" i="52"/>
  <c r="CC13" i="52"/>
  <c r="BQ14" i="52"/>
  <c r="DM12" i="52"/>
  <c r="DM11" i="52"/>
  <c r="CO12" i="52"/>
  <c r="BQ12" i="52"/>
  <c r="BQ11" i="52"/>
  <c r="DM9" i="52"/>
  <c r="CO11" i="52"/>
  <c r="CO9" i="52"/>
  <c r="CC10" i="52"/>
  <c r="BQ9" i="52"/>
  <c r="CC8" i="52"/>
  <c r="CC7" i="52"/>
  <c r="DM67" i="52"/>
  <c r="DM5" i="52"/>
  <c r="CO5" i="52"/>
  <c r="CC6" i="52"/>
  <c r="BQ67" i="52"/>
  <c r="BQ5" i="52"/>
  <c r="BD13" i="52"/>
  <c r="BD12" i="52"/>
  <c r="AZ38" i="52"/>
  <c r="AZ50" i="52" s="1"/>
  <c r="J36" i="52"/>
  <c r="BD9" i="52"/>
  <c r="AP36" i="52"/>
  <c r="AP47" i="52" s="1"/>
  <c r="AP49" i="52" s="1"/>
  <c r="BC38" i="52"/>
  <c r="BC50" i="52" s="1"/>
  <c r="BA37" i="52"/>
  <c r="BD37" i="52" s="1"/>
  <c r="AY38" i="52"/>
  <c r="AY50" i="52" s="1"/>
  <c r="BD7" i="52"/>
  <c r="BD6" i="52"/>
  <c r="M5" i="52"/>
  <c r="AR5" i="52" s="1"/>
  <c r="AT5" i="52" s="1"/>
  <c r="I41" i="52"/>
  <c r="I43" i="52" s="1"/>
  <c r="I49" i="52" s="1"/>
  <c r="G37" i="52"/>
  <c r="G39" i="52" s="1"/>
  <c r="G41" i="52" s="1"/>
  <c r="CC67" i="52"/>
  <c r="AT6" i="52"/>
  <c r="AT7" i="52"/>
  <c r="AT10" i="52"/>
  <c r="AT11" i="52"/>
  <c r="AT14" i="52"/>
  <c r="AT15" i="52"/>
  <c r="AT24" i="52"/>
  <c r="AR36" i="52"/>
  <c r="AR47" i="52" s="1"/>
  <c r="AR49" i="52" s="1"/>
  <c r="D8" i="52"/>
  <c r="AX7" i="52"/>
  <c r="BG9" i="52" s="1"/>
  <c r="BS9" i="52" s="1"/>
  <c r="CE9" i="52" s="1"/>
  <c r="CQ9" i="52" s="1"/>
  <c r="DC9" i="52" s="1"/>
  <c r="DO9" i="52" s="1"/>
  <c r="P7" i="52"/>
  <c r="AT8" i="52"/>
  <c r="AT9" i="52"/>
  <c r="AT12" i="52"/>
  <c r="AT13" i="52"/>
  <c r="AT16" i="52"/>
  <c r="AT17" i="52"/>
  <c r="AT22" i="52"/>
  <c r="AT23" i="52"/>
  <c r="BL2" i="52"/>
  <c r="BX2" i="52" s="1"/>
  <c r="CJ2" i="52" s="1"/>
  <c r="CV2" i="52" s="1"/>
  <c r="DH2" i="52" s="1"/>
  <c r="DT2" i="52" s="1"/>
  <c r="P6" i="52"/>
  <c r="AU20" i="52"/>
  <c r="BB43" i="52"/>
  <c r="BB50" i="52"/>
  <c r="BB55" i="52" s="1"/>
  <c r="BD5" i="52"/>
  <c r="AX6" i="52"/>
  <c r="BG7" i="52" s="1"/>
  <c r="BS7" i="52" s="1"/>
  <c r="CE7" i="52" s="1"/>
  <c r="CQ7" i="52" s="1"/>
  <c r="DC7" i="52" s="1"/>
  <c r="DO7" i="52" s="1"/>
  <c r="BD10" i="52"/>
  <c r="I37" i="52"/>
  <c r="H51" i="52"/>
  <c r="J51" i="52" s="1"/>
  <c r="J47" i="52"/>
  <c r="H43" i="52"/>
  <c r="K41" i="52"/>
  <c r="K43" i="52" s="1"/>
  <c r="K49" i="52" s="1"/>
  <c r="J39" i="52"/>
  <c r="DY48" i="52"/>
  <c r="DY50" i="52"/>
  <c r="DY52" i="52"/>
  <c r="DY57" i="52"/>
  <c r="BA49" i="52" l="1"/>
  <c r="BD49" i="52" s="1"/>
  <c r="M36" i="52"/>
  <c r="M45" i="52" s="1"/>
  <c r="BD38" i="52"/>
  <c r="J41" i="52"/>
  <c r="J43" i="52"/>
  <c r="H49" i="52"/>
  <c r="J49" i="52" s="1"/>
  <c r="BD50" i="52"/>
  <c r="D9" i="52"/>
  <c r="AX8" i="52"/>
  <c r="BG11" i="52" s="1"/>
  <c r="BS11" i="52" s="1"/>
  <c r="CE11" i="52" s="1"/>
  <c r="CQ11" i="52" s="1"/>
  <c r="DC11" i="52" s="1"/>
  <c r="DO11" i="52" s="1"/>
  <c r="P8" i="52"/>
  <c r="AR37" i="52" l="1"/>
  <c r="D10" i="52"/>
  <c r="AX9" i="52"/>
  <c r="BG13" i="52" s="1"/>
  <c r="BS13" i="52" s="1"/>
  <c r="CE13" i="52" s="1"/>
  <c r="CQ13" i="52" s="1"/>
  <c r="DC13" i="52" s="1"/>
  <c r="DO13" i="52" s="1"/>
  <c r="P9" i="52"/>
  <c r="J37" i="52"/>
  <c r="D11" i="52" l="1"/>
  <c r="AX10" i="52"/>
  <c r="BG15" i="52" s="1"/>
  <c r="BS15" i="52" s="1"/>
  <c r="CE15" i="52" s="1"/>
  <c r="CQ15" i="52" s="1"/>
  <c r="DC15" i="52" s="1"/>
  <c r="DO15" i="52" s="1"/>
  <c r="P10" i="52"/>
  <c r="D12" i="52" l="1"/>
  <c r="AX11" i="52"/>
  <c r="BG17" i="52" s="1"/>
  <c r="BS17" i="52" s="1"/>
  <c r="CE17" i="52" s="1"/>
  <c r="CQ17" i="52" s="1"/>
  <c r="DC17" i="52" s="1"/>
  <c r="DO17" i="52" s="1"/>
  <c r="P11" i="52"/>
  <c r="D13" i="52" l="1"/>
  <c r="AX12" i="52"/>
  <c r="BG19" i="52" s="1"/>
  <c r="BS19" i="52" s="1"/>
  <c r="CE19" i="52" s="1"/>
  <c r="CQ19" i="52" s="1"/>
  <c r="DC19" i="52" s="1"/>
  <c r="DO19" i="52" s="1"/>
  <c r="P12" i="52"/>
  <c r="D14" i="52" l="1"/>
  <c r="AX13" i="52"/>
  <c r="BG21" i="52" s="1"/>
  <c r="BS21" i="52" s="1"/>
  <c r="CE21" i="52" s="1"/>
  <c r="CQ21" i="52" s="1"/>
  <c r="DC21" i="52" s="1"/>
  <c r="DO21" i="52" s="1"/>
  <c r="P13" i="52"/>
  <c r="D15" i="52" l="1"/>
  <c r="AX14" i="52"/>
  <c r="BG23" i="52" s="1"/>
  <c r="BS23" i="52" s="1"/>
  <c r="CE23" i="52" s="1"/>
  <c r="CQ23" i="52" s="1"/>
  <c r="DC23" i="52" s="1"/>
  <c r="DO23" i="52" s="1"/>
  <c r="P14" i="52"/>
  <c r="BC42" i="50" l="1"/>
  <c r="BC54" i="52"/>
  <c r="BA41" i="50"/>
  <c r="AZ54" i="52"/>
  <c r="AZ42" i="50"/>
  <c r="AY42" i="50"/>
  <c r="BC40" i="50"/>
  <c r="BA39" i="50"/>
  <c r="AZ40" i="50"/>
  <c r="AY40" i="50"/>
  <c r="D16" i="52"/>
  <c r="AX15" i="52"/>
  <c r="BG25" i="52" s="1"/>
  <c r="BS25" i="52" s="1"/>
  <c r="CE25" i="52" s="1"/>
  <c r="CQ25" i="52" s="1"/>
  <c r="DC25" i="52" s="1"/>
  <c r="DO25" i="52" s="1"/>
  <c r="P15" i="52"/>
  <c r="BD41" i="52" l="1"/>
  <c r="BA53" i="52"/>
  <c r="BD53" i="52" s="1"/>
  <c r="AY54" i="52"/>
  <c r="BD54" i="52" s="1"/>
  <c r="BD42" i="52"/>
  <c r="BC52" i="52"/>
  <c r="BC55" i="52" s="1"/>
  <c r="BB56" i="52" s="1"/>
  <c r="BC57" i="52" s="1"/>
  <c r="BC43" i="52"/>
  <c r="BB44" i="52" s="1"/>
  <c r="BC45" i="52" s="1"/>
  <c r="BD39" i="52"/>
  <c r="BA43" i="52"/>
  <c r="BA51" i="52"/>
  <c r="AZ52" i="52"/>
  <c r="AZ55" i="52" s="1"/>
  <c r="AZ43" i="52"/>
  <c r="AY52" i="52"/>
  <c r="BD40" i="52"/>
  <c r="AY43" i="52"/>
  <c r="D17" i="52"/>
  <c r="AX16" i="52"/>
  <c r="BG27" i="52" s="1"/>
  <c r="BS27" i="52" s="1"/>
  <c r="CE27" i="52" s="1"/>
  <c r="CQ27" i="52" s="1"/>
  <c r="DC27" i="52" s="1"/>
  <c r="DO27" i="52" s="1"/>
  <c r="P16" i="52"/>
  <c r="BE40" i="52" l="1"/>
  <c r="BE42" i="52"/>
  <c r="K37" i="52"/>
  <c r="BD51" i="52"/>
  <c r="BA55" i="52"/>
  <c r="AY44" i="52"/>
  <c r="BA45" i="52" s="1"/>
  <c r="BD43" i="52"/>
  <c r="BD45" i="52" s="1"/>
  <c r="BD52" i="52"/>
  <c r="AY55" i="52"/>
  <c r="D18" i="52"/>
  <c r="AX17" i="52"/>
  <c r="BG29" i="52" s="1"/>
  <c r="BS29" i="52" s="1"/>
  <c r="CE29" i="52" s="1"/>
  <c r="CQ29" i="52" s="1"/>
  <c r="DC29" i="52" s="1"/>
  <c r="DO29" i="52" s="1"/>
  <c r="P17" i="52"/>
  <c r="BD55" i="52" l="1"/>
  <c r="AY56" i="52"/>
  <c r="BA57" i="52" s="1"/>
  <c r="L37" i="52"/>
  <c r="D19" i="52"/>
  <c r="AX18" i="52"/>
  <c r="BG31" i="52" s="1"/>
  <c r="BS31" i="52" s="1"/>
  <c r="CE31" i="52" s="1"/>
  <c r="CQ31" i="52" s="1"/>
  <c r="DC31" i="52" s="1"/>
  <c r="DO31" i="52" s="1"/>
  <c r="P18" i="52"/>
  <c r="M37" i="52" l="1"/>
  <c r="BD57" i="52"/>
  <c r="BD58" i="52"/>
  <c r="D20" i="52"/>
  <c r="AX19" i="52"/>
  <c r="BG33" i="52" s="1"/>
  <c r="BS33" i="52" s="1"/>
  <c r="CE33" i="52" s="1"/>
  <c r="CQ33" i="52" s="1"/>
  <c r="DC33" i="52" s="1"/>
  <c r="DO33" i="52" s="1"/>
  <c r="P19" i="52"/>
  <c r="D21" i="52" l="1"/>
  <c r="AX20" i="52"/>
  <c r="BG35" i="52" s="1"/>
  <c r="BS35" i="52" s="1"/>
  <c r="CE35" i="52" s="1"/>
  <c r="CQ35" i="52" s="1"/>
  <c r="DC35" i="52" s="1"/>
  <c r="DO35" i="52" s="1"/>
  <c r="P20" i="52"/>
  <c r="D22" i="52" l="1"/>
  <c r="AX21" i="52"/>
  <c r="BG37" i="52" s="1"/>
  <c r="BS37" i="52" s="1"/>
  <c r="CE37" i="52" s="1"/>
  <c r="CQ37" i="52" s="1"/>
  <c r="DC37" i="52" s="1"/>
  <c r="DO37" i="52" s="1"/>
  <c r="P21" i="52"/>
  <c r="AS35" i="50"/>
  <c r="AS34" i="50"/>
  <c r="AS33" i="50"/>
  <c r="AS32" i="50"/>
  <c r="AS31" i="50"/>
  <c r="AS30" i="50"/>
  <c r="AS29" i="50"/>
  <c r="AS28" i="50"/>
  <c r="AS27" i="50"/>
  <c r="AS26" i="50"/>
  <c r="AS25" i="50"/>
  <c r="AS24" i="50"/>
  <c r="AS23" i="50"/>
  <c r="AS22" i="50"/>
  <c r="AS17" i="50"/>
  <c r="AS16" i="50"/>
  <c r="AS15" i="50"/>
  <c r="AS14" i="50"/>
  <c r="AS13" i="50"/>
  <c r="AS12" i="50"/>
  <c r="AS11" i="50"/>
  <c r="AS10" i="50"/>
  <c r="AS9" i="50"/>
  <c r="AS8" i="50"/>
  <c r="AS7" i="50"/>
  <c r="AS6" i="50"/>
  <c r="AS5" i="50"/>
  <c r="D23" i="52" l="1"/>
  <c r="AX22" i="52"/>
  <c r="BG39" i="52" s="1"/>
  <c r="BS39" i="52" s="1"/>
  <c r="CE39" i="52" s="1"/>
  <c r="CQ39" i="52" s="1"/>
  <c r="DC39" i="52" s="1"/>
  <c r="DO39" i="52" s="1"/>
  <c r="P22" i="52"/>
  <c r="AP35" i="49"/>
  <c r="AP34" i="49"/>
  <c r="AP33" i="49"/>
  <c r="AP32" i="49"/>
  <c r="AP31" i="49"/>
  <c r="AP30" i="49"/>
  <c r="AP29" i="49"/>
  <c r="AP28" i="49"/>
  <c r="AP27" i="49"/>
  <c r="AP8" i="49"/>
  <c r="AP7" i="49"/>
  <c r="AP6" i="49"/>
  <c r="AP5" i="49"/>
  <c r="AN38" i="49"/>
  <c r="AZ42" i="49"/>
  <c r="AV42" i="49"/>
  <c r="AW42" i="49"/>
  <c r="AX41" i="49"/>
  <c r="AZ40" i="49"/>
  <c r="AW40" i="49"/>
  <c r="AV40" i="49"/>
  <c r="AX39" i="49"/>
  <c r="D24" i="52" l="1"/>
  <c r="AX23" i="52"/>
  <c r="BG41" i="52" s="1"/>
  <c r="BS41" i="52" s="1"/>
  <c r="CE41" i="52" s="1"/>
  <c r="CQ41" i="52" s="1"/>
  <c r="DC41" i="52" s="1"/>
  <c r="DO41" i="52" s="1"/>
  <c r="P23" i="52"/>
  <c r="DW67" i="50"/>
  <c r="DV67" i="50"/>
  <c r="DT67" i="50"/>
  <c r="DU67" i="50" s="1"/>
  <c r="DR67" i="50"/>
  <c r="DS67" i="50" s="1"/>
  <c r="DP67" i="50"/>
  <c r="DQ67" i="50" s="1"/>
  <c r="DL67" i="50"/>
  <c r="DK67" i="50"/>
  <c r="DJ67" i="50"/>
  <c r="DH67" i="50"/>
  <c r="DI67" i="50" s="1"/>
  <c r="DF67" i="50"/>
  <c r="DG67" i="50" s="1"/>
  <c r="DD67" i="50"/>
  <c r="DE67" i="50" s="1"/>
  <c r="CZ67" i="50"/>
  <c r="CY67" i="50"/>
  <c r="CX67" i="50"/>
  <c r="CV67" i="50"/>
  <c r="CW67" i="50" s="1"/>
  <c r="CT67" i="50"/>
  <c r="CU67" i="50" s="1"/>
  <c r="CR67" i="50"/>
  <c r="CS67" i="50" s="1"/>
  <c r="CN67" i="50"/>
  <c r="CM67" i="50"/>
  <c r="CL67" i="50"/>
  <c r="CJ67" i="50"/>
  <c r="CK67" i="50" s="1"/>
  <c r="CH67" i="50"/>
  <c r="CI67" i="50" s="1"/>
  <c r="CF67" i="50"/>
  <c r="CG67" i="50" s="1"/>
  <c r="CB67" i="50"/>
  <c r="CA67" i="50"/>
  <c r="BZ67" i="50"/>
  <c r="BX67" i="50"/>
  <c r="BY67" i="50" s="1"/>
  <c r="BV67" i="50"/>
  <c r="BW67" i="50" s="1"/>
  <c r="BT67" i="50"/>
  <c r="BU67" i="50" s="1"/>
  <c r="BP67" i="50"/>
  <c r="BO67" i="50"/>
  <c r="BN67" i="50"/>
  <c r="BL67" i="50"/>
  <c r="BM67" i="50" s="1"/>
  <c r="BJ67" i="50"/>
  <c r="BK67" i="50" s="1"/>
  <c r="BH67" i="50"/>
  <c r="BI67" i="50" s="1"/>
  <c r="DX66" i="50"/>
  <c r="DU66" i="50"/>
  <c r="DS66" i="50"/>
  <c r="DQ66" i="50"/>
  <c r="DI66" i="50"/>
  <c r="DG66" i="50"/>
  <c r="DE66" i="50"/>
  <c r="CW66" i="50"/>
  <c r="CU66" i="50"/>
  <c r="DA66" i="50" s="1"/>
  <c r="CS66" i="50"/>
  <c r="CK66" i="50"/>
  <c r="CI66" i="50"/>
  <c r="CG66" i="50"/>
  <c r="BY66" i="50"/>
  <c r="BW66" i="50"/>
  <c r="BU66" i="50"/>
  <c r="BM66" i="50"/>
  <c r="BK66" i="50"/>
  <c r="BQ66" i="50" s="1"/>
  <c r="BI66" i="50"/>
  <c r="DX65" i="50"/>
  <c r="DU65" i="50"/>
  <c r="DS65" i="50"/>
  <c r="DQ65" i="50"/>
  <c r="DI65" i="50"/>
  <c r="DG65" i="50"/>
  <c r="DE65" i="50"/>
  <c r="CW65" i="50"/>
  <c r="CU65" i="50"/>
  <c r="CS65" i="50"/>
  <c r="DA65" i="50" s="1"/>
  <c r="CK65" i="50"/>
  <c r="CI65" i="50"/>
  <c r="CG65" i="50"/>
  <c r="BY65" i="50"/>
  <c r="BW65" i="50"/>
  <c r="BU65" i="50"/>
  <c r="CC65" i="50" s="1"/>
  <c r="BM65" i="50"/>
  <c r="BK65" i="50"/>
  <c r="BI65" i="50"/>
  <c r="BF65" i="50"/>
  <c r="BR65" i="50" s="1"/>
  <c r="CD65" i="50" s="1"/>
  <c r="CP65" i="50" s="1"/>
  <c r="DB65" i="50" s="1"/>
  <c r="DN65" i="50" s="1"/>
  <c r="DX64" i="50"/>
  <c r="DU64" i="50"/>
  <c r="DS64" i="50"/>
  <c r="DQ64" i="50"/>
  <c r="DI64" i="50"/>
  <c r="DG64" i="50"/>
  <c r="DE64" i="50"/>
  <c r="CW64" i="50"/>
  <c r="CU64" i="50"/>
  <c r="DA64" i="50" s="1"/>
  <c r="CS64" i="50"/>
  <c r="CK64" i="50"/>
  <c r="CI64" i="50"/>
  <c r="CG64" i="50"/>
  <c r="BY64" i="50"/>
  <c r="BW64" i="50"/>
  <c r="BU64" i="50"/>
  <c r="BM64" i="50"/>
  <c r="BK64" i="50"/>
  <c r="BQ64" i="50" s="1"/>
  <c r="BI64" i="50"/>
  <c r="DX63" i="50"/>
  <c r="DU63" i="50"/>
  <c r="DS63" i="50"/>
  <c r="DQ63" i="50"/>
  <c r="DI63" i="50"/>
  <c r="DG63" i="50"/>
  <c r="DE63" i="50"/>
  <c r="DM63" i="50" s="1"/>
  <c r="CW63" i="50"/>
  <c r="CU63" i="50"/>
  <c r="CS63" i="50"/>
  <c r="DA63" i="50" s="1"/>
  <c r="CK63" i="50"/>
  <c r="CI63" i="50"/>
  <c r="CG63" i="50"/>
  <c r="CO63" i="50" s="1"/>
  <c r="BY63" i="50"/>
  <c r="BW63" i="50"/>
  <c r="BU63" i="50"/>
  <c r="BM63" i="50"/>
  <c r="BK63" i="50"/>
  <c r="BI63" i="50"/>
  <c r="BQ63" i="50" s="1"/>
  <c r="BF63" i="50"/>
  <c r="BR63" i="50" s="1"/>
  <c r="CD63" i="50" s="1"/>
  <c r="CP63" i="50" s="1"/>
  <c r="DB63" i="50" s="1"/>
  <c r="DN63" i="50" s="1"/>
  <c r="DX62" i="50"/>
  <c r="DU62" i="50"/>
  <c r="DS62" i="50"/>
  <c r="DQ62" i="50"/>
  <c r="DI62" i="50"/>
  <c r="DG62" i="50"/>
  <c r="DE62" i="50"/>
  <c r="CW62" i="50"/>
  <c r="CU62" i="50"/>
  <c r="DA62" i="50" s="1"/>
  <c r="CS62" i="50"/>
  <c r="CK62" i="50"/>
  <c r="CI62" i="50"/>
  <c r="CG62" i="50"/>
  <c r="BY62" i="50"/>
  <c r="BW62" i="50"/>
  <c r="BU62" i="50"/>
  <c r="BM62" i="50"/>
  <c r="BK62" i="50"/>
  <c r="BQ62" i="50" s="1"/>
  <c r="BI62" i="50"/>
  <c r="DX61" i="50"/>
  <c r="DU61" i="50"/>
  <c r="DS61" i="50"/>
  <c r="DQ61" i="50"/>
  <c r="DY61" i="50" s="1"/>
  <c r="DI61" i="50"/>
  <c r="DG61" i="50"/>
  <c r="DE61" i="50"/>
  <c r="CW61" i="50"/>
  <c r="CU61" i="50"/>
  <c r="CS61" i="50"/>
  <c r="DA61" i="50" s="1"/>
  <c r="CK61" i="50"/>
  <c r="CI61" i="50"/>
  <c r="CG61" i="50"/>
  <c r="BY61" i="50"/>
  <c r="BW61" i="50"/>
  <c r="BU61" i="50"/>
  <c r="CC61" i="50" s="1"/>
  <c r="BM61" i="50"/>
  <c r="BK61" i="50"/>
  <c r="BI61" i="50"/>
  <c r="BF61" i="50"/>
  <c r="BR61" i="50" s="1"/>
  <c r="CD61" i="50" s="1"/>
  <c r="CP61" i="50" s="1"/>
  <c r="DB61" i="50" s="1"/>
  <c r="DN61" i="50" s="1"/>
  <c r="DX60" i="50"/>
  <c r="DU60" i="50"/>
  <c r="DS60" i="50"/>
  <c r="DQ60" i="50"/>
  <c r="DI60" i="50"/>
  <c r="DG60" i="50"/>
  <c r="DE60" i="50"/>
  <c r="CW60" i="50"/>
  <c r="CU60" i="50"/>
  <c r="DA60" i="50" s="1"/>
  <c r="CS60" i="50"/>
  <c r="CK60" i="50"/>
  <c r="CI60" i="50"/>
  <c r="CO60" i="50" s="1"/>
  <c r="CG60" i="50"/>
  <c r="BY60" i="50"/>
  <c r="BW60" i="50"/>
  <c r="CC60" i="50" s="1"/>
  <c r="BU60" i="50"/>
  <c r="BM60" i="50"/>
  <c r="BK60" i="50"/>
  <c r="BI60" i="50"/>
  <c r="DX59" i="50"/>
  <c r="DU59" i="50"/>
  <c r="DS59" i="50"/>
  <c r="DQ59" i="50"/>
  <c r="DY59" i="50" s="1"/>
  <c r="DI59" i="50"/>
  <c r="DG59" i="50"/>
  <c r="DE59" i="50"/>
  <c r="DM59" i="50" s="1"/>
  <c r="CW59" i="50"/>
  <c r="CU59" i="50"/>
  <c r="CS59" i="50"/>
  <c r="DA59" i="50" s="1"/>
  <c r="CK59" i="50"/>
  <c r="CI59" i="50"/>
  <c r="CG59" i="50"/>
  <c r="CO59" i="50" s="1"/>
  <c r="BY59" i="50"/>
  <c r="BW59" i="50"/>
  <c r="BU59" i="50"/>
  <c r="BM59" i="50"/>
  <c r="BK59" i="50"/>
  <c r="BI59" i="50"/>
  <c r="BQ59" i="50" s="1"/>
  <c r="BF59" i="50"/>
  <c r="BR59" i="50" s="1"/>
  <c r="CD59" i="50" s="1"/>
  <c r="CP59" i="50" s="1"/>
  <c r="DB59" i="50" s="1"/>
  <c r="DN59" i="50" s="1"/>
  <c r="DX58" i="50"/>
  <c r="DU58" i="50"/>
  <c r="DS58" i="50"/>
  <c r="DQ58" i="50"/>
  <c r="DI58" i="50"/>
  <c r="DG58" i="50"/>
  <c r="DE58" i="50"/>
  <c r="CW58" i="50"/>
  <c r="CU58" i="50"/>
  <c r="DA58" i="50" s="1"/>
  <c r="CS58" i="50"/>
  <c r="CK58" i="50"/>
  <c r="CI58" i="50"/>
  <c r="CG58" i="50"/>
  <c r="BY58" i="50"/>
  <c r="BW58" i="50"/>
  <c r="CC58" i="50" s="1"/>
  <c r="BU58" i="50"/>
  <c r="BM58" i="50"/>
  <c r="BK58" i="50"/>
  <c r="BQ58" i="50" s="1"/>
  <c r="BI58" i="50"/>
  <c r="DX57" i="50"/>
  <c r="DU57" i="50"/>
  <c r="DS57" i="50"/>
  <c r="DQ57" i="50"/>
  <c r="DI57" i="50"/>
  <c r="DG57" i="50"/>
  <c r="DE57" i="50"/>
  <c r="CW57" i="50"/>
  <c r="CU57" i="50"/>
  <c r="DA57" i="50" s="1"/>
  <c r="CS57" i="50"/>
  <c r="CK57" i="50"/>
  <c r="CI57" i="50"/>
  <c r="CO57" i="50" s="1"/>
  <c r="CG57" i="50"/>
  <c r="BY57" i="50"/>
  <c r="BW57" i="50"/>
  <c r="CC57" i="50" s="1"/>
  <c r="BU57" i="50"/>
  <c r="BM57" i="50"/>
  <c r="BK57" i="50"/>
  <c r="BQ57" i="50" s="1"/>
  <c r="BI57" i="50"/>
  <c r="BF57" i="50"/>
  <c r="BR57" i="50" s="1"/>
  <c r="CD57" i="50" s="1"/>
  <c r="CP57" i="50" s="1"/>
  <c r="DB57" i="50" s="1"/>
  <c r="DN57" i="50" s="1"/>
  <c r="DX56" i="50"/>
  <c r="DU56" i="50"/>
  <c r="DS56" i="50"/>
  <c r="DQ56" i="50"/>
  <c r="DI56" i="50"/>
  <c r="DG56" i="50"/>
  <c r="DE56" i="50"/>
  <c r="CW56" i="50"/>
  <c r="CU56" i="50"/>
  <c r="DA56" i="50" s="1"/>
  <c r="CS56" i="50"/>
  <c r="CK56" i="50"/>
  <c r="CI56" i="50"/>
  <c r="CG56" i="50"/>
  <c r="BY56" i="50"/>
  <c r="BW56" i="50"/>
  <c r="CC56" i="50" s="1"/>
  <c r="BU56" i="50"/>
  <c r="BM56" i="50"/>
  <c r="BK56" i="50"/>
  <c r="BI56" i="50"/>
  <c r="DX55" i="50"/>
  <c r="DU55" i="50"/>
  <c r="DS55" i="50"/>
  <c r="DQ55" i="50"/>
  <c r="DI55" i="50"/>
  <c r="DG55" i="50"/>
  <c r="DE55" i="50"/>
  <c r="DM55" i="50" s="1"/>
  <c r="CW55" i="50"/>
  <c r="CU55" i="50"/>
  <c r="CS55" i="50"/>
  <c r="DA55" i="50" s="1"/>
  <c r="CK55" i="50"/>
  <c r="CI55" i="50"/>
  <c r="CG55" i="50"/>
  <c r="CO55" i="50" s="1"/>
  <c r="BY55" i="50"/>
  <c r="BW55" i="50"/>
  <c r="BU55" i="50"/>
  <c r="BM55" i="50"/>
  <c r="BK55" i="50"/>
  <c r="BI55" i="50"/>
  <c r="BQ55" i="50" s="1"/>
  <c r="BF55" i="50"/>
  <c r="BR55" i="50" s="1"/>
  <c r="CD55" i="50" s="1"/>
  <c r="CP55" i="50" s="1"/>
  <c r="DB55" i="50" s="1"/>
  <c r="DN55" i="50" s="1"/>
  <c r="DX54" i="50"/>
  <c r="DU54" i="50"/>
  <c r="DS54" i="50"/>
  <c r="DQ54" i="50"/>
  <c r="DI54" i="50"/>
  <c r="DG54" i="50"/>
  <c r="DM54" i="50" s="1"/>
  <c r="DE54" i="50"/>
  <c r="CW54" i="50"/>
  <c r="CU54" i="50"/>
  <c r="DA54" i="50" s="1"/>
  <c r="CS54" i="50"/>
  <c r="CK54" i="50"/>
  <c r="CI54" i="50"/>
  <c r="CG54" i="50"/>
  <c r="BY54" i="50"/>
  <c r="BW54" i="50"/>
  <c r="BU54" i="50"/>
  <c r="BM54" i="50"/>
  <c r="BK54" i="50"/>
  <c r="BI54" i="50"/>
  <c r="DX53" i="50"/>
  <c r="DU53" i="50"/>
  <c r="DS53" i="50"/>
  <c r="DQ53" i="50"/>
  <c r="DY53" i="50" s="1"/>
  <c r="DI53" i="50"/>
  <c r="DG53" i="50"/>
  <c r="DE53" i="50"/>
  <c r="CW53" i="50"/>
  <c r="CU53" i="50"/>
  <c r="DA53" i="50" s="1"/>
  <c r="CS53" i="50"/>
  <c r="CK53" i="50"/>
  <c r="CI53" i="50"/>
  <c r="CG53" i="50"/>
  <c r="BY53" i="50"/>
  <c r="BW53" i="50"/>
  <c r="BU53" i="50"/>
  <c r="BM53" i="50"/>
  <c r="BK53" i="50"/>
  <c r="BI53" i="50"/>
  <c r="BF53" i="50"/>
  <c r="BR53" i="50" s="1"/>
  <c r="CD53" i="50" s="1"/>
  <c r="CP53" i="50" s="1"/>
  <c r="DB53" i="50" s="1"/>
  <c r="DN53" i="50" s="1"/>
  <c r="DX52" i="50"/>
  <c r="DU52" i="50"/>
  <c r="DS52" i="50"/>
  <c r="DQ52" i="50"/>
  <c r="DI52" i="50"/>
  <c r="DG52" i="50"/>
  <c r="DE52" i="50"/>
  <c r="CW52" i="50"/>
  <c r="CU52" i="50"/>
  <c r="CS52" i="50"/>
  <c r="DA52" i="50" s="1"/>
  <c r="CK52" i="50"/>
  <c r="CI52" i="50"/>
  <c r="CG52" i="50"/>
  <c r="BY52" i="50"/>
  <c r="BW52" i="50"/>
  <c r="BU52" i="50"/>
  <c r="CC52" i="50" s="1"/>
  <c r="BM52" i="50"/>
  <c r="BK52" i="50"/>
  <c r="BI52" i="50"/>
  <c r="DX51" i="50"/>
  <c r="DU51" i="50"/>
  <c r="DS51" i="50"/>
  <c r="DQ51" i="50"/>
  <c r="DI51" i="50"/>
  <c r="DG51" i="50"/>
  <c r="DE51" i="50"/>
  <c r="CW51" i="50"/>
  <c r="CU51" i="50"/>
  <c r="CS51" i="50"/>
  <c r="DA51" i="50" s="1"/>
  <c r="CK51" i="50"/>
  <c r="CI51" i="50"/>
  <c r="CG51" i="50"/>
  <c r="CO51" i="50" s="1"/>
  <c r="BY51" i="50"/>
  <c r="BW51" i="50"/>
  <c r="BU51" i="50"/>
  <c r="BM51" i="50"/>
  <c r="BK51" i="50"/>
  <c r="BI51" i="50"/>
  <c r="BQ51" i="50" s="1"/>
  <c r="BF51" i="50"/>
  <c r="BR51" i="50" s="1"/>
  <c r="CD51" i="50" s="1"/>
  <c r="CP51" i="50" s="1"/>
  <c r="DB51" i="50" s="1"/>
  <c r="DN51" i="50" s="1"/>
  <c r="DX50" i="50"/>
  <c r="DU50" i="50"/>
  <c r="DS50" i="50"/>
  <c r="DQ50" i="50"/>
  <c r="DI50" i="50"/>
  <c r="DG50" i="50"/>
  <c r="DE50" i="50"/>
  <c r="DM50" i="50" s="1"/>
  <c r="CW50" i="50"/>
  <c r="CU50" i="50"/>
  <c r="CS50" i="50"/>
  <c r="DA50" i="50" s="1"/>
  <c r="CK50" i="50"/>
  <c r="CI50" i="50"/>
  <c r="CG50" i="50"/>
  <c r="BY50" i="50"/>
  <c r="BW50" i="50"/>
  <c r="BU50" i="50"/>
  <c r="CC50" i="50" s="1"/>
  <c r="BM50" i="50"/>
  <c r="BK50" i="50"/>
  <c r="BI50" i="50"/>
  <c r="DX49" i="50"/>
  <c r="DU49" i="50"/>
  <c r="DS49" i="50"/>
  <c r="DQ49" i="50"/>
  <c r="DI49" i="50"/>
  <c r="DG49" i="50"/>
  <c r="DE49" i="50"/>
  <c r="DM49" i="50" s="1"/>
  <c r="CW49" i="50"/>
  <c r="CU49" i="50"/>
  <c r="CS49" i="50"/>
  <c r="DA49" i="50" s="1"/>
  <c r="CK49" i="50"/>
  <c r="CI49" i="50"/>
  <c r="CG49" i="50"/>
  <c r="CO49" i="50" s="1"/>
  <c r="BY49" i="50"/>
  <c r="BW49" i="50"/>
  <c r="BU49" i="50"/>
  <c r="CC49" i="50" s="1"/>
  <c r="BM49" i="50"/>
  <c r="BK49" i="50"/>
  <c r="BI49" i="50"/>
  <c r="BQ49" i="50" s="1"/>
  <c r="BF49" i="50"/>
  <c r="BR49" i="50" s="1"/>
  <c r="CD49" i="50" s="1"/>
  <c r="CP49" i="50" s="1"/>
  <c r="DB49" i="50" s="1"/>
  <c r="DN49" i="50" s="1"/>
  <c r="DX48" i="50"/>
  <c r="DU48" i="50"/>
  <c r="DS48" i="50"/>
  <c r="DQ48" i="50"/>
  <c r="DY48" i="50" s="1"/>
  <c r="DI48" i="50"/>
  <c r="DG48" i="50"/>
  <c r="DE48" i="50"/>
  <c r="DM48" i="50" s="1"/>
  <c r="CW48" i="50"/>
  <c r="CU48" i="50"/>
  <c r="CS48" i="50"/>
  <c r="DA48" i="50" s="1"/>
  <c r="CK48" i="50"/>
  <c r="CI48" i="50"/>
  <c r="CG48" i="50"/>
  <c r="CO48" i="50" s="1"/>
  <c r="BY48" i="50"/>
  <c r="BW48" i="50"/>
  <c r="BU48" i="50"/>
  <c r="CC48" i="50" s="1"/>
  <c r="BM48" i="50"/>
  <c r="BK48" i="50"/>
  <c r="BI48" i="50"/>
  <c r="BC48" i="50"/>
  <c r="BB48" i="50"/>
  <c r="BA48" i="50"/>
  <c r="DX47" i="50"/>
  <c r="DU47" i="50"/>
  <c r="DS47" i="50"/>
  <c r="DQ47" i="50"/>
  <c r="DI47" i="50"/>
  <c r="DG47" i="50"/>
  <c r="DE47" i="50"/>
  <c r="CW47" i="50"/>
  <c r="CU47" i="50"/>
  <c r="DA47" i="50" s="1"/>
  <c r="CS47" i="50"/>
  <c r="CK47" i="50"/>
  <c r="CI47" i="50"/>
  <c r="CG47" i="50"/>
  <c r="BY47" i="50"/>
  <c r="BW47" i="50"/>
  <c r="CC47" i="50" s="1"/>
  <c r="BU47" i="50"/>
  <c r="BM47" i="50"/>
  <c r="BK47" i="50"/>
  <c r="BI47" i="50"/>
  <c r="BF47" i="50"/>
  <c r="BR47" i="50" s="1"/>
  <c r="CD47" i="50" s="1"/>
  <c r="CP47" i="50" s="1"/>
  <c r="DB47" i="50" s="1"/>
  <c r="DN47" i="50" s="1"/>
  <c r="BA47" i="50"/>
  <c r="DX46" i="50"/>
  <c r="DU46" i="50"/>
  <c r="DS46" i="50"/>
  <c r="DQ46" i="50"/>
  <c r="DI46" i="50"/>
  <c r="DG46" i="50"/>
  <c r="DE46" i="50"/>
  <c r="CW46" i="50"/>
  <c r="CU46" i="50"/>
  <c r="CS46" i="50"/>
  <c r="DA46" i="50" s="1"/>
  <c r="CK46" i="50"/>
  <c r="CI46" i="50"/>
  <c r="CG46" i="50"/>
  <c r="CO46" i="50" s="1"/>
  <c r="BY46" i="50"/>
  <c r="BW46" i="50"/>
  <c r="BU46" i="50"/>
  <c r="CC46" i="50" s="1"/>
  <c r="BM46" i="50"/>
  <c r="BK46" i="50"/>
  <c r="BI46" i="50"/>
  <c r="BQ46" i="50" s="1"/>
  <c r="DX45" i="50"/>
  <c r="DU45" i="50"/>
  <c r="DS45" i="50"/>
  <c r="DQ45" i="50"/>
  <c r="DI45" i="50"/>
  <c r="DG45" i="50"/>
  <c r="DE45" i="50"/>
  <c r="CW45" i="50"/>
  <c r="CU45" i="50"/>
  <c r="DA45" i="50" s="1"/>
  <c r="CS45" i="50"/>
  <c r="CK45" i="50"/>
  <c r="CI45" i="50"/>
  <c r="CG45" i="50"/>
  <c r="BY45" i="50"/>
  <c r="BW45" i="50"/>
  <c r="CC45" i="50" s="1"/>
  <c r="BU45" i="50"/>
  <c r="BM45" i="50"/>
  <c r="BK45" i="50"/>
  <c r="BI45" i="50"/>
  <c r="BF45" i="50"/>
  <c r="BR45" i="50" s="1"/>
  <c r="CD45" i="50" s="1"/>
  <c r="CP45" i="50" s="1"/>
  <c r="DB45" i="50" s="1"/>
  <c r="DN45" i="50" s="1"/>
  <c r="DX44" i="50"/>
  <c r="DU44" i="50"/>
  <c r="DS44" i="50"/>
  <c r="DQ44" i="50"/>
  <c r="DY44" i="50" s="1"/>
  <c r="DI44" i="50"/>
  <c r="DG44" i="50"/>
  <c r="DE44" i="50"/>
  <c r="DM44" i="50" s="1"/>
  <c r="CW44" i="50"/>
  <c r="CU44" i="50"/>
  <c r="CS44" i="50"/>
  <c r="DA44" i="50" s="1"/>
  <c r="CK44" i="50"/>
  <c r="CI44" i="50"/>
  <c r="CG44" i="50"/>
  <c r="CO44" i="50" s="1"/>
  <c r="BY44" i="50"/>
  <c r="BW44" i="50"/>
  <c r="BU44" i="50"/>
  <c r="BM44" i="50"/>
  <c r="BK44" i="50"/>
  <c r="BI44" i="50"/>
  <c r="BQ44" i="50" s="1"/>
  <c r="DX43" i="50"/>
  <c r="DU43" i="50"/>
  <c r="DS43" i="50"/>
  <c r="DQ43" i="50"/>
  <c r="DI43" i="50"/>
  <c r="DG43" i="50"/>
  <c r="DM43" i="50" s="1"/>
  <c r="DE43" i="50"/>
  <c r="CW43" i="50"/>
  <c r="CU43" i="50"/>
  <c r="DA43" i="50" s="1"/>
  <c r="CS43" i="50"/>
  <c r="CK43" i="50"/>
  <c r="CI43" i="50"/>
  <c r="CO43" i="50" s="1"/>
  <c r="CG43" i="50"/>
  <c r="BY43" i="50"/>
  <c r="BW43" i="50"/>
  <c r="BU43" i="50"/>
  <c r="BM43" i="50"/>
  <c r="BK43" i="50"/>
  <c r="BQ43" i="50" s="1"/>
  <c r="BI43" i="50"/>
  <c r="BF43" i="50"/>
  <c r="BR43" i="50" s="1"/>
  <c r="CD43" i="50" s="1"/>
  <c r="CP43" i="50" s="1"/>
  <c r="DB43" i="50" s="1"/>
  <c r="DN43" i="50" s="1"/>
  <c r="DX42" i="50"/>
  <c r="DU42" i="50"/>
  <c r="DS42" i="50"/>
  <c r="DQ42" i="50"/>
  <c r="DI42" i="50"/>
  <c r="DG42" i="50"/>
  <c r="DM42" i="50" s="1"/>
  <c r="DE42" i="50"/>
  <c r="CW42" i="50"/>
  <c r="CU42" i="50"/>
  <c r="DA42" i="50" s="1"/>
  <c r="CS42" i="50"/>
  <c r="CK42" i="50"/>
  <c r="CI42" i="50"/>
  <c r="CO42" i="50" s="1"/>
  <c r="CG42" i="50"/>
  <c r="BY42" i="50"/>
  <c r="BW42" i="50"/>
  <c r="BU42" i="50"/>
  <c r="BM42" i="50"/>
  <c r="BK42" i="50"/>
  <c r="BQ42" i="50" s="1"/>
  <c r="BI42" i="50"/>
  <c r="BC54" i="50"/>
  <c r="BB42" i="50"/>
  <c r="BB54" i="50" s="1"/>
  <c r="AZ54" i="50"/>
  <c r="AY54" i="50"/>
  <c r="DX41" i="50"/>
  <c r="DU41" i="50"/>
  <c r="DS41" i="50"/>
  <c r="DQ41" i="50"/>
  <c r="DI41" i="50"/>
  <c r="DG41" i="50"/>
  <c r="DE41" i="50"/>
  <c r="CW41" i="50"/>
  <c r="CU41" i="50"/>
  <c r="DA41" i="50" s="1"/>
  <c r="CS41" i="50"/>
  <c r="CK41" i="50"/>
  <c r="CI41" i="50"/>
  <c r="CG41" i="50"/>
  <c r="BY41" i="50"/>
  <c r="BW41" i="50"/>
  <c r="CC41" i="50" s="1"/>
  <c r="BU41" i="50"/>
  <c r="BM41" i="50"/>
  <c r="BK41" i="50"/>
  <c r="BI41" i="50"/>
  <c r="BF41" i="50"/>
  <c r="BR41" i="50" s="1"/>
  <c r="CD41" i="50" s="1"/>
  <c r="CP41" i="50" s="1"/>
  <c r="DB41" i="50" s="1"/>
  <c r="DN41" i="50" s="1"/>
  <c r="BA53" i="50"/>
  <c r="BD53" i="50" s="1"/>
  <c r="DX40" i="50"/>
  <c r="DU40" i="50"/>
  <c r="DS40" i="50"/>
  <c r="DQ40" i="50"/>
  <c r="DI40" i="50"/>
  <c r="DG40" i="50"/>
  <c r="DE40" i="50"/>
  <c r="CW40" i="50"/>
  <c r="CU40" i="50"/>
  <c r="DA40" i="50" s="1"/>
  <c r="CS40" i="50"/>
  <c r="CK40" i="50"/>
  <c r="CI40" i="50"/>
  <c r="CG40" i="50"/>
  <c r="BY40" i="50"/>
  <c r="BW40" i="50"/>
  <c r="CC40" i="50" s="1"/>
  <c r="BU40" i="50"/>
  <c r="BM40" i="50"/>
  <c r="BK40" i="50"/>
  <c r="BI40" i="50"/>
  <c r="BC52" i="50"/>
  <c r="BB40" i="50"/>
  <c r="BB52" i="50" s="1"/>
  <c r="AZ52" i="50"/>
  <c r="AY52" i="50"/>
  <c r="DX39" i="50"/>
  <c r="DU39" i="50"/>
  <c r="DS39" i="50"/>
  <c r="DQ39" i="50"/>
  <c r="DI39" i="50"/>
  <c r="DG39" i="50"/>
  <c r="DE39" i="50"/>
  <c r="CW39" i="50"/>
  <c r="CU39" i="50"/>
  <c r="DA39" i="50" s="1"/>
  <c r="CS39" i="50"/>
  <c r="CK39" i="50"/>
  <c r="CI39" i="50"/>
  <c r="CG39" i="50"/>
  <c r="BY39" i="50"/>
  <c r="BW39" i="50"/>
  <c r="BU39" i="50"/>
  <c r="BM39" i="50"/>
  <c r="BK39" i="50"/>
  <c r="BI39" i="50"/>
  <c r="BF39" i="50"/>
  <c r="BR39" i="50" s="1"/>
  <c r="CD39" i="50" s="1"/>
  <c r="CP39" i="50" s="1"/>
  <c r="DB39" i="50" s="1"/>
  <c r="DN39" i="50" s="1"/>
  <c r="BA51" i="50"/>
  <c r="BD51" i="50" s="1"/>
  <c r="L39" i="50"/>
  <c r="L47" i="50" s="1"/>
  <c r="L51" i="50" s="1"/>
  <c r="K39" i="50"/>
  <c r="K47" i="50" s="1"/>
  <c r="K51" i="50" s="1"/>
  <c r="I39" i="50"/>
  <c r="I47" i="50" s="1"/>
  <c r="I51" i="50" s="1"/>
  <c r="H39" i="50"/>
  <c r="H47" i="50" s="1"/>
  <c r="F39" i="50"/>
  <c r="DX38" i="50"/>
  <c r="DU38" i="50"/>
  <c r="DS38" i="50"/>
  <c r="DQ38" i="50"/>
  <c r="DI38" i="50"/>
  <c r="DG38" i="50"/>
  <c r="DE38" i="50"/>
  <c r="CW38" i="50"/>
  <c r="CU38" i="50"/>
  <c r="DA38" i="50" s="1"/>
  <c r="CS38" i="50"/>
  <c r="CK38" i="50"/>
  <c r="CI38" i="50"/>
  <c r="CG38" i="50"/>
  <c r="BY38" i="50"/>
  <c r="BW38" i="50"/>
  <c r="BU38" i="50"/>
  <c r="BM38" i="50"/>
  <c r="BK38" i="50"/>
  <c r="BQ38" i="50" s="1"/>
  <c r="BI38" i="50"/>
  <c r="DX37" i="50"/>
  <c r="DU37" i="50"/>
  <c r="DS37" i="50"/>
  <c r="DQ37" i="50"/>
  <c r="DI37" i="50"/>
  <c r="DG37" i="50"/>
  <c r="DE37" i="50"/>
  <c r="CW37" i="50"/>
  <c r="CU37" i="50"/>
  <c r="DA37" i="50" s="1"/>
  <c r="CS37" i="50"/>
  <c r="CK37" i="50"/>
  <c r="CI37" i="50"/>
  <c r="CG37" i="50"/>
  <c r="BY37" i="50"/>
  <c r="BW37" i="50"/>
  <c r="BU37" i="50"/>
  <c r="BM37" i="50"/>
  <c r="BK37" i="50"/>
  <c r="BQ37" i="50" s="1"/>
  <c r="BI37" i="50"/>
  <c r="BF37" i="50"/>
  <c r="BR37" i="50" s="1"/>
  <c r="CD37" i="50" s="1"/>
  <c r="CP37" i="50" s="1"/>
  <c r="DB37" i="50" s="1"/>
  <c r="DN37" i="50" s="1"/>
  <c r="DX36" i="50"/>
  <c r="DU36" i="50"/>
  <c r="DS36" i="50"/>
  <c r="DQ36" i="50"/>
  <c r="DI36" i="50"/>
  <c r="DG36" i="50"/>
  <c r="DE36" i="50"/>
  <c r="CW36" i="50"/>
  <c r="CU36" i="50"/>
  <c r="CS36" i="50"/>
  <c r="DA36" i="50" s="1"/>
  <c r="CK36" i="50"/>
  <c r="CI36" i="50"/>
  <c r="CG36" i="50"/>
  <c r="BY36" i="50"/>
  <c r="BW36" i="50"/>
  <c r="BU36" i="50"/>
  <c r="CC36" i="50" s="1"/>
  <c r="BM36" i="50"/>
  <c r="BK36" i="50"/>
  <c r="BI36" i="50"/>
  <c r="AQ36" i="50"/>
  <c r="AO36" i="50"/>
  <c r="AN36" i="50"/>
  <c r="AM36" i="50"/>
  <c r="AL36" i="50"/>
  <c r="AK36" i="50"/>
  <c r="AJ36" i="50"/>
  <c r="AI36" i="50"/>
  <c r="AH36" i="50"/>
  <c r="AG36" i="50"/>
  <c r="AF36" i="50"/>
  <c r="AE36" i="50"/>
  <c r="AD36" i="50"/>
  <c r="AC36" i="50"/>
  <c r="AB36" i="50"/>
  <c r="AA36" i="50"/>
  <c r="Z36" i="50"/>
  <c r="Y36" i="50"/>
  <c r="X36" i="50"/>
  <c r="T36" i="50"/>
  <c r="S36" i="50"/>
  <c r="R36" i="50"/>
  <c r="Q36" i="50"/>
  <c r="L36" i="50"/>
  <c r="K36" i="50"/>
  <c r="I36" i="50"/>
  <c r="H36" i="50"/>
  <c r="G36" i="50"/>
  <c r="F36" i="50"/>
  <c r="F41" i="50" s="1"/>
  <c r="E36" i="50"/>
  <c r="DX35" i="50"/>
  <c r="DU35" i="50"/>
  <c r="DS35" i="50"/>
  <c r="DQ35" i="50"/>
  <c r="DI35" i="50"/>
  <c r="DG35" i="50"/>
  <c r="DM35" i="50" s="1"/>
  <c r="DE35" i="50"/>
  <c r="CW35" i="50"/>
  <c r="CU35" i="50"/>
  <c r="DA35" i="50" s="1"/>
  <c r="CS35" i="50"/>
  <c r="CK35" i="50"/>
  <c r="CI35" i="50"/>
  <c r="CG35" i="50"/>
  <c r="BY35" i="50"/>
  <c r="BW35" i="50"/>
  <c r="BU35" i="50"/>
  <c r="BM35" i="50"/>
  <c r="BK35" i="50"/>
  <c r="BI35" i="50"/>
  <c r="BF35" i="50"/>
  <c r="BR35" i="50" s="1"/>
  <c r="CD35" i="50" s="1"/>
  <c r="CP35" i="50" s="1"/>
  <c r="DB35" i="50" s="1"/>
  <c r="DN35" i="50" s="1"/>
  <c r="BC35" i="50"/>
  <c r="BB35" i="50"/>
  <c r="BA35" i="50"/>
  <c r="AZ35" i="50"/>
  <c r="AY35" i="50"/>
  <c r="AW35" i="50"/>
  <c r="AV35" i="50"/>
  <c r="AP35" i="50"/>
  <c r="J35" i="50"/>
  <c r="M35" i="50" s="1"/>
  <c r="AR35" i="50" s="1"/>
  <c r="DX34" i="50"/>
  <c r="DU34" i="50"/>
  <c r="DS34" i="50"/>
  <c r="DQ34" i="50"/>
  <c r="DY34" i="50" s="1"/>
  <c r="DI34" i="50"/>
  <c r="DG34" i="50"/>
  <c r="DE34" i="50"/>
  <c r="CW34" i="50"/>
  <c r="CU34" i="50"/>
  <c r="DA34" i="50" s="1"/>
  <c r="CS34" i="50"/>
  <c r="CK34" i="50"/>
  <c r="CI34" i="50"/>
  <c r="CG34" i="50"/>
  <c r="BY34" i="50"/>
  <c r="BW34" i="50"/>
  <c r="BU34" i="50"/>
  <c r="BM34" i="50"/>
  <c r="BK34" i="50"/>
  <c r="BQ34" i="50" s="1"/>
  <c r="BI34" i="50"/>
  <c r="BC34" i="50"/>
  <c r="BB34" i="50"/>
  <c r="BA34" i="50"/>
  <c r="AZ34" i="50"/>
  <c r="AY34" i="50"/>
  <c r="AW34" i="50"/>
  <c r="AV34" i="50"/>
  <c r="AP34" i="50"/>
  <c r="J34" i="50"/>
  <c r="M34" i="50" s="1"/>
  <c r="AR34" i="50" s="1"/>
  <c r="DX33" i="50"/>
  <c r="DU33" i="50"/>
  <c r="DS33" i="50"/>
  <c r="DQ33" i="50"/>
  <c r="DY33" i="50" s="1"/>
  <c r="DI33" i="50"/>
  <c r="DG33" i="50"/>
  <c r="DE33" i="50"/>
  <c r="CW33" i="50"/>
  <c r="CU33" i="50"/>
  <c r="DA33" i="50" s="1"/>
  <c r="CS33" i="50"/>
  <c r="CK33" i="50"/>
  <c r="CI33" i="50"/>
  <c r="CG33" i="50"/>
  <c r="BY33" i="50"/>
  <c r="BW33" i="50"/>
  <c r="CC33" i="50" s="1"/>
  <c r="BU33" i="50"/>
  <c r="BM33" i="50"/>
  <c r="BK33" i="50"/>
  <c r="BI33" i="50"/>
  <c r="BF33" i="50"/>
  <c r="BR33" i="50" s="1"/>
  <c r="CD33" i="50" s="1"/>
  <c r="CP33" i="50" s="1"/>
  <c r="DB33" i="50" s="1"/>
  <c r="DN33" i="50" s="1"/>
  <c r="BC33" i="50"/>
  <c r="BB33" i="50"/>
  <c r="BA33" i="50"/>
  <c r="AZ33" i="50"/>
  <c r="AY33" i="50"/>
  <c r="AW33" i="50"/>
  <c r="AV33" i="50"/>
  <c r="AP33" i="50"/>
  <c r="J33" i="50"/>
  <c r="M33" i="50" s="1"/>
  <c r="AR33" i="50" s="1"/>
  <c r="DX32" i="50"/>
  <c r="DU32" i="50"/>
  <c r="DS32" i="50"/>
  <c r="DQ32" i="50"/>
  <c r="DI32" i="50"/>
  <c r="DG32" i="50"/>
  <c r="DE32" i="50"/>
  <c r="CW32" i="50"/>
  <c r="CU32" i="50"/>
  <c r="DA32" i="50" s="1"/>
  <c r="CS32" i="50"/>
  <c r="CK32" i="50"/>
  <c r="CI32" i="50"/>
  <c r="CG32" i="50"/>
  <c r="BY32" i="50"/>
  <c r="BW32" i="50"/>
  <c r="BU32" i="50"/>
  <c r="BM32" i="50"/>
  <c r="BK32" i="50"/>
  <c r="BI32" i="50"/>
  <c r="BC32" i="50"/>
  <c r="BB32" i="50"/>
  <c r="BA32" i="50"/>
  <c r="AZ32" i="50"/>
  <c r="BD32" i="50" s="1"/>
  <c r="AY32" i="50"/>
  <c r="AW32" i="50"/>
  <c r="AV32" i="50"/>
  <c r="AP32" i="50"/>
  <c r="J32" i="50"/>
  <c r="AR32" i="50" s="1"/>
  <c r="DX31" i="50"/>
  <c r="DU31" i="50"/>
  <c r="DS31" i="50"/>
  <c r="DQ31" i="50"/>
  <c r="DI31" i="50"/>
  <c r="DG31" i="50"/>
  <c r="DE31" i="50"/>
  <c r="CW31" i="50"/>
  <c r="CU31" i="50"/>
  <c r="DA31" i="50" s="1"/>
  <c r="CS31" i="50"/>
  <c r="CK31" i="50"/>
  <c r="CI31" i="50"/>
  <c r="CG31" i="50"/>
  <c r="BY31" i="50"/>
  <c r="BW31" i="50"/>
  <c r="BU31" i="50"/>
  <c r="BM31" i="50"/>
  <c r="BK31" i="50"/>
  <c r="BI31" i="50"/>
  <c r="BF31" i="50"/>
  <c r="BR31" i="50" s="1"/>
  <c r="CD31" i="50" s="1"/>
  <c r="CP31" i="50" s="1"/>
  <c r="DB31" i="50" s="1"/>
  <c r="DN31" i="50" s="1"/>
  <c r="BC31" i="50"/>
  <c r="BB31" i="50"/>
  <c r="BA31" i="50"/>
  <c r="AZ31" i="50"/>
  <c r="AY31" i="50"/>
  <c r="AW31" i="50"/>
  <c r="AV31" i="50"/>
  <c r="AP31" i="50"/>
  <c r="J31" i="50"/>
  <c r="M31" i="50" s="1"/>
  <c r="AR31" i="50" s="1"/>
  <c r="DX30" i="50"/>
  <c r="DU30" i="50"/>
  <c r="DS30" i="50"/>
  <c r="DQ30" i="50"/>
  <c r="DI30" i="50"/>
  <c r="DG30" i="50"/>
  <c r="DM30" i="50" s="1"/>
  <c r="DE30" i="50"/>
  <c r="CW30" i="50"/>
  <c r="CU30" i="50"/>
  <c r="DA30" i="50" s="1"/>
  <c r="CS30" i="50"/>
  <c r="CK30" i="50"/>
  <c r="CI30" i="50"/>
  <c r="CO30" i="50" s="1"/>
  <c r="CG30" i="50"/>
  <c r="BY30" i="50"/>
  <c r="BW30" i="50"/>
  <c r="BU30" i="50"/>
  <c r="BM30" i="50"/>
  <c r="BK30" i="50"/>
  <c r="BQ30" i="50" s="1"/>
  <c r="BI30" i="50"/>
  <c r="BC30" i="50"/>
  <c r="BB30" i="50"/>
  <c r="BA30" i="50"/>
  <c r="AZ30" i="50"/>
  <c r="AY30" i="50"/>
  <c r="AW30" i="50"/>
  <c r="AV30" i="50"/>
  <c r="AP30" i="50"/>
  <c r="J30" i="50"/>
  <c r="M30" i="50" s="1"/>
  <c r="AR30" i="50" s="1"/>
  <c r="DX29" i="50"/>
  <c r="DU29" i="50"/>
  <c r="DS29" i="50"/>
  <c r="DQ29" i="50"/>
  <c r="DI29" i="50"/>
  <c r="DG29" i="50"/>
  <c r="DE29" i="50"/>
  <c r="CW29" i="50"/>
  <c r="CU29" i="50"/>
  <c r="DA29" i="50" s="1"/>
  <c r="CS29" i="50"/>
  <c r="CK29" i="50"/>
  <c r="CI29" i="50"/>
  <c r="CG29" i="50"/>
  <c r="BY29" i="50"/>
  <c r="BW29" i="50"/>
  <c r="CC29" i="50" s="1"/>
  <c r="BU29" i="50"/>
  <c r="BM29" i="50"/>
  <c r="BK29" i="50"/>
  <c r="BI29" i="50"/>
  <c r="BF29" i="50"/>
  <c r="BR29" i="50" s="1"/>
  <c r="CD29" i="50" s="1"/>
  <c r="CP29" i="50" s="1"/>
  <c r="DB29" i="50" s="1"/>
  <c r="DN29" i="50" s="1"/>
  <c r="BC29" i="50"/>
  <c r="BB29" i="50"/>
  <c r="BA29" i="50"/>
  <c r="AZ29" i="50"/>
  <c r="AY29" i="50"/>
  <c r="AW29" i="50"/>
  <c r="AV29" i="50"/>
  <c r="AP29" i="50"/>
  <c r="J29" i="50"/>
  <c r="M29" i="50" s="1"/>
  <c r="AR29" i="50" s="1"/>
  <c r="DX28" i="50"/>
  <c r="DU28" i="50"/>
  <c r="DS28" i="50"/>
  <c r="DQ28" i="50"/>
  <c r="DI28" i="50"/>
  <c r="DG28" i="50"/>
  <c r="DE28" i="50"/>
  <c r="CW28" i="50"/>
  <c r="CU28" i="50"/>
  <c r="DA28" i="50" s="1"/>
  <c r="CS28" i="50"/>
  <c r="CK28" i="50"/>
  <c r="CI28" i="50"/>
  <c r="CG28" i="50"/>
  <c r="BY28" i="50"/>
  <c r="BW28" i="50"/>
  <c r="CC28" i="50" s="1"/>
  <c r="BU28" i="50"/>
  <c r="BM28" i="50"/>
  <c r="BK28" i="50"/>
  <c r="BI28" i="50"/>
  <c r="BC28" i="50"/>
  <c r="BB28" i="50"/>
  <c r="BA28" i="50"/>
  <c r="AZ28" i="50"/>
  <c r="BD28" i="50" s="1"/>
  <c r="AY28" i="50"/>
  <c r="AW28" i="50"/>
  <c r="AV28" i="50"/>
  <c r="AP28" i="50"/>
  <c r="J28" i="50"/>
  <c r="M28" i="50" s="1"/>
  <c r="AR28" i="50" s="1"/>
  <c r="DX27" i="50"/>
  <c r="DU27" i="50"/>
  <c r="DS27" i="50"/>
  <c r="DQ27" i="50"/>
  <c r="DY27" i="50" s="1"/>
  <c r="DI27" i="50"/>
  <c r="DG27" i="50"/>
  <c r="DM27" i="50" s="1"/>
  <c r="DE27" i="50"/>
  <c r="CW27" i="50"/>
  <c r="CU27" i="50"/>
  <c r="DA27" i="50" s="1"/>
  <c r="CS27" i="50"/>
  <c r="CK27" i="50"/>
  <c r="CI27" i="50"/>
  <c r="CO27" i="50" s="1"/>
  <c r="CG27" i="50"/>
  <c r="BY27" i="50"/>
  <c r="BW27" i="50"/>
  <c r="BU27" i="50"/>
  <c r="BM27" i="50"/>
  <c r="BK27" i="50"/>
  <c r="BQ27" i="50" s="1"/>
  <c r="BI27" i="50"/>
  <c r="BF27" i="50"/>
  <c r="BR27" i="50" s="1"/>
  <c r="CD27" i="50" s="1"/>
  <c r="CP27" i="50" s="1"/>
  <c r="DB27" i="50" s="1"/>
  <c r="DN27" i="50" s="1"/>
  <c r="BC27" i="50"/>
  <c r="BB27" i="50"/>
  <c r="BA27" i="50"/>
  <c r="AZ27" i="50"/>
  <c r="AY27" i="50"/>
  <c r="AW27" i="50"/>
  <c r="AV27" i="50"/>
  <c r="AP27" i="50"/>
  <c r="M27" i="50"/>
  <c r="AR27" i="50" s="1"/>
  <c r="J27" i="50"/>
  <c r="DX26" i="50"/>
  <c r="DU26" i="50"/>
  <c r="DS26" i="50"/>
  <c r="DQ26" i="50"/>
  <c r="DI26" i="50"/>
  <c r="DG26" i="50"/>
  <c r="DM26" i="50" s="1"/>
  <c r="DE26" i="50"/>
  <c r="CW26" i="50"/>
  <c r="CU26" i="50"/>
  <c r="DA26" i="50" s="1"/>
  <c r="CS26" i="50"/>
  <c r="CK26" i="50"/>
  <c r="CI26" i="50"/>
  <c r="CO26" i="50" s="1"/>
  <c r="CG26" i="50"/>
  <c r="BY26" i="50"/>
  <c r="BW26" i="50"/>
  <c r="BU26" i="50"/>
  <c r="BM26" i="50"/>
  <c r="BK26" i="50"/>
  <c r="BQ26" i="50" s="1"/>
  <c r="BI26" i="50"/>
  <c r="BC26" i="50"/>
  <c r="BB26" i="50"/>
  <c r="BA26" i="50"/>
  <c r="AZ26" i="50"/>
  <c r="AY26" i="50"/>
  <c r="AW26" i="50"/>
  <c r="AV26" i="50"/>
  <c r="AP26" i="50"/>
  <c r="J26" i="50"/>
  <c r="M26" i="50" s="1"/>
  <c r="AR26" i="50" s="1"/>
  <c r="DX25" i="50"/>
  <c r="DU25" i="50"/>
  <c r="DS25" i="50"/>
  <c r="DQ25" i="50"/>
  <c r="DI25" i="50"/>
  <c r="DG25" i="50"/>
  <c r="DE25" i="50"/>
  <c r="CW25" i="50"/>
  <c r="CU25" i="50"/>
  <c r="DA25" i="50" s="1"/>
  <c r="CS25" i="50"/>
  <c r="CK25" i="50"/>
  <c r="CI25" i="50"/>
  <c r="CG25" i="50"/>
  <c r="BY25" i="50"/>
  <c r="BW25" i="50"/>
  <c r="CC25" i="50" s="1"/>
  <c r="BU25" i="50"/>
  <c r="BM25" i="50"/>
  <c r="BK25" i="50"/>
  <c r="BI25" i="50"/>
  <c r="BF25" i="50"/>
  <c r="BR25" i="50" s="1"/>
  <c r="CD25" i="50" s="1"/>
  <c r="CP25" i="50" s="1"/>
  <c r="DB25" i="50" s="1"/>
  <c r="DN25" i="50" s="1"/>
  <c r="BC25" i="50"/>
  <c r="BB25" i="50"/>
  <c r="BA25" i="50"/>
  <c r="AZ25" i="50"/>
  <c r="AY25" i="50"/>
  <c r="AW25" i="50"/>
  <c r="AV25" i="50"/>
  <c r="AP25" i="50"/>
  <c r="J25" i="50"/>
  <c r="M25" i="50" s="1"/>
  <c r="AR25" i="50" s="1"/>
  <c r="DX24" i="50"/>
  <c r="DU24" i="50"/>
  <c r="DS24" i="50"/>
  <c r="DQ24" i="50"/>
  <c r="DI24" i="50"/>
  <c r="DG24" i="50"/>
  <c r="DE24" i="50"/>
  <c r="CW24" i="50"/>
  <c r="CU24" i="50"/>
  <c r="DA24" i="50" s="1"/>
  <c r="CS24" i="50"/>
  <c r="CK24" i="50"/>
  <c r="CI24" i="50"/>
  <c r="CG24" i="50"/>
  <c r="BY24" i="50"/>
  <c r="BW24" i="50"/>
  <c r="CC24" i="50" s="1"/>
  <c r="BU24" i="50"/>
  <c r="BM24" i="50"/>
  <c r="BK24" i="50"/>
  <c r="BI24" i="50"/>
  <c r="BC24" i="50"/>
  <c r="BB24" i="50"/>
  <c r="BA24" i="50"/>
  <c r="AZ24" i="50"/>
  <c r="AY24" i="50"/>
  <c r="AW24" i="50"/>
  <c r="AV24" i="50"/>
  <c r="AP24" i="50"/>
  <c r="M24" i="50"/>
  <c r="AR24" i="50" s="1"/>
  <c r="J24" i="50"/>
  <c r="DX23" i="50"/>
  <c r="DU23" i="50"/>
  <c r="DS23" i="50"/>
  <c r="DQ23" i="50"/>
  <c r="DY23" i="50" s="1"/>
  <c r="DI23" i="50"/>
  <c r="DG23" i="50"/>
  <c r="DM23" i="50" s="1"/>
  <c r="DE23" i="50"/>
  <c r="CW23" i="50"/>
  <c r="CU23" i="50"/>
  <c r="DA23" i="50" s="1"/>
  <c r="CS23" i="50"/>
  <c r="CK23" i="50"/>
  <c r="CO23" i="50"/>
  <c r="CG23" i="50"/>
  <c r="BY23" i="50"/>
  <c r="BW23" i="50"/>
  <c r="BU23" i="50"/>
  <c r="BM23" i="50"/>
  <c r="BK23" i="50"/>
  <c r="BQ23" i="50" s="1"/>
  <c r="BI23" i="50"/>
  <c r="BF23" i="50"/>
  <c r="BR23" i="50" s="1"/>
  <c r="CD23" i="50" s="1"/>
  <c r="CP23" i="50" s="1"/>
  <c r="DB23" i="50" s="1"/>
  <c r="DN23" i="50" s="1"/>
  <c r="BC23" i="50"/>
  <c r="BB23" i="50"/>
  <c r="BA23" i="50"/>
  <c r="AZ23" i="50"/>
  <c r="AY23" i="50"/>
  <c r="AW23" i="50"/>
  <c r="AV23" i="50"/>
  <c r="AP23" i="50"/>
  <c r="J23" i="50"/>
  <c r="M23" i="50" s="1"/>
  <c r="AR23" i="50" s="1"/>
  <c r="DX22" i="50"/>
  <c r="DU22" i="50"/>
  <c r="DS22" i="50"/>
  <c r="DQ22" i="50"/>
  <c r="DI22" i="50"/>
  <c r="DG22" i="50"/>
  <c r="DM22" i="50" s="1"/>
  <c r="DE22" i="50"/>
  <c r="CW22" i="50"/>
  <c r="CU22" i="50"/>
  <c r="DA22" i="50" s="1"/>
  <c r="CS22" i="50"/>
  <c r="CK22" i="50"/>
  <c r="CI22" i="50"/>
  <c r="CO22" i="50" s="1"/>
  <c r="CG22" i="50"/>
  <c r="BY22" i="50"/>
  <c r="BW22" i="50"/>
  <c r="BU22" i="50"/>
  <c r="BM22" i="50"/>
  <c r="BK22" i="50"/>
  <c r="BQ22" i="50" s="1"/>
  <c r="BI22" i="50"/>
  <c r="BC22" i="50"/>
  <c r="BB22" i="50"/>
  <c r="BA22" i="50"/>
  <c r="AZ22" i="50"/>
  <c r="AY22" i="50"/>
  <c r="AW22" i="50"/>
  <c r="AV22" i="50"/>
  <c r="AP22" i="50"/>
  <c r="J22" i="50"/>
  <c r="M22" i="50" s="1"/>
  <c r="AR22" i="50" s="1"/>
  <c r="DX21" i="50"/>
  <c r="DU21" i="50"/>
  <c r="DS21" i="50"/>
  <c r="DQ21" i="50"/>
  <c r="DI21" i="50"/>
  <c r="DG21" i="50"/>
  <c r="DE21" i="50"/>
  <c r="CW21" i="50"/>
  <c r="CU21" i="50"/>
  <c r="DA21" i="50" s="1"/>
  <c r="CS21" i="50"/>
  <c r="CK21" i="50"/>
  <c r="CI21" i="50"/>
  <c r="CG21" i="50"/>
  <c r="BY21" i="50"/>
  <c r="BW21" i="50"/>
  <c r="CC21" i="50" s="1"/>
  <c r="BU21" i="50"/>
  <c r="BM21" i="50"/>
  <c r="BK21" i="50"/>
  <c r="BI21" i="50"/>
  <c r="BF21" i="50"/>
  <c r="BR21" i="50" s="1"/>
  <c r="CD21" i="50" s="1"/>
  <c r="CP21" i="50" s="1"/>
  <c r="DB21" i="50" s="1"/>
  <c r="DN21" i="50" s="1"/>
  <c r="BC21" i="50"/>
  <c r="BB21" i="50"/>
  <c r="BA21" i="50"/>
  <c r="AZ21" i="50"/>
  <c r="AY21" i="50"/>
  <c r="AW21" i="50"/>
  <c r="AV21" i="50"/>
  <c r="AP21" i="50"/>
  <c r="J21" i="50"/>
  <c r="M21" i="50" s="1"/>
  <c r="AR21" i="50" s="1"/>
  <c r="DX20" i="50"/>
  <c r="DU20" i="50"/>
  <c r="DS20" i="50"/>
  <c r="DQ20" i="50"/>
  <c r="DI20" i="50"/>
  <c r="DG20" i="50"/>
  <c r="DE20" i="50"/>
  <c r="CW20" i="50"/>
  <c r="CU20" i="50"/>
  <c r="DA20" i="50" s="1"/>
  <c r="CS20" i="50"/>
  <c r="CK20" i="50"/>
  <c r="CI20" i="50"/>
  <c r="CG20" i="50"/>
  <c r="BY20" i="50"/>
  <c r="BW20" i="50"/>
  <c r="CC20" i="50" s="1"/>
  <c r="BU20" i="50"/>
  <c r="BM20" i="50"/>
  <c r="BK20" i="50"/>
  <c r="BI20" i="50"/>
  <c r="BC20" i="50"/>
  <c r="BB20" i="50"/>
  <c r="BA20" i="50"/>
  <c r="AZ20" i="50"/>
  <c r="AY20" i="50"/>
  <c r="AW20" i="50"/>
  <c r="AV20" i="50"/>
  <c r="AP20" i="50"/>
  <c r="J20" i="50"/>
  <c r="M20" i="50" s="1"/>
  <c r="AR20" i="50" s="1"/>
  <c r="DX19" i="50"/>
  <c r="DU19" i="50"/>
  <c r="DS19" i="50"/>
  <c r="DQ19" i="50"/>
  <c r="DY19" i="50" s="1"/>
  <c r="DI19" i="50"/>
  <c r="DG19" i="50"/>
  <c r="DE19" i="50"/>
  <c r="CW19" i="50"/>
  <c r="CU19" i="50"/>
  <c r="CS19" i="50"/>
  <c r="DA19" i="50" s="1"/>
  <c r="CK19" i="50"/>
  <c r="CI19" i="50"/>
  <c r="CG19" i="50"/>
  <c r="BY19" i="50"/>
  <c r="BW19" i="50"/>
  <c r="BU19" i="50"/>
  <c r="BM19" i="50"/>
  <c r="BK19" i="50"/>
  <c r="BI19" i="50"/>
  <c r="BQ19" i="50" s="1"/>
  <c r="BF19" i="50"/>
  <c r="BR19" i="50" s="1"/>
  <c r="CD19" i="50" s="1"/>
  <c r="CP19" i="50" s="1"/>
  <c r="DB19" i="50" s="1"/>
  <c r="DN19" i="50" s="1"/>
  <c r="BC19" i="50"/>
  <c r="BB19" i="50"/>
  <c r="BA19" i="50"/>
  <c r="AZ19" i="50"/>
  <c r="AY19" i="50"/>
  <c r="BD19" i="50" s="1"/>
  <c r="AW19" i="50"/>
  <c r="AV19" i="50"/>
  <c r="AP19" i="50"/>
  <c r="M19" i="50"/>
  <c r="AR19" i="50" s="1"/>
  <c r="J19" i="50"/>
  <c r="DX18" i="50"/>
  <c r="DU18" i="50"/>
  <c r="DS18" i="50"/>
  <c r="DQ18" i="50"/>
  <c r="DY18" i="50" s="1"/>
  <c r="DI18" i="50"/>
  <c r="DG18" i="50"/>
  <c r="DM18" i="50" s="1"/>
  <c r="DE18" i="50"/>
  <c r="CW18" i="50"/>
  <c r="CU18" i="50"/>
  <c r="DA18" i="50" s="1"/>
  <c r="CS18" i="50"/>
  <c r="CK18" i="50"/>
  <c r="CI18" i="50"/>
  <c r="CO18" i="50" s="1"/>
  <c r="CG18" i="50"/>
  <c r="BY18" i="50"/>
  <c r="BW18" i="50"/>
  <c r="BU18" i="50"/>
  <c r="BM18" i="50"/>
  <c r="BK18" i="50"/>
  <c r="BQ18" i="50" s="1"/>
  <c r="BI18" i="50"/>
  <c r="BC18" i="50"/>
  <c r="BB18" i="50"/>
  <c r="BA18" i="50"/>
  <c r="AZ18" i="50"/>
  <c r="AY18" i="50"/>
  <c r="AW18" i="50"/>
  <c r="AV18" i="50"/>
  <c r="AP18" i="50"/>
  <c r="J18" i="50"/>
  <c r="M18" i="50" s="1"/>
  <c r="AR18" i="50" s="1"/>
  <c r="DX17" i="50"/>
  <c r="DU17" i="50"/>
  <c r="DS17" i="50"/>
  <c r="DQ17" i="50"/>
  <c r="DI17" i="50"/>
  <c r="DG17" i="50"/>
  <c r="DE17" i="50"/>
  <c r="CW17" i="50"/>
  <c r="CU17" i="50"/>
  <c r="DA17" i="50" s="1"/>
  <c r="CS17" i="50"/>
  <c r="CK17" i="50"/>
  <c r="CI17" i="50"/>
  <c r="CG17" i="50"/>
  <c r="BY17" i="50"/>
  <c r="BW17" i="50"/>
  <c r="CC17" i="50" s="1"/>
  <c r="BU17" i="50"/>
  <c r="BM17" i="50"/>
  <c r="BK17" i="50"/>
  <c r="BI17" i="50"/>
  <c r="BF17" i="50"/>
  <c r="BR17" i="50" s="1"/>
  <c r="CD17" i="50" s="1"/>
  <c r="CP17" i="50" s="1"/>
  <c r="DB17" i="50" s="1"/>
  <c r="DN17" i="50" s="1"/>
  <c r="BC17" i="50"/>
  <c r="BB17" i="50"/>
  <c r="BA17" i="50"/>
  <c r="AZ17" i="50"/>
  <c r="AY17" i="50"/>
  <c r="AW17" i="50"/>
  <c r="AV17" i="50"/>
  <c r="AP17" i="50"/>
  <c r="J17" i="50"/>
  <c r="M17" i="50" s="1"/>
  <c r="AR17" i="50" s="1"/>
  <c r="DX16" i="50"/>
  <c r="DU16" i="50"/>
  <c r="DS16" i="50"/>
  <c r="DQ16" i="50"/>
  <c r="DI16" i="50"/>
  <c r="DG16" i="50"/>
  <c r="DM16" i="50" s="1"/>
  <c r="DE16" i="50"/>
  <c r="CW16" i="50"/>
  <c r="CU16" i="50"/>
  <c r="DA16" i="50" s="1"/>
  <c r="CS16" i="50"/>
  <c r="CK16" i="50"/>
  <c r="CI16" i="50"/>
  <c r="CO16" i="50" s="1"/>
  <c r="CG16" i="50"/>
  <c r="BY16" i="50"/>
  <c r="BW16" i="50"/>
  <c r="BU16" i="50"/>
  <c r="BM16" i="50"/>
  <c r="BK16" i="50"/>
  <c r="BQ16" i="50" s="1"/>
  <c r="BI16" i="50"/>
  <c r="BC16" i="50"/>
  <c r="BB16" i="50"/>
  <c r="BA16" i="50"/>
  <c r="AZ16" i="50"/>
  <c r="AY16" i="50"/>
  <c r="AW16" i="50"/>
  <c r="AV16" i="50"/>
  <c r="AP16" i="50"/>
  <c r="J16" i="50"/>
  <c r="M16" i="50" s="1"/>
  <c r="AR16" i="50" s="1"/>
  <c r="DX15" i="50"/>
  <c r="DU15" i="50"/>
  <c r="DS15" i="50"/>
  <c r="DQ15" i="50"/>
  <c r="DI15" i="50"/>
  <c r="DG15" i="50"/>
  <c r="DM15" i="50" s="1"/>
  <c r="DE15" i="50"/>
  <c r="CW15" i="50"/>
  <c r="CU15" i="50"/>
  <c r="DA15" i="50" s="1"/>
  <c r="CS15" i="50"/>
  <c r="CK15" i="50"/>
  <c r="CI15" i="50"/>
  <c r="CO15" i="50" s="1"/>
  <c r="CG15" i="50"/>
  <c r="BY15" i="50"/>
  <c r="BW15" i="50"/>
  <c r="BU15" i="50"/>
  <c r="BM15" i="50"/>
  <c r="BK15" i="50"/>
  <c r="BQ15" i="50" s="1"/>
  <c r="BI15" i="50"/>
  <c r="BF15" i="50"/>
  <c r="BR15" i="50" s="1"/>
  <c r="CD15" i="50" s="1"/>
  <c r="CP15" i="50" s="1"/>
  <c r="DB15" i="50" s="1"/>
  <c r="DN15" i="50" s="1"/>
  <c r="BC15" i="50"/>
  <c r="BB15" i="50"/>
  <c r="BA15" i="50"/>
  <c r="AZ15" i="50"/>
  <c r="AY15" i="50"/>
  <c r="AW15" i="50"/>
  <c r="AV15" i="50"/>
  <c r="AP15" i="50"/>
  <c r="J15" i="50"/>
  <c r="M15" i="50" s="1"/>
  <c r="AR15" i="50" s="1"/>
  <c r="DX14" i="50"/>
  <c r="DU14" i="50"/>
  <c r="DS14" i="50"/>
  <c r="DQ14" i="50"/>
  <c r="DI14" i="50"/>
  <c r="DG14" i="50"/>
  <c r="DE14" i="50"/>
  <c r="CW14" i="50"/>
  <c r="CU14" i="50"/>
  <c r="DA14" i="50" s="1"/>
  <c r="CS14" i="50"/>
  <c r="CK14" i="50"/>
  <c r="CI14" i="50"/>
  <c r="CG14" i="50"/>
  <c r="BY14" i="50"/>
  <c r="BW14" i="50"/>
  <c r="CC14" i="50" s="1"/>
  <c r="BU14" i="50"/>
  <c r="BM14" i="50"/>
  <c r="BK14" i="50"/>
  <c r="BI14" i="50"/>
  <c r="BC14" i="50"/>
  <c r="BB14" i="50"/>
  <c r="BA14" i="50"/>
  <c r="AZ14" i="50"/>
  <c r="AY14" i="50"/>
  <c r="AW14" i="50"/>
  <c r="AV14" i="50"/>
  <c r="AP14" i="50"/>
  <c r="J14" i="50"/>
  <c r="M14" i="50" s="1"/>
  <c r="AR14" i="50" s="1"/>
  <c r="DX13" i="50"/>
  <c r="DU13" i="50"/>
  <c r="DS13" i="50"/>
  <c r="DQ13" i="50"/>
  <c r="DI13" i="50"/>
  <c r="DG13" i="50"/>
  <c r="DE13" i="50"/>
  <c r="CW13" i="50"/>
  <c r="CU13" i="50"/>
  <c r="DA13" i="50" s="1"/>
  <c r="CS13" i="50"/>
  <c r="CK13" i="50"/>
  <c r="CI13" i="50"/>
  <c r="CG13" i="50"/>
  <c r="BY13" i="50"/>
  <c r="BW13" i="50"/>
  <c r="CC13" i="50" s="1"/>
  <c r="BU13" i="50"/>
  <c r="BM13" i="50"/>
  <c r="BK13" i="50"/>
  <c r="BI13" i="50"/>
  <c r="BF13" i="50"/>
  <c r="BR13" i="50" s="1"/>
  <c r="CD13" i="50" s="1"/>
  <c r="CP13" i="50" s="1"/>
  <c r="DB13" i="50" s="1"/>
  <c r="DN13" i="50" s="1"/>
  <c r="BC13" i="50"/>
  <c r="BB13" i="50"/>
  <c r="BA13" i="50"/>
  <c r="AZ13" i="50"/>
  <c r="AY13" i="50"/>
  <c r="AW13" i="50"/>
  <c r="AV13" i="50"/>
  <c r="AP13" i="50"/>
  <c r="J13" i="50"/>
  <c r="M13" i="50" s="1"/>
  <c r="AR13" i="50" s="1"/>
  <c r="DX12" i="50"/>
  <c r="DU12" i="50"/>
  <c r="DS12" i="50"/>
  <c r="DQ12" i="50"/>
  <c r="DI12" i="50"/>
  <c r="DG12" i="50"/>
  <c r="DM12" i="50" s="1"/>
  <c r="DE12" i="50"/>
  <c r="CW12" i="50"/>
  <c r="CU12" i="50"/>
  <c r="DA12" i="50" s="1"/>
  <c r="CS12" i="50"/>
  <c r="CK12" i="50"/>
  <c r="CI12" i="50"/>
  <c r="CO12" i="50" s="1"/>
  <c r="CG12" i="50"/>
  <c r="BY12" i="50"/>
  <c r="BW12" i="50"/>
  <c r="BU12" i="50"/>
  <c r="BM12" i="50"/>
  <c r="BK12" i="50"/>
  <c r="BQ12" i="50" s="1"/>
  <c r="BI12" i="50"/>
  <c r="BC12" i="50"/>
  <c r="BB12" i="50"/>
  <c r="BA12" i="50"/>
  <c r="AZ12" i="50"/>
  <c r="AY12" i="50"/>
  <c r="AW12" i="50"/>
  <c r="AV12" i="50"/>
  <c r="AP12" i="50"/>
  <c r="J12" i="50"/>
  <c r="M12" i="50" s="1"/>
  <c r="AR12" i="50" s="1"/>
  <c r="DX11" i="50"/>
  <c r="DU11" i="50"/>
  <c r="DS11" i="50"/>
  <c r="DQ11" i="50"/>
  <c r="DI11" i="50"/>
  <c r="DG11" i="50"/>
  <c r="DM11" i="50" s="1"/>
  <c r="DE11" i="50"/>
  <c r="CW11" i="50"/>
  <c r="CU11" i="50"/>
  <c r="DA11" i="50" s="1"/>
  <c r="CS11" i="50"/>
  <c r="CK11" i="50"/>
  <c r="CI11" i="50"/>
  <c r="CO11" i="50" s="1"/>
  <c r="CG11" i="50"/>
  <c r="BY11" i="50"/>
  <c r="BW11" i="50"/>
  <c r="BU11" i="50"/>
  <c r="BM11" i="50"/>
  <c r="BK11" i="50"/>
  <c r="BQ11" i="50" s="1"/>
  <c r="BI11" i="50"/>
  <c r="BF11" i="50"/>
  <c r="BR11" i="50" s="1"/>
  <c r="CD11" i="50" s="1"/>
  <c r="CP11" i="50" s="1"/>
  <c r="DB11" i="50" s="1"/>
  <c r="DN11" i="50" s="1"/>
  <c r="BC11" i="50"/>
  <c r="BB11" i="50"/>
  <c r="BA11" i="50"/>
  <c r="AZ11" i="50"/>
  <c r="AY11" i="50"/>
  <c r="AW11" i="50"/>
  <c r="AV11" i="50"/>
  <c r="AP11" i="50"/>
  <c r="J11" i="50"/>
  <c r="M11" i="50" s="1"/>
  <c r="AR11" i="50" s="1"/>
  <c r="DX10" i="50"/>
  <c r="DU10" i="50"/>
  <c r="DS10" i="50"/>
  <c r="DQ10" i="50"/>
  <c r="DI10" i="50"/>
  <c r="DG10" i="50"/>
  <c r="DE10" i="50"/>
  <c r="CW10" i="50"/>
  <c r="CU10" i="50"/>
  <c r="DA10" i="50" s="1"/>
  <c r="CS10" i="50"/>
  <c r="CK10" i="50"/>
  <c r="CI10" i="50"/>
  <c r="CG10" i="50"/>
  <c r="BY10" i="50"/>
  <c r="BW10" i="50"/>
  <c r="CC10" i="50" s="1"/>
  <c r="BU10" i="50"/>
  <c r="BM10" i="50"/>
  <c r="BK10" i="50"/>
  <c r="BI10" i="50"/>
  <c r="BC10" i="50"/>
  <c r="BB10" i="50"/>
  <c r="BA10" i="50"/>
  <c r="AZ10" i="50"/>
  <c r="AY10" i="50"/>
  <c r="AW10" i="50"/>
  <c r="AV10" i="50"/>
  <c r="AP10" i="50"/>
  <c r="J10" i="50"/>
  <c r="M10" i="50" s="1"/>
  <c r="AR10" i="50" s="1"/>
  <c r="DX9" i="50"/>
  <c r="DU9" i="50"/>
  <c r="DS9" i="50"/>
  <c r="DQ9" i="50"/>
  <c r="DI9" i="50"/>
  <c r="DG9" i="50"/>
  <c r="DE9" i="50"/>
  <c r="CW9" i="50"/>
  <c r="CU9" i="50"/>
  <c r="DA9" i="50" s="1"/>
  <c r="CS9" i="50"/>
  <c r="CK9" i="50"/>
  <c r="CI9" i="50"/>
  <c r="CG9" i="50"/>
  <c r="BY9" i="50"/>
  <c r="BW9" i="50"/>
  <c r="CC9" i="50" s="1"/>
  <c r="BU9" i="50"/>
  <c r="BM9" i="50"/>
  <c r="BK9" i="50"/>
  <c r="BI9" i="50"/>
  <c r="BF9" i="50"/>
  <c r="BR9" i="50" s="1"/>
  <c r="CD9" i="50" s="1"/>
  <c r="CP9" i="50" s="1"/>
  <c r="DB9" i="50" s="1"/>
  <c r="DN9" i="50" s="1"/>
  <c r="BC9" i="50"/>
  <c r="BB9" i="50"/>
  <c r="BA9" i="50"/>
  <c r="AZ9" i="50"/>
  <c r="AY9" i="50"/>
  <c r="AW9" i="50"/>
  <c r="AV9" i="50"/>
  <c r="AP9" i="50"/>
  <c r="J9" i="50"/>
  <c r="M9" i="50" s="1"/>
  <c r="AR9" i="50" s="1"/>
  <c r="DX8" i="50"/>
  <c r="DU8" i="50"/>
  <c r="DS8" i="50"/>
  <c r="DQ8" i="50"/>
  <c r="DI8" i="50"/>
  <c r="DG8" i="50"/>
  <c r="DM8" i="50" s="1"/>
  <c r="DE8" i="50"/>
  <c r="CW8" i="50"/>
  <c r="CU8" i="50"/>
  <c r="DA8" i="50" s="1"/>
  <c r="CS8" i="50"/>
  <c r="CK8" i="50"/>
  <c r="CI8" i="50"/>
  <c r="CO8" i="50" s="1"/>
  <c r="CG8" i="50"/>
  <c r="BW8" i="50"/>
  <c r="BU8" i="50"/>
  <c r="BM8" i="50"/>
  <c r="BK8" i="50"/>
  <c r="BQ8" i="50" s="1"/>
  <c r="BI8" i="50"/>
  <c r="BC8" i="50"/>
  <c r="BB8" i="50"/>
  <c r="BA8" i="50"/>
  <c r="AZ8" i="50"/>
  <c r="BD8" i="50" s="1"/>
  <c r="AY8" i="50"/>
  <c r="AW8" i="50"/>
  <c r="AV8" i="50"/>
  <c r="AP8" i="50"/>
  <c r="J8" i="50"/>
  <c r="M8" i="50" s="1"/>
  <c r="AR8" i="50" s="1"/>
  <c r="DX7" i="50"/>
  <c r="DU7" i="50"/>
  <c r="DS7" i="50"/>
  <c r="DQ7" i="50"/>
  <c r="DI7" i="50"/>
  <c r="DG7" i="50"/>
  <c r="DM7" i="50" s="1"/>
  <c r="DE7" i="50"/>
  <c r="CW7" i="50"/>
  <c r="CU7" i="50"/>
  <c r="DA7" i="50" s="1"/>
  <c r="CS7" i="50"/>
  <c r="CK7" i="50"/>
  <c r="CI7" i="50"/>
  <c r="CG7" i="50"/>
  <c r="BY7" i="50"/>
  <c r="BW7" i="50"/>
  <c r="CC7" i="50" s="1"/>
  <c r="BU7" i="50"/>
  <c r="BM7" i="50"/>
  <c r="BK7" i="50"/>
  <c r="BI7" i="50"/>
  <c r="BF7" i="50"/>
  <c r="BR7" i="50" s="1"/>
  <c r="CD7" i="50" s="1"/>
  <c r="CP7" i="50" s="1"/>
  <c r="DB7" i="50" s="1"/>
  <c r="DN7" i="50" s="1"/>
  <c r="BC7" i="50"/>
  <c r="BB7" i="50"/>
  <c r="BA7" i="50"/>
  <c r="AZ7" i="50"/>
  <c r="AY7" i="50"/>
  <c r="AW7" i="50"/>
  <c r="AV7" i="50"/>
  <c r="AP7" i="50"/>
  <c r="J7" i="50"/>
  <c r="M7" i="50" s="1"/>
  <c r="AR7" i="50" s="1"/>
  <c r="DX6" i="50"/>
  <c r="DU6" i="50"/>
  <c r="DS6" i="50"/>
  <c r="DQ6" i="50"/>
  <c r="DY6" i="50" s="1"/>
  <c r="DI6" i="50"/>
  <c r="DG6" i="50"/>
  <c r="DE6" i="50"/>
  <c r="CW6" i="50"/>
  <c r="CU6" i="50"/>
  <c r="DA6" i="50" s="1"/>
  <c r="CS6" i="50"/>
  <c r="CK6" i="50"/>
  <c r="CI6" i="50"/>
  <c r="CG6" i="50"/>
  <c r="BY6" i="50"/>
  <c r="BW6" i="50"/>
  <c r="BU6" i="50"/>
  <c r="BM6" i="50"/>
  <c r="BK6" i="50"/>
  <c r="BI6" i="50"/>
  <c r="BC6" i="50"/>
  <c r="BB6" i="50"/>
  <c r="BA6" i="50"/>
  <c r="AZ6" i="50"/>
  <c r="AY6" i="50"/>
  <c r="AW6" i="50"/>
  <c r="AV6" i="50"/>
  <c r="AP6" i="50"/>
  <c r="M6" i="50"/>
  <c r="AR6" i="50" s="1"/>
  <c r="J6" i="50"/>
  <c r="D6" i="50"/>
  <c r="P6" i="50" s="1"/>
  <c r="DX5" i="50"/>
  <c r="DU5" i="50"/>
  <c r="DS5" i="50"/>
  <c r="DQ5" i="50"/>
  <c r="DY5" i="50" s="1"/>
  <c r="DI5" i="50"/>
  <c r="DG5" i="50"/>
  <c r="DE5" i="50"/>
  <c r="CW5" i="50"/>
  <c r="CU5" i="50"/>
  <c r="DA5" i="50" s="1"/>
  <c r="CS5" i="50"/>
  <c r="CK5" i="50"/>
  <c r="CI5" i="50"/>
  <c r="CG5" i="50"/>
  <c r="BY5" i="50"/>
  <c r="BW5" i="50"/>
  <c r="BU5" i="50"/>
  <c r="BM5" i="50"/>
  <c r="BK5" i="50"/>
  <c r="BQ5" i="50" s="1"/>
  <c r="BI5" i="50"/>
  <c r="BF5" i="50"/>
  <c r="BR5" i="50" s="1"/>
  <c r="CD5" i="50" s="1"/>
  <c r="CP5" i="50" s="1"/>
  <c r="DB5" i="50" s="1"/>
  <c r="DN5" i="50" s="1"/>
  <c r="BC5" i="50"/>
  <c r="BB5" i="50"/>
  <c r="BB38" i="50" s="1"/>
  <c r="BA5" i="50"/>
  <c r="AZ5" i="50"/>
  <c r="AY5" i="50"/>
  <c r="AX5" i="50"/>
  <c r="BG5" i="50" s="1"/>
  <c r="BS5" i="50" s="1"/>
  <c r="CE5" i="50" s="1"/>
  <c r="CQ5" i="50" s="1"/>
  <c r="DC5" i="50" s="1"/>
  <c r="DO5" i="50" s="1"/>
  <c r="AW5" i="50"/>
  <c r="AV5" i="50"/>
  <c r="AP5" i="50"/>
  <c r="P5" i="50"/>
  <c r="J5" i="50"/>
  <c r="M5" i="50" s="1"/>
  <c r="AV2" i="50"/>
  <c r="Q2" i="50"/>
  <c r="AR1" i="50" s="1"/>
  <c r="AQ42" i="52" l="1"/>
  <c r="AQ44" i="52" s="1"/>
  <c r="BD7" i="50"/>
  <c r="BD17" i="50"/>
  <c r="BD23" i="50"/>
  <c r="BD25" i="50"/>
  <c r="DY65" i="50"/>
  <c r="DY49" i="50"/>
  <c r="DY50" i="50"/>
  <c r="DY46" i="50"/>
  <c r="DY42" i="50"/>
  <c r="DY40" i="50"/>
  <c r="DY38" i="50"/>
  <c r="DY37" i="50"/>
  <c r="DY36" i="50"/>
  <c r="DY31" i="50"/>
  <c r="DY63" i="50"/>
  <c r="DY57" i="50"/>
  <c r="DY55" i="50"/>
  <c r="DY52" i="50"/>
  <c r="DY51" i="50"/>
  <c r="DM65" i="50"/>
  <c r="DM66" i="50"/>
  <c r="CO65" i="50"/>
  <c r="CO66" i="50"/>
  <c r="CC66" i="50"/>
  <c r="BQ65" i="50"/>
  <c r="DM64" i="50"/>
  <c r="CO64" i="50"/>
  <c r="CC63" i="50"/>
  <c r="CC64" i="50"/>
  <c r="DM61" i="50"/>
  <c r="DM62" i="50"/>
  <c r="CO62" i="50"/>
  <c r="CO61" i="50"/>
  <c r="CC62" i="50"/>
  <c r="BQ61" i="50"/>
  <c r="DM60" i="50"/>
  <c r="CC59" i="50"/>
  <c r="BQ60" i="50"/>
  <c r="DM58" i="50"/>
  <c r="DM57" i="50"/>
  <c r="CO58" i="50"/>
  <c r="DM56" i="50"/>
  <c r="CO56" i="50"/>
  <c r="CC55" i="50"/>
  <c r="BQ56" i="50"/>
  <c r="DM53" i="50"/>
  <c r="CO53" i="50"/>
  <c r="CO54" i="50"/>
  <c r="CC54" i="50"/>
  <c r="CC53" i="50"/>
  <c r="BQ54" i="50"/>
  <c r="BQ53" i="50"/>
  <c r="DM52" i="50"/>
  <c r="DM51" i="50"/>
  <c r="CO52" i="50"/>
  <c r="CC51" i="50"/>
  <c r="BQ52" i="50"/>
  <c r="BD35" i="50"/>
  <c r="BD34" i="50"/>
  <c r="BD33" i="50"/>
  <c r="CO50" i="50"/>
  <c r="BQ50" i="50"/>
  <c r="BD31" i="50"/>
  <c r="BD30" i="50"/>
  <c r="BD29" i="50"/>
  <c r="CO47" i="50"/>
  <c r="BQ48" i="50"/>
  <c r="BQ47" i="50"/>
  <c r="DM46" i="50"/>
  <c r="DM45" i="50"/>
  <c r="DM47" i="50"/>
  <c r="CO45" i="50"/>
  <c r="BQ45" i="50"/>
  <c r="CC44" i="50"/>
  <c r="CC43" i="50"/>
  <c r="DM41" i="50"/>
  <c r="CO41" i="50"/>
  <c r="CC42" i="50"/>
  <c r="BQ41" i="50"/>
  <c r="BD27" i="50"/>
  <c r="BD26" i="50"/>
  <c r="BD24" i="50"/>
  <c r="DM40" i="50"/>
  <c r="DM39" i="50"/>
  <c r="CO40" i="50"/>
  <c r="CO39" i="50"/>
  <c r="CC39" i="50"/>
  <c r="BQ40" i="50"/>
  <c r="BQ39" i="50"/>
  <c r="BD22" i="50"/>
  <c r="DM37" i="50"/>
  <c r="DM38" i="50"/>
  <c r="CO37" i="50"/>
  <c r="CO38" i="50"/>
  <c r="CC37" i="50"/>
  <c r="CC38" i="50"/>
  <c r="DM36" i="50"/>
  <c r="CO36" i="50"/>
  <c r="CO35" i="50"/>
  <c r="CC35" i="50"/>
  <c r="BQ36" i="50"/>
  <c r="BQ35" i="50"/>
  <c r="DM34" i="50"/>
  <c r="DM33" i="50"/>
  <c r="CO34" i="50"/>
  <c r="CO33" i="50"/>
  <c r="CC34" i="50"/>
  <c r="BQ33" i="50"/>
  <c r="DM31" i="50"/>
  <c r="DM32" i="50"/>
  <c r="CO32" i="50"/>
  <c r="CO31" i="50"/>
  <c r="CC32" i="50"/>
  <c r="CC31" i="50"/>
  <c r="BQ32" i="50"/>
  <c r="BQ31" i="50"/>
  <c r="BD21" i="50"/>
  <c r="BD20" i="50"/>
  <c r="BD18" i="50"/>
  <c r="DY28" i="50"/>
  <c r="DY24" i="50"/>
  <c r="DY20" i="50"/>
  <c r="DY17" i="50"/>
  <c r="DY14" i="50"/>
  <c r="DY13" i="50"/>
  <c r="DY9" i="50"/>
  <c r="DY10" i="50"/>
  <c r="DM29" i="50"/>
  <c r="CO29" i="50"/>
  <c r="CC30" i="50"/>
  <c r="BQ29" i="50"/>
  <c r="DM28" i="50"/>
  <c r="CO28" i="50"/>
  <c r="CC27" i="50"/>
  <c r="BQ28" i="50"/>
  <c r="DM25" i="50"/>
  <c r="CO25" i="50"/>
  <c r="CC26" i="50"/>
  <c r="BQ25" i="50"/>
  <c r="DM24" i="50"/>
  <c r="CO24" i="50"/>
  <c r="CC23" i="50"/>
  <c r="BQ24" i="50"/>
  <c r="DM21" i="50"/>
  <c r="CO21" i="50"/>
  <c r="CC22" i="50"/>
  <c r="BQ21" i="50"/>
  <c r="DM19" i="50"/>
  <c r="DM20" i="50"/>
  <c r="CO19" i="50"/>
  <c r="CO20" i="50"/>
  <c r="CC19" i="50"/>
  <c r="BQ20" i="50"/>
  <c r="DM17" i="50"/>
  <c r="CO17" i="50"/>
  <c r="CC18" i="50"/>
  <c r="BQ17" i="50"/>
  <c r="CC16" i="50"/>
  <c r="CC15" i="50"/>
  <c r="DM14" i="50"/>
  <c r="DM13" i="50"/>
  <c r="CO14" i="50"/>
  <c r="CO13" i="50"/>
  <c r="BQ14" i="50"/>
  <c r="BQ13" i="50"/>
  <c r="CC12" i="50"/>
  <c r="CC11" i="50"/>
  <c r="DM10" i="50"/>
  <c r="DM9" i="50"/>
  <c r="CO10" i="50"/>
  <c r="CO9" i="50"/>
  <c r="BQ10" i="50"/>
  <c r="BQ9" i="50"/>
  <c r="CO7" i="50"/>
  <c r="CC8" i="50"/>
  <c r="BQ7" i="50"/>
  <c r="DM6" i="50"/>
  <c r="DM5" i="50"/>
  <c r="CO5" i="50"/>
  <c r="CO6" i="50"/>
  <c r="CC6" i="50"/>
  <c r="CC5" i="50"/>
  <c r="BQ6" i="50"/>
  <c r="BD16" i="50"/>
  <c r="BD14" i="50"/>
  <c r="BD13" i="50"/>
  <c r="AU19" i="50"/>
  <c r="BD12" i="50"/>
  <c r="BD11" i="50"/>
  <c r="G37" i="50"/>
  <c r="G39" i="50" s="1"/>
  <c r="G41" i="50" s="1"/>
  <c r="BD9" i="50"/>
  <c r="AZ38" i="50"/>
  <c r="AZ43" i="50" s="1"/>
  <c r="AZ46" i="50" s="1"/>
  <c r="BD6" i="50"/>
  <c r="K41" i="50"/>
  <c r="K43" i="50" s="1"/>
  <c r="K49" i="50" s="1"/>
  <c r="I41" i="50"/>
  <c r="I43" i="50" s="1"/>
  <c r="I49" i="50" s="1"/>
  <c r="D25" i="52"/>
  <c r="AX24" i="52"/>
  <c r="BG43" i="52" s="1"/>
  <c r="BS43" i="52" s="1"/>
  <c r="CE43" i="52" s="1"/>
  <c r="CQ43" i="52" s="1"/>
  <c r="DC43" i="52" s="1"/>
  <c r="DO43" i="52" s="1"/>
  <c r="P24" i="52"/>
  <c r="AT23" i="50"/>
  <c r="AT26" i="50"/>
  <c r="AT27" i="50"/>
  <c r="AT30" i="50"/>
  <c r="AT22" i="50"/>
  <c r="AT31" i="50"/>
  <c r="BD54" i="50"/>
  <c r="K37" i="50" s="1"/>
  <c r="BD39" i="50"/>
  <c r="BD41" i="50"/>
  <c r="AT8" i="50"/>
  <c r="AT9" i="50"/>
  <c r="AT12" i="50"/>
  <c r="AT13" i="50"/>
  <c r="AT16" i="50"/>
  <c r="AT17" i="50"/>
  <c r="AT33" i="50"/>
  <c r="AR5" i="50"/>
  <c r="AR36" i="50" s="1"/>
  <c r="M36" i="50"/>
  <c r="AP36" i="50"/>
  <c r="BB50" i="50"/>
  <c r="BB55" i="50" s="1"/>
  <c r="BB43" i="50"/>
  <c r="BB46" i="50" s="1"/>
  <c r="BD5" i="50"/>
  <c r="D7" i="50"/>
  <c r="AV48" i="50"/>
  <c r="BL2" i="50"/>
  <c r="BX2" i="50" s="1"/>
  <c r="CJ2" i="50" s="1"/>
  <c r="CV2" i="50" s="1"/>
  <c r="DH2" i="50" s="1"/>
  <c r="DT2" i="50" s="1"/>
  <c r="DX67" i="50"/>
  <c r="DY67" i="50" s="1"/>
  <c r="AT6" i="50"/>
  <c r="AX6" i="50"/>
  <c r="BG7" i="50" s="1"/>
  <c r="BS7" i="50" s="1"/>
  <c r="CE7" i="50" s="1"/>
  <c r="CQ7" i="50" s="1"/>
  <c r="DC7" i="50" s="1"/>
  <c r="DO7" i="50" s="1"/>
  <c r="AT7" i="50"/>
  <c r="DY7" i="50"/>
  <c r="DY8" i="50"/>
  <c r="AT10" i="50"/>
  <c r="BD10" i="50"/>
  <c r="AT11" i="50"/>
  <c r="DY11" i="50"/>
  <c r="DY12" i="50"/>
  <c r="AT14" i="50"/>
  <c r="AT15" i="50"/>
  <c r="AU20" i="50"/>
  <c r="BD15" i="50"/>
  <c r="DY15" i="50"/>
  <c r="DY16" i="50"/>
  <c r="DY21" i="50"/>
  <c r="DY22" i="50"/>
  <c r="J36" i="50"/>
  <c r="AY38" i="50"/>
  <c r="BA37" i="50"/>
  <c r="BC38" i="50"/>
  <c r="AT24" i="50"/>
  <c r="AT25" i="50"/>
  <c r="DY25" i="50"/>
  <c r="DY26" i="50"/>
  <c r="AT28" i="50"/>
  <c r="AT29" i="50"/>
  <c r="DY29" i="50"/>
  <c r="DY30" i="50"/>
  <c r="AT32" i="50"/>
  <c r="DY32" i="50"/>
  <c r="AT34" i="50"/>
  <c r="AT35" i="50"/>
  <c r="DY35" i="50"/>
  <c r="AQ37" i="50"/>
  <c r="I37" i="50"/>
  <c r="H51" i="50"/>
  <c r="J51" i="50" s="1"/>
  <c r="J47" i="50"/>
  <c r="J39" i="50"/>
  <c r="DY39" i="50"/>
  <c r="BD52" i="50"/>
  <c r="L37" i="50" s="1"/>
  <c r="BD40" i="50"/>
  <c r="BE40" i="50" s="1"/>
  <c r="H41" i="50"/>
  <c r="L41" i="50"/>
  <c r="L43" i="50" s="1"/>
  <c r="L49" i="50" s="1"/>
  <c r="DY41" i="50"/>
  <c r="BD42" i="50"/>
  <c r="BE42" i="50" s="1"/>
  <c r="DY43" i="50"/>
  <c r="DY45" i="50"/>
  <c r="DY47" i="50"/>
  <c r="DY54" i="50"/>
  <c r="DY56" i="50"/>
  <c r="DY58" i="50"/>
  <c r="DY60" i="50"/>
  <c r="DY62" i="50"/>
  <c r="DY64" i="50"/>
  <c r="DY66" i="50"/>
  <c r="BQ67" i="50"/>
  <c r="CC67" i="50"/>
  <c r="CO67" i="50"/>
  <c r="DA67" i="50"/>
  <c r="DM67" i="50"/>
  <c r="AP37" i="50" l="1"/>
  <c r="AP42" i="52"/>
  <c r="AP44" i="52" s="1"/>
  <c r="AR42" i="52"/>
  <c r="AR44" i="52" s="1"/>
  <c r="BE41" i="50"/>
  <c r="BE39" i="50"/>
  <c r="AZ50" i="50"/>
  <c r="AZ55" i="50" s="1"/>
  <c r="AR37" i="50"/>
  <c r="D26" i="52"/>
  <c r="AX25" i="52"/>
  <c r="BG45" i="52" s="1"/>
  <c r="BS45" i="52" s="1"/>
  <c r="CE45" i="52" s="1"/>
  <c r="CQ45" i="52" s="1"/>
  <c r="DC45" i="52" s="1"/>
  <c r="DO45" i="52" s="1"/>
  <c r="P25" i="52"/>
  <c r="BC43" i="50"/>
  <c r="BC46" i="50" s="1"/>
  <c r="BC50" i="50"/>
  <c r="BC55" i="50" s="1"/>
  <c r="BB56" i="50" s="1"/>
  <c r="BC57" i="50" s="1"/>
  <c r="AY50" i="50"/>
  <c r="AY43" i="50"/>
  <c r="AY46" i="50" s="1"/>
  <c r="BD38" i="50"/>
  <c r="J41" i="50"/>
  <c r="H43" i="50"/>
  <c r="BA43" i="50"/>
  <c r="BA46" i="50" s="1"/>
  <c r="BA49" i="50"/>
  <c r="BD37" i="50"/>
  <c r="P7" i="50"/>
  <c r="D8" i="50"/>
  <c r="AX7" i="50"/>
  <c r="BG9" i="50" s="1"/>
  <c r="BS9" i="50" s="1"/>
  <c r="CE9" i="50" s="1"/>
  <c r="CQ9" i="50" s="1"/>
  <c r="DC9" i="50" s="1"/>
  <c r="DO9" i="50" s="1"/>
  <c r="AT5" i="50"/>
  <c r="M45" i="50"/>
  <c r="BE38" i="50" l="1"/>
  <c r="BB44" i="50"/>
  <c r="BC45" i="50" s="1"/>
  <c r="P26" i="52"/>
  <c r="D27" i="52"/>
  <c r="AX26" i="52"/>
  <c r="BG47" i="52" s="1"/>
  <c r="BS47" i="52" s="1"/>
  <c r="CE47" i="52" s="1"/>
  <c r="CQ47" i="52" s="1"/>
  <c r="DC47" i="52" s="1"/>
  <c r="DO47" i="52" s="1"/>
  <c r="P8" i="50"/>
  <c r="D9" i="50"/>
  <c r="AX8" i="50"/>
  <c r="BG11" i="50" s="1"/>
  <c r="BS11" i="50" s="1"/>
  <c r="CE11" i="50" s="1"/>
  <c r="CQ11" i="50" s="1"/>
  <c r="DC11" i="50" s="1"/>
  <c r="DO11" i="50" s="1"/>
  <c r="BD49" i="50"/>
  <c r="BA55" i="50"/>
  <c r="H49" i="50"/>
  <c r="J49" i="50" s="1"/>
  <c r="J43" i="50"/>
  <c r="AY44" i="50"/>
  <c r="BA45" i="50" s="1"/>
  <c r="BD43" i="50"/>
  <c r="BD46" i="50" s="1"/>
  <c r="AY55" i="50"/>
  <c r="BD50" i="50"/>
  <c r="BD45" i="50" l="1"/>
  <c r="BE45" i="50" s="1"/>
  <c r="BE43" i="50"/>
  <c r="BE46" i="50"/>
  <c r="J37" i="50"/>
  <c r="P27" i="52"/>
  <c r="D28" i="52"/>
  <c r="AX27" i="52"/>
  <c r="BG49" i="52" s="1"/>
  <c r="BS49" i="52" s="1"/>
  <c r="CE49" i="52" s="1"/>
  <c r="CQ49" i="52" s="1"/>
  <c r="DC49" i="52" s="1"/>
  <c r="DO49" i="52" s="1"/>
  <c r="AY56" i="50"/>
  <c r="BA57" i="50" s="1"/>
  <c r="BD55" i="50"/>
  <c r="P9" i="50"/>
  <c r="D10" i="50"/>
  <c r="AX9" i="50"/>
  <c r="BG13" i="50" s="1"/>
  <c r="BS13" i="50" s="1"/>
  <c r="CE13" i="50" s="1"/>
  <c r="CQ13" i="50" s="1"/>
  <c r="DC13" i="50" s="1"/>
  <c r="DO13" i="50" s="1"/>
  <c r="P28" i="52" l="1"/>
  <c r="D29" i="52"/>
  <c r="AX28" i="52"/>
  <c r="BG51" i="52" s="1"/>
  <c r="BS51" i="52" s="1"/>
  <c r="CE51" i="52" s="1"/>
  <c r="CQ51" i="52" s="1"/>
  <c r="DC51" i="52" s="1"/>
  <c r="DO51" i="52" s="1"/>
  <c r="P10" i="50"/>
  <c r="AX10" i="50"/>
  <c r="BG15" i="50" s="1"/>
  <c r="BS15" i="50" s="1"/>
  <c r="CE15" i="50" s="1"/>
  <c r="CQ15" i="50" s="1"/>
  <c r="DC15" i="50" s="1"/>
  <c r="DO15" i="50" s="1"/>
  <c r="D11" i="50"/>
  <c r="BD58" i="50"/>
  <c r="M37" i="50"/>
  <c r="BD57" i="50"/>
  <c r="P29" i="52" l="1"/>
  <c r="D30" i="52"/>
  <c r="AX29" i="52"/>
  <c r="BG53" i="52" s="1"/>
  <c r="BS53" i="52" s="1"/>
  <c r="CE53" i="52" s="1"/>
  <c r="CQ53" i="52" s="1"/>
  <c r="DC53" i="52" s="1"/>
  <c r="DO53" i="52" s="1"/>
  <c r="P11" i="50"/>
  <c r="D12" i="50"/>
  <c r="AX11" i="50"/>
  <c r="BG17" i="50" s="1"/>
  <c r="BS17" i="50" s="1"/>
  <c r="CE17" i="50" s="1"/>
  <c r="CQ17" i="50" s="1"/>
  <c r="DC17" i="50" s="1"/>
  <c r="DO17" i="50" s="1"/>
  <c r="P30" i="52" l="1"/>
  <c r="D31" i="52"/>
  <c r="AX30" i="52"/>
  <c r="BG55" i="52" s="1"/>
  <c r="BS55" i="52" s="1"/>
  <c r="CE55" i="52" s="1"/>
  <c r="CQ55" i="52" s="1"/>
  <c r="DC55" i="52" s="1"/>
  <c r="DO55" i="52" s="1"/>
  <c r="P12" i="50"/>
  <c r="D13" i="50"/>
  <c r="AX12" i="50"/>
  <c r="BG19" i="50" s="1"/>
  <c r="BS19" i="50" s="1"/>
  <c r="CE19" i="50" s="1"/>
  <c r="CQ19" i="50" s="1"/>
  <c r="DC19" i="50" s="1"/>
  <c r="DO19" i="50" s="1"/>
  <c r="P31" i="52" l="1"/>
  <c r="D32" i="52"/>
  <c r="AX31" i="52"/>
  <c r="BG57" i="52" s="1"/>
  <c r="BS57" i="52" s="1"/>
  <c r="CE57" i="52" s="1"/>
  <c r="CQ57" i="52" s="1"/>
  <c r="DC57" i="52" s="1"/>
  <c r="DO57" i="52" s="1"/>
  <c r="P13" i="50"/>
  <c r="D14" i="50"/>
  <c r="AX13" i="50"/>
  <c r="BG21" i="50" s="1"/>
  <c r="BS21" i="50" s="1"/>
  <c r="CE21" i="50" s="1"/>
  <c r="CQ21" i="50" s="1"/>
  <c r="DC21" i="50" s="1"/>
  <c r="DO21" i="50" s="1"/>
  <c r="P32" i="52" l="1"/>
  <c r="D33" i="52"/>
  <c r="AX32" i="52"/>
  <c r="BG59" i="52" s="1"/>
  <c r="BS59" i="52" s="1"/>
  <c r="CE59" i="52" s="1"/>
  <c r="CQ59" i="52" s="1"/>
  <c r="DC59" i="52" s="1"/>
  <c r="DO59" i="52" s="1"/>
  <c r="P14" i="50"/>
  <c r="AX14" i="50"/>
  <c r="BG23" i="50" s="1"/>
  <c r="BS23" i="50" s="1"/>
  <c r="CE23" i="50" s="1"/>
  <c r="CQ23" i="50" s="1"/>
  <c r="DC23" i="50" s="1"/>
  <c r="DO23" i="50" s="1"/>
  <c r="D15" i="50"/>
  <c r="P33" i="52" l="1"/>
  <c r="D34" i="52"/>
  <c r="AX33" i="52"/>
  <c r="BG61" i="52" s="1"/>
  <c r="BS61" i="52" s="1"/>
  <c r="CE61" i="52" s="1"/>
  <c r="CQ61" i="52" s="1"/>
  <c r="DC61" i="52" s="1"/>
  <c r="DO61" i="52" s="1"/>
  <c r="P15" i="50"/>
  <c r="D16" i="50"/>
  <c r="AX15" i="50"/>
  <c r="BG25" i="50" s="1"/>
  <c r="BS25" i="50" s="1"/>
  <c r="CE25" i="50" s="1"/>
  <c r="CQ25" i="50" s="1"/>
  <c r="DC25" i="50" s="1"/>
  <c r="DO25" i="50" s="1"/>
  <c r="P34" i="52" l="1"/>
  <c r="AX34" i="52"/>
  <c r="BG63" i="52" s="1"/>
  <c r="BS63" i="52" s="1"/>
  <c r="CE63" i="52" s="1"/>
  <c r="CQ63" i="52" s="1"/>
  <c r="DC63" i="52" s="1"/>
  <c r="DO63" i="52" s="1"/>
  <c r="P16" i="50"/>
  <c r="D17" i="50"/>
  <c r="AX16" i="50"/>
  <c r="BG27" i="50" s="1"/>
  <c r="BS27" i="50" s="1"/>
  <c r="CE27" i="50" s="1"/>
  <c r="CQ27" i="50" s="1"/>
  <c r="DC27" i="50" s="1"/>
  <c r="DO27" i="50" s="1"/>
  <c r="J15" i="48"/>
  <c r="P17" i="50" l="1"/>
  <c r="D18" i="50"/>
  <c r="AX17" i="50"/>
  <c r="BG29" i="50" s="1"/>
  <c r="BS29" i="50" s="1"/>
  <c r="CE29" i="50" s="1"/>
  <c r="CQ29" i="50" s="1"/>
  <c r="DC29" i="50" s="1"/>
  <c r="DO29" i="50" s="1"/>
  <c r="AN38" i="48"/>
  <c r="AP33" i="48"/>
  <c r="AP32" i="48"/>
  <c r="AP31" i="48"/>
  <c r="AP30" i="48"/>
  <c r="AP29" i="48"/>
  <c r="AP28" i="48"/>
  <c r="AP27" i="48"/>
  <c r="AP26" i="48"/>
  <c r="AP25" i="48"/>
  <c r="AP24" i="48"/>
  <c r="AP23" i="48"/>
  <c r="AP22" i="48"/>
  <c r="AP21" i="48"/>
  <c r="AP20" i="48"/>
  <c r="AP19" i="48"/>
  <c r="AP18" i="48"/>
  <c r="AP17" i="48"/>
  <c r="AP16" i="48"/>
  <c r="AP15" i="48"/>
  <c r="AP14" i="48"/>
  <c r="AP13" i="48"/>
  <c r="AP12" i="48"/>
  <c r="AP11" i="48"/>
  <c r="AP10" i="48"/>
  <c r="AP9" i="48"/>
  <c r="AP8" i="48"/>
  <c r="AP7" i="48"/>
  <c r="AY42" i="48"/>
  <c r="AY40" i="48"/>
  <c r="AP6" i="48"/>
  <c r="AP5" i="48"/>
  <c r="P18" i="50" l="1"/>
  <c r="AX18" i="50"/>
  <c r="BG31" i="50" s="1"/>
  <c r="BS31" i="50" s="1"/>
  <c r="CE31" i="50" s="1"/>
  <c r="CQ31" i="50" s="1"/>
  <c r="DC31" i="50" s="1"/>
  <c r="DO31" i="50" s="1"/>
  <c r="D19" i="50"/>
  <c r="AZ42" i="48"/>
  <c r="AV42" i="48"/>
  <c r="AW42" i="48"/>
  <c r="AX41" i="48"/>
  <c r="AZ40" i="48"/>
  <c r="AV40" i="48"/>
  <c r="AW40" i="48"/>
  <c r="AX39" i="48"/>
  <c r="D20" i="50" l="1"/>
  <c r="AX19" i="50"/>
  <c r="BG33" i="50" s="1"/>
  <c r="BS33" i="50" s="1"/>
  <c r="CE33" i="50" s="1"/>
  <c r="CQ33" i="50" s="1"/>
  <c r="DC33" i="50" s="1"/>
  <c r="DO33" i="50" s="1"/>
  <c r="P19" i="50"/>
  <c r="DT67" i="49"/>
  <c r="DS67" i="49"/>
  <c r="DQ67" i="49"/>
  <c r="DR67" i="49" s="1"/>
  <c r="DO67" i="49"/>
  <c r="DP67" i="49" s="1"/>
  <c r="DM67" i="49"/>
  <c r="DN67" i="49" s="1"/>
  <c r="DI67" i="49"/>
  <c r="DH67" i="49"/>
  <c r="DG67" i="49"/>
  <c r="DE67" i="49"/>
  <c r="DF67" i="49" s="1"/>
  <c r="DC67" i="49"/>
  <c r="DD67" i="49" s="1"/>
  <c r="DA67" i="49"/>
  <c r="DB67" i="49" s="1"/>
  <c r="CW67" i="49"/>
  <c r="CV67" i="49"/>
  <c r="CU67" i="49"/>
  <c r="CS67" i="49"/>
  <c r="CT67" i="49" s="1"/>
  <c r="CQ67" i="49"/>
  <c r="CR67" i="49" s="1"/>
  <c r="CO67" i="49"/>
  <c r="CP67" i="49" s="1"/>
  <c r="CX67" i="49" s="1"/>
  <c r="CK67" i="49"/>
  <c r="CJ67" i="49"/>
  <c r="CI67" i="49"/>
  <c r="CG67" i="49"/>
  <c r="CH67" i="49" s="1"/>
  <c r="CE67" i="49"/>
  <c r="CF67" i="49" s="1"/>
  <c r="CC67" i="49"/>
  <c r="CD67" i="49" s="1"/>
  <c r="BY67" i="49"/>
  <c r="BX67" i="49"/>
  <c r="BW67" i="49"/>
  <c r="BU67" i="49"/>
  <c r="BV67" i="49" s="1"/>
  <c r="BS67" i="49"/>
  <c r="BT67" i="49" s="1"/>
  <c r="BQ67" i="49"/>
  <c r="BR67" i="49" s="1"/>
  <c r="BM67" i="49"/>
  <c r="BL67" i="49"/>
  <c r="BK67" i="49"/>
  <c r="BI67" i="49"/>
  <c r="BJ67" i="49" s="1"/>
  <c r="BG67" i="49"/>
  <c r="BH67" i="49" s="1"/>
  <c r="BE67" i="49"/>
  <c r="BF67" i="49" s="1"/>
  <c r="DU66" i="49"/>
  <c r="DR66" i="49"/>
  <c r="DP66" i="49"/>
  <c r="DN66" i="49"/>
  <c r="DV66" i="49" s="1"/>
  <c r="DF66" i="49"/>
  <c r="DD66" i="49"/>
  <c r="DJ66" i="49" s="1"/>
  <c r="DB66" i="49"/>
  <c r="CT66" i="49"/>
  <c r="CR66" i="49"/>
  <c r="CX66" i="49" s="1"/>
  <c r="CP66" i="49"/>
  <c r="CH66" i="49"/>
  <c r="CF66" i="49"/>
  <c r="CL66" i="49" s="1"/>
  <c r="CD66" i="49"/>
  <c r="BV66" i="49"/>
  <c r="BT66" i="49"/>
  <c r="BZ66" i="49" s="1"/>
  <c r="BR66" i="49"/>
  <c r="BJ66" i="49"/>
  <c r="BH66" i="49"/>
  <c r="BN66" i="49" s="1"/>
  <c r="BF66" i="49"/>
  <c r="DU65" i="49"/>
  <c r="DR65" i="49"/>
  <c r="DP65" i="49"/>
  <c r="DN65" i="49"/>
  <c r="DV65" i="49" s="1"/>
  <c r="DF65" i="49"/>
  <c r="DD65" i="49"/>
  <c r="DB65" i="49"/>
  <c r="DJ65" i="49" s="1"/>
  <c r="CT65" i="49"/>
  <c r="CR65" i="49"/>
  <c r="CP65" i="49"/>
  <c r="CX65" i="49" s="1"/>
  <c r="CH65" i="49"/>
  <c r="CF65" i="49"/>
  <c r="CD65" i="49"/>
  <c r="CL65" i="49" s="1"/>
  <c r="BV65" i="49"/>
  <c r="BT65" i="49"/>
  <c r="BR65" i="49"/>
  <c r="BZ65" i="49" s="1"/>
  <c r="BJ65" i="49"/>
  <c r="BH65" i="49"/>
  <c r="BF65" i="49"/>
  <c r="BN65" i="49" s="1"/>
  <c r="BC65" i="49"/>
  <c r="BO65" i="49" s="1"/>
  <c r="CA65" i="49" s="1"/>
  <c r="CM65" i="49" s="1"/>
  <c r="CY65" i="49" s="1"/>
  <c r="DK65" i="49" s="1"/>
  <c r="DU64" i="49"/>
  <c r="DR64" i="49"/>
  <c r="DP64" i="49"/>
  <c r="DN64" i="49"/>
  <c r="DF64" i="49"/>
  <c r="DD64" i="49"/>
  <c r="DB64" i="49"/>
  <c r="CT64" i="49"/>
  <c r="CR64" i="49"/>
  <c r="CX64" i="49" s="1"/>
  <c r="CP64" i="49"/>
  <c r="CH64" i="49"/>
  <c r="CF64" i="49"/>
  <c r="CD64" i="49"/>
  <c r="BV64" i="49"/>
  <c r="BT64" i="49"/>
  <c r="BZ64" i="49" s="1"/>
  <c r="BR64" i="49"/>
  <c r="BJ64" i="49"/>
  <c r="BH64" i="49"/>
  <c r="BF64" i="49"/>
  <c r="DU63" i="49"/>
  <c r="DR63" i="49"/>
  <c r="DP63" i="49"/>
  <c r="DN63" i="49"/>
  <c r="DF63" i="49"/>
  <c r="DD63" i="49"/>
  <c r="DB63" i="49"/>
  <c r="DJ63" i="49" s="1"/>
  <c r="CT63" i="49"/>
  <c r="CR63" i="49"/>
  <c r="CP63" i="49"/>
  <c r="CX63" i="49" s="1"/>
  <c r="CH63" i="49"/>
  <c r="CF63" i="49"/>
  <c r="CD63" i="49"/>
  <c r="CL63" i="49" s="1"/>
  <c r="BV63" i="49"/>
  <c r="BT63" i="49"/>
  <c r="BR63" i="49"/>
  <c r="BJ63" i="49"/>
  <c r="BH63" i="49"/>
  <c r="BF63" i="49"/>
  <c r="BN63" i="49" s="1"/>
  <c r="BC63" i="49"/>
  <c r="BO63" i="49" s="1"/>
  <c r="CA63" i="49" s="1"/>
  <c r="CM63" i="49" s="1"/>
  <c r="CY63" i="49" s="1"/>
  <c r="DK63" i="49" s="1"/>
  <c r="DU62" i="49"/>
  <c r="DR62" i="49"/>
  <c r="DP62" i="49"/>
  <c r="DN62" i="49"/>
  <c r="DF62" i="49"/>
  <c r="DD62" i="49"/>
  <c r="DB62" i="49"/>
  <c r="CT62" i="49"/>
  <c r="CR62" i="49"/>
  <c r="CX62" i="49" s="1"/>
  <c r="CP62" i="49"/>
  <c r="CH62" i="49"/>
  <c r="CF62" i="49"/>
  <c r="CD62" i="49"/>
  <c r="BV62" i="49"/>
  <c r="BT62" i="49"/>
  <c r="BR62" i="49"/>
  <c r="BJ62" i="49"/>
  <c r="BH62" i="49"/>
  <c r="BF62" i="49"/>
  <c r="DU61" i="49"/>
  <c r="DR61" i="49"/>
  <c r="DP61" i="49"/>
  <c r="DN61" i="49"/>
  <c r="DF61" i="49"/>
  <c r="DD61" i="49"/>
  <c r="DB61" i="49"/>
  <c r="CT61" i="49"/>
  <c r="CR61" i="49"/>
  <c r="CP61" i="49"/>
  <c r="CX61" i="49" s="1"/>
  <c r="CH61" i="49"/>
  <c r="CF61" i="49"/>
  <c r="CD61" i="49"/>
  <c r="BV61" i="49"/>
  <c r="BT61" i="49"/>
  <c r="BR61" i="49"/>
  <c r="BZ61" i="49" s="1"/>
  <c r="BJ61" i="49"/>
  <c r="BH61" i="49"/>
  <c r="BF61" i="49"/>
  <c r="BC61" i="49"/>
  <c r="BO61" i="49" s="1"/>
  <c r="CA61" i="49" s="1"/>
  <c r="CM61" i="49" s="1"/>
  <c r="CY61" i="49" s="1"/>
  <c r="DK61" i="49" s="1"/>
  <c r="DU60" i="49"/>
  <c r="DR60" i="49"/>
  <c r="DP60" i="49"/>
  <c r="DN60" i="49"/>
  <c r="DF60" i="49"/>
  <c r="DD60" i="49"/>
  <c r="DB60" i="49"/>
  <c r="CT60" i="49"/>
  <c r="CR60" i="49"/>
  <c r="CX60" i="49" s="1"/>
  <c r="CP60" i="49"/>
  <c r="CH60" i="49"/>
  <c r="CF60" i="49"/>
  <c r="CD60" i="49"/>
  <c r="BV60" i="49"/>
  <c r="BT60" i="49"/>
  <c r="BR60" i="49"/>
  <c r="BJ60" i="49"/>
  <c r="BH60" i="49"/>
  <c r="BF60" i="49"/>
  <c r="DU59" i="49"/>
  <c r="DR59" i="49"/>
  <c r="DP59" i="49"/>
  <c r="DN59" i="49"/>
  <c r="DF59" i="49"/>
  <c r="DD59" i="49"/>
  <c r="DB59" i="49"/>
  <c r="DJ59" i="49" s="1"/>
  <c r="CT59" i="49"/>
  <c r="CR59" i="49"/>
  <c r="CP59" i="49"/>
  <c r="CX59" i="49" s="1"/>
  <c r="CH59" i="49"/>
  <c r="CF59" i="49"/>
  <c r="CD59" i="49"/>
  <c r="CL59" i="49" s="1"/>
  <c r="BV59" i="49"/>
  <c r="BT59" i="49"/>
  <c r="BR59" i="49"/>
  <c r="BJ59" i="49"/>
  <c r="BH59" i="49"/>
  <c r="BF59" i="49"/>
  <c r="BN59" i="49" s="1"/>
  <c r="BC59" i="49"/>
  <c r="BO59" i="49" s="1"/>
  <c r="CA59" i="49" s="1"/>
  <c r="CM59" i="49" s="1"/>
  <c r="CY59" i="49" s="1"/>
  <c r="DK59" i="49" s="1"/>
  <c r="DU58" i="49"/>
  <c r="DR58" i="49"/>
  <c r="DP58" i="49"/>
  <c r="DN58" i="49"/>
  <c r="DF58" i="49"/>
  <c r="DD58" i="49"/>
  <c r="DB58" i="49"/>
  <c r="CT58" i="49"/>
  <c r="CR58" i="49"/>
  <c r="CX58" i="49" s="1"/>
  <c r="CP58" i="49"/>
  <c r="CH58" i="49"/>
  <c r="CF58" i="49"/>
  <c r="CD58" i="49"/>
  <c r="BV58" i="49"/>
  <c r="BT58" i="49"/>
  <c r="BZ58" i="49" s="1"/>
  <c r="BR58" i="49"/>
  <c r="BJ58" i="49"/>
  <c r="BH58" i="49"/>
  <c r="BF58" i="49"/>
  <c r="DU57" i="49"/>
  <c r="DR57" i="49"/>
  <c r="DP57" i="49"/>
  <c r="DN57" i="49"/>
  <c r="DF57" i="49"/>
  <c r="DD57" i="49"/>
  <c r="DB57" i="49"/>
  <c r="CT57" i="49"/>
  <c r="CR57" i="49"/>
  <c r="CX57" i="49" s="1"/>
  <c r="CP57" i="49"/>
  <c r="CH57" i="49"/>
  <c r="CF57" i="49"/>
  <c r="CD57" i="49"/>
  <c r="BV57" i="49"/>
  <c r="BT57" i="49"/>
  <c r="BR57" i="49"/>
  <c r="BJ57" i="49"/>
  <c r="BH57" i="49"/>
  <c r="BN57" i="49" s="1"/>
  <c r="BF57" i="49"/>
  <c r="BC57" i="49"/>
  <c r="BO57" i="49" s="1"/>
  <c r="CA57" i="49" s="1"/>
  <c r="CM57" i="49" s="1"/>
  <c r="CY57" i="49" s="1"/>
  <c r="DK57" i="49" s="1"/>
  <c r="DU56" i="49"/>
  <c r="DR56" i="49"/>
  <c r="DP56" i="49"/>
  <c r="DN56" i="49"/>
  <c r="DF56" i="49"/>
  <c r="DD56" i="49"/>
  <c r="DB56" i="49"/>
  <c r="CT56" i="49"/>
  <c r="CR56" i="49"/>
  <c r="CX56" i="49" s="1"/>
  <c r="CP56" i="49"/>
  <c r="CH56" i="49"/>
  <c r="CF56" i="49"/>
  <c r="CD56" i="49"/>
  <c r="BV56" i="49"/>
  <c r="BT56" i="49"/>
  <c r="BR56" i="49"/>
  <c r="BJ56" i="49"/>
  <c r="BH56" i="49"/>
  <c r="BN56" i="49" s="1"/>
  <c r="BF56" i="49"/>
  <c r="DU55" i="49"/>
  <c r="DR55" i="49"/>
  <c r="DP55" i="49"/>
  <c r="DN55" i="49"/>
  <c r="DV55" i="49" s="1"/>
  <c r="DF55" i="49"/>
  <c r="DD55" i="49"/>
  <c r="DB55" i="49"/>
  <c r="DJ55" i="49" s="1"/>
  <c r="CT55" i="49"/>
  <c r="CR55" i="49"/>
  <c r="CP55" i="49"/>
  <c r="CX55" i="49" s="1"/>
  <c r="CH55" i="49"/>
  <c r="CF55" i="49"/>
  <c r="CD55" i="49"/>
  <c r="CL55" i="49" s="1"/>
  <c r="BV55" i="49"/>
  <c r="BT55" i="49"/>
  <c r="BR55" i="49"/>
  <c r="BJ55" i="49"/>
  <c r="BH55" i="49"/>
  <c r="BF55" i="49"/>
  <c r="BN55" i="49" s="1"/>
  <c r="BC55" i="49"/>
  <c r="BO55" i="49" s="1"/>
  <c r="CA55" i="49" s="1"/>
  <c r="CM55" i="49" s="1"/>
  <c r="CY55" i="49" s="1"/>
  <c r="DK55" i="49" s="1"/>
  <c r="DU54" i="49"/>
  <c r="DR54" i="49"/>
  <c r="DP54" i="49"/>
  <c r="DN54" i="49"/>
  <c r="DF54" i="49"/>
  <c r="DD54" i="49"/>
  <c r="DB54" i="49"/>
  <c r="CT54" i="49"/>
  <c r="CR54" i="49"/>
  <c r="CX54" i="49" s="1"/>
  <c r="CP54" i="49"/>
  <c r="CH54" i="49"/>
  <c r="CF54" i="49"/>
  <c r="CL54" i="49" s="1"/>
  <c r="CD54" i="49"/>
  <c r="BV54" i="49"/>
  <c r="BT54" i="49"/>
  <c r="BR54" i="49"/>
  <c r="BJ54" i="49"/>
  <c r="BH54" i="49"/>
  <c r="BF54" i="49"/>
  <c r="DU53" i="49"/>
  <c r="DR53" i="49"/>
  <c r="DP53" i="49"/>
  <c r="DN53" i="49"/>
  <c r="DF53" i="49"/>
  <c r="DD53" i="49"/>
  <c r="DJ53" i="49" s="1"/>
  <c r="DB53" i="49"/>
  <c r="CT53" i="49"/>
  <c r="CR53" i="49"/>
  <c r="CX53" i="49" s="1"/>
  <c r="CP53" i="49"/>
  <c r="CH53" i="49"/>
  <c r="CF53" i="49"/>
  <c r="CL53" i="49" s="1"/>
  <c r="CD53" i="49"/>
  <c r="BV53" i="49"/>
  <c r="BT53" i="49"/>
  <c r="BZ53" i="49" s="1"/>
  <c r="BR53" i="49"/>
  <c r="BJ53" i="49"/>
  <c r="BH53" i="49"/>
  <c r="BF53" i="49"/>
  <c r="BC53" i="49"/>
  <c r="BO53" i="49" s="1"/>
  <c r="CA53" i="49" s="1"/>
  <c r="CM53" i="49" s="1"/>
  <c r="CY53" i="49" s="1"/>
  <c r="DK53" i="49" s="1"/>
  <c r="DU52" i="49"/>
  <c r="DR52" i="49"/>
  <c r="DP52" i="49"/>
  <c r="DN52" i="49"/>
  <c r="DF52" i="49"/>
  <c r="DD52" i="49"/>
  <c r="DB52" i="49"/>
  <c r="CT52" i="49"/>
  <c r="CR52" i="49"/>
  <c r="CP52" i="49"/>
  <c r="CX52" i="49" s="1"/>
  <c r="CH52" i="49"/>
  <c r="CF52" i="49"/>
  <c r="CD52" i="49"/>
  <c r="BV52" i="49"/>
  <c r="BT52" i="49"/>
  <c r="BR52" i="49"/>
  <c r="BZ52" i="49" s="1"/>
  <c r="BJ52" i="49"/>
  <c r="BH52" i="49"/>
  <c r="BF52" i="49"/>
  <c r="DU51" i="49"/>
  <c r="DR51" i="49"/>
  <c r="DP51" i="49"/>
  <c r="DN51" i="49"/>
  <c r="DF51" i="49"/>
  <c r="DD51" i="49"/>
  <c r="DB51" i="49"/>
  <c r="DJ51" i="49" s="1"/>
  <c r="CT51" i="49"/>
  <c r="CR51" i="49"/>
  <c r="CP51" i="49"/>
  <c r="CX51" i="49" s="1"/>
  <c r="CH51" i="49"/>
  <c r="CF51" i="49"/>
  <c r="CD51" i="49"/>
  <c r="CL51" i="49" s="1"/>
  <c r="BV51" i="49"/>
  <c r="BT51" i="49"/>
  <c r="BR51" i="49"/>
  <c r="BJ51" i="49"/>
  <c r="BH51" i="49"/>
  <c r="BF51" i="49"/>
  <c r="BN51" i="49" s="1"/>
  <c r="BC51" i="49"/>
  <c r="BO51" i="49" s="1"/>
  <c r="CA51" i="49" s="1"/>
  <c r="CM51" i="49" s="1"/>
  <c r="CY51" i="49" s="1"/>
  <c r="DK51" i="49" s="1"/>
  <c r="DU50" i="49"/>
  <c r="DR50" i="49"/>
  <c r="DP50" i="49"/>
  <c r="DN50" i="49"/>
  <c r="DF50" i="49"/>
  <c r="DD50" i="49"/>
  <c r="DB50" i="49"/>
  <c r="DJ50" i="49" s="1"/>
  <c r="CT50" i="49"/>
  <c r="CR50" i="49"/>
  <c r="CP50" i="49"/>
  <c r="CX50" i="49" s="1"/>
  <c r="CH50" i="49"/>
  <c r="CF50" i="49"/>
  <c r="CD50" i="49"/>
  <c r="CL50" i="49" s="1"/>
  <c r="BV50" i="49"/>
  <c r="BT50" i="49"/>
  <c r="BR50" i="49"/>
  <c r="BJ50" i="49"/>
  <c r="BH50" i="49"/>
  <c r="BF50" i="49"/>
  <c r="BN50" i="49" s="1"/>
  <c r="DU49" i="49"/>
  <c r="DR49" i="49"/>
  <c r="DP49" i="49"/>
  <c r="DN49" i="49"/>
  <c r="DV49" i="49" s="1"/>
  <c r="DF49" i="49"/>
  <c r="DD49" i="49"/>
  <c r="DB49" i="49"/>
  <c r="CT49" i="49"/>
  <c r="CR49" i="49"/>
  <c r="CP49" i="49"/>
  <c r="CX49" i="49" s="1"/>
  <c r="CH49" i="49"/>
  <c r="CF49" i="49"/>
  <c r="CD49" i="49"/>
  <c r="BV49" i="49"/>
  <c r="BT49" i="49"/>
  <c r="BR49" i="49"/>
  <c r="BZ49" i="49" s="1"/>
  <c r="BJ49" i="49"/>
  <c r="BH49" i="49"/>
  <c r="BF49" i="49"/>
  <c r="BC49" i="49"/>
  <c r="BO49" i="49" s="1"/>
  <c r="CA49" i="49" s="1"/>
  <c r="CM49" i="49" s="1"/>
  <c r="CY49" i="49" s="1"/>
  <c r="DK49" i="49" s="1"/>
  <c r="DU48" i="49"/>
  <c r="DR48" i="49"/>
  <c r="DP48" i="49"/>
  <c r="DN48" i="49"/>
  <c r="DF48" i="49"/>
  <c r="DD48" i="49"/>
  <c r="DB48" i="49"/>
  <c r="CT48" i="49"/>
  <c r="CR48" i="49"/>
  <c r="CP48" i="49"/>
  <c r="CX48" i="49" s="1"/>
  <c r="CH48" i="49"/>
  <c r="CF48" i="49"/>
  <c r="CD48" i="49"/>
  <c r="BV48" i="49"/>
  <c r="BT48" i="49"/>
  <c r="BR48" i="49"/>
  <c r="BZ48" i="49" s="1"/>
  <c r="BJ48" i="49"/>
  <c r="BH48" i="49"/>
  <c r="BF48" i="49"/>
  <c r="AZ48" i="49"/>
  <c r="AY48" i="49"/>
  <c r="AX48" i="49"/>
  <c r="DU47" i="49"/>
  <c r="DR47" i="49"/>
  <c r="DP47" i="49"/>
  <c r="DN47" i="49"/>
  <c r="DV47" i="49" s="1"/>
  <c r="DF47" i="49"/>
  <c r="DD47" i="49"/>
  <c r="DB47" i="49"/>
  <c r="CT47" i="49"/>
  <c r="CR47" i="49"/>
  <c r="CX47" i="49" s="1"/>
  <c r="CP47" i="49"/>
  <c r="CH47" i="49"/>
  <c r="CF47" i="49"/>
  <c r="CD47" i="49"/>
  <c r="BV47" i="49"/>
  <c r="BT47" i="49"/>
  <c r="BR47" i="49"/>
  <c r="BJ47" i="49"/>
  <c r="BH47" i="49"/>
  <c r="BF47" i="49"/>
  <c r="BC47" i="49"/>
  <c r="BO47" i="49" s="1"/>
  <c r="CA47" i="49" s="1"/>
  <c r="CM47" i="49" s="1"/>
  <c r="CY47" i="49" s="1"/>
  <c r="DK47" i="49" s="1"/>
  <c r="AX47" i="49"/>
  <c r="DU46" i="49"/>
  <c r="DR46" i="49"/>
  <c r="DP46" i="49"/>
  <c r="DN46" i="49"/>
  <c r="DF46" i="49"/>
  <c r="DD46" i="49"/>
  <c r="DB46" i="49"/>
  <c r="DJ46" i="49" s="1"/>
  <c r="CT46" i="49"/>
  <c r="CR46" i="49"/>
  <c r="CP46" i="49"/>
  <c r="CX46" i="49" s="1"/>
  <c r="CH46" i="49"/>
  <c r="CF46" i="49"/>
  <c r="CD46" i="49"/>
  <c r="CL46" i="49" s="1"/>
  <c r="BV46" i="49"/>
  <c r="BT46" i="49"/>
  <c r="BR46" i="49"/>
  <c r="BJ46" i="49"/>
  <c r="BH46" i="49"/>
  <c r="BF46" i="49"/>
  <c r="BN46" i="49" s="1"/>
  <c r="DU45" i="49"/>
  <c r="DR45" i="49"/>
  <c r="DP45" i="49"/>
  <c r="DN45" i="49"/>
  <c r="DF45" i="49"/>
  <c r="DD45" i="49"/>
  <c r="DB45" i="49"/>
  <c r="CT45" i="49"/>
  <c r="CR45" i="49"/>
  <c r="CX45" i="49" s="1"/>
  <c r="CP45" i="49"/>
  <c r="CH45" i="49"/>
  <c r="CF45" i="49"/>
  <c r="CD45" i="49"/>
  <c r="BV45" i="49"/>
  <c r="BT45" i="49"/>
  <c r="BR45" i="49"/>
  <c r="BJ45" i="49"/>
  <c r="BH45" i="49"/>
  <c r="BF45" i="49"/>
  <c r="BC45" i="49"/>
  <c r="BO45" i="49" s="1"/>
  <c r="CA45" i="49" s="1"/>
  <c r="CM45" i="49" s="1"/>
  <c r="CY45" i="49" s="1"/>
  <c r="DK45" i="49" s="1"/>
  <c r="DU44" i="49"/>
  <c r="DR44" i="49"/>
  <c r="DP44" i="49"/>
  <c r="DN44" i="49"/>
  <c r="DF44" i="49"/>
  <c r="DD44" i="49"/>
  <c r="DB44" i="49"/>
  <c r="CT44" i="49"/>
  <c r="CR44" i="49"/>
  <c r="CP44" i="49"/>
  <c r="CX44" i="49" s="1"/>
  <c r="CH44" i="49"/>
  <c r="CF44" i="49"/>
  <c r="CD44" i="49"/>
  <c r="BV44" i="49"/>
  <c r="BT44" i="49"/>
  <c r="BR44" i="49"/>
  <c r="BZ44" i="49" s="1"/>
  <c r="BJ44" i="49"/>
  <c r="BH44" i="49"/>
  <c r="BF44" i="49"/>
  <c r="DU43" i="49"/>
  <c r="DR43" i="49"/>
  <c r="DP43" i="49"/>
  <c r="DN43" i="49"/>
  <c r="DF43" i="49"/>
  <c r="DD43" i="49"/>
  <c r="DB43" i="49"/>
  <c r="CT43" i="49"/>
  <c r="CR43" i="49"/>
  <c r="CX43" i="49" s="1"/>
  <c r="CP43" i="49"/>
  <c r="CH43" i="49"/>
  <c r="CF43" i="49"/>
  <c r="CL43" i="49" s="1"/>
  <c r="CD43" i="49"/>
  <c r="BV43" i="49"/>
  <c r="BT43" i="49"/>
  <c r="BR43" i="49"/>
  <c r="BJ43" i="49"/>
  <c r="BH43" i="49"/>
  <c r="BF43" i="49"/>
  <c r="BC43" i="49"/>
  <c r="BO43" i="49" s="1"/>
  <c r="CA43" i="49" s="1"/>
  <c r="CM43" i="49" s="1"/>
  <c r="CY43" i="49" s="1"/>
  <c r="DK43" i="49" s="1"/>
  <c r="DU42" i="49"/>
  <c r="DR42" i="49"/>
  <c r="DP42" i="49"/>
  <c r="DN42" i="49"/>
  <c r="DF42" i="49"/>
  <c r="DD42" i="49"/>
  <c r="DB42" i="49"/>
  <c r="CT42" i="49"/>
  <c r="CR42" i="49"/>
  <c r="CX42" i="49" s="1"/>
  <c r="CP42" i="49"/>
  <c r="CH42" i="49"/>
  <c r="CF42" i="49"/>
  <c r="CD42" i="49"/>
  <c r="BV42" i="49"/>
  <c r="BT42" i="49"/>
  <c r="BR42" i="49"/>
  <c r="BJ42" i="49"/>
  <c r="BH42" i="49"/>
  <c r="BF42" i="49"/>
  <c r="AZ54" i="49"/>
  <c r="AY42" i="49"/>
  <c r="AY54" i="49" s="1"/>
  <c r="AW54" i="49"/>
  <c r="AV54" i="49"/>
  <c r="DU41" i="49"/>
  <c r="DR41" i="49"/>
  <c r="DP41" i="49"/>
  <c r="DN41" i="49"/>
  <c r="DF41" i="49"/>
  <c r="DD41" i="49"/>
  <c r="DB41" i="49"/>
  <c r="CT41" i="49"/>
  <c r="CR41" i="49"/>
  <c r="CX41" i="49" s="1"/>
  <c r="CP41" i="49"/>
  <c r="CH41" i="49"/>
  <c r="CF41" i="49"/>
  <c r="CD41" i="49"/>
  <c r="BV41" i="49"/>
  <c r="BT41" i="49"/>
  <c r="BR41" i="49"/>
  <c r="BJ41" i="49"/>
  <c r="BH41" i="49"/>
  <c r="BF41" i="49"/>
  <c r="BC41" i="49"/>
  <c r="BO41" i="49" s="1"/>
  <c r="CA41" i="49" s="1"/>
  <c r="CM41" i="49" s="1"/>
  <c r="CY41" i="49" s="1"/>
  <c r="DK41" i="49" s="1"/>
  <c r="AX53" i="49"/>
  <c r="BA53" i="49" s="1"/>
  <c r="DU40" i="49"/>
  <c r="DR40" i="49"/>
  <c r="DP40" i="49"/>
  <c r="DN40" i="49"/>
  <c r="DF40" i="49"/>
  <c r="DD40" i="49"/>
  <c r="DB40" i="49"/>
  <c r="CT40" i="49"/>
  <c r="CR40" i="49"/>
  <c r="CX40" i="49" s="1"/>
  <c r="CP40" i="49"/>
  <c r="CH40" i="49"/>
  <c r="CF40" i="49"/>
  <c r="CL40" i="49" s="1"/>
  <c r="CD40" i="49"/>
  <c r="BV40" i="49"/>
  <c r="BT40" i="49"/>
  <c r="BR40" i="49"/>
  <c r="BJ40" i="49"/>
  <c r="BH40" i="49"/>
  <c r="BF40" i="49"/>
  <c r="AZ52" i="49"/>
  <c r="AY40" i="49"/>
  <c r="AY52" i="49" s="1"/>
  <c r="AW52" i="49"/>
  <c r="AV52" i="49"/>
  <c r="DU39" i="49"/>
  <c r="DR39" i="49"/>
  <c r="DP39" i="49"/>
  <c r="DN39" i="49"/>
  <c r="DV39" i="49" s="1"/>
  <c r="DF39" i="49"/>
  <c r="DD39" i="49"/>
  <c r="DJ39" i="49" s="1"/>
  <c r="DB39" i="49"/>
  <c r="CT39" i="49"/>
  <c r="CR39" i="49"/>
  <c r="CX39" i="49" s="1"/>
  <c r="CP39" i="49"/>
  <c r="CH39" i="49"/>
  <c r="CF39" i="49"/>
  <c r="CD39" i="49"/>
  <c r="BV39" i="49"/>
  <c r="BT39" i="49"/>
  <c r="BR39" i="49"/>
  <c r="BJ39" i="49"/>
  <c r="BH39" i="49"/>
  <c r="BF39" i="49"/>
  <c r="BC39" i="49"/>
  <c r="BO39" i="49" s="1"/>
  <c r="CA39" i="49" s="1"/>
  <c r="CM39" i="49" s="1"/>
  <c r="CY39" i="49" s="1"/>
  <c r="DK39" i="49" s="1"/>
  <c r="AX51" i="49"/>
  <c r="BA51" i="49" s="1"/>
  <c r="L39" i="49"/>
  <c r="L47" i="49" s="1"/>
  <c r="L51" i="49" s="1"/>
  <c r="K39" i="49"/>
  <c r="K47" i="49" s="1"/>
  <c r="K51" i="49" s="1"/>
  <c r="I39" i="49"/>
  <c r="I47" i="49" s="1"/>
  <c r="I51" i="49" s="1"/>
  <c r="H39" i="49"/>
  <c r="F39" i="49"/>
  <c r="DU38" i="49"/>
  <c r="DR38" i="49"/>
  <c r="DP38" i="49"/>
  <c r="DN38" i="49"/>
  <c r="DF38" i="49"/>
  <c r="DD38" i="49"/>
  <c r="DJ38" i="49" s="1"/>
  <c r="DB38" i="49"/>
  <c r="CT38" i="49"/>
  <c r="CR38" i="49"/>
  <c r="CX38" i="49" s="1"/>
  <c r="CP38" i="49"/>
  <c r="CH38" i="49"/>
  <c r="CF38" i="49"/>
  <c r="CD38" i="49"/>
  <c r="BV38" i="49"/>
  <c r="BT38" i="49"/>
  <c r="BZ38" i="49" s="1"/>
  <c r="BR38" i="49"/>
  <c r="BJ38" i="49"/>
  <c r="BH38" i="49"/>
  <c r="BF38" i="49"/>
  <c r="DU37" i="49"/>
  <c r="DR37" i="49"/>
  <c r="DP37" i="49"/>
  <c r="DN37" i="49"/>
  <c r="DF37" i="49"/>
  <c r="DD37" i="49"/>
  <c r="DB37" i="49"/>
  <c r="CT37" i="49"/>
  <c r="CR37" i="49"/>
  <c r="CX37" i="49" s="1"/>
  <c r="CP37" i="49"/>
  <c r="CH37" i="49"/>
  <c r="CF37" i="49"/>
  <c r="CD37" i="49"/>
  <c r="BV37" i="49"/>
  <c r="BT37" i="49"/>
  <c r="BR37" i="49"/>
  <c r="BJ37" i="49"/>
  <c r="BH37" i="49"/>
  <c r="BF37" i="49"/>
  <c r="BC37" i="49"/>
  <c r="BO37" i="49" s="1"/>
  <c r="CA37" i="49" s="1"/>
  <c r="CM37" i="49" s="1"/>
  <c r="CY37" i="49" s="1"/>
  <c r="DK37" i="49" s="1"/>
  <c r="DU36" i="49"/>
  <c r="DR36" i="49"/>
  <c r="DP36" i="49"/>
  <c r="DN36" i="49"/>
  <c r="DF36" i="49"/>
  <c r="DD36" i="49"/>
  <c r="DB36" i="49"/>
  <c r="DJ36" i="49" s="1"/>
  <c r="CT36" i="49"/>
  <c r="CR36" i="49"/>
  <c r="CP36" i="49"/>
  <c r="CX36" i="49" s="1"/>
  <c r="CH36" i="49"/>
  <c r="CF36" i="49"/>
  <c r="CD36" i="49"/>
  <c r="CL36" i="49" s="1"/>
  <c r="BV36" i="49"/>
  <c r="BT36" i="49"/>
  <c r="BR36" i="49"/>
  <c r="BJ36" i="49"/>
  <c r="BH36" i="49"/>
  <c r="BF36" i="49"/>
  <c r="BN36" i="49" s="1"/>
  <c r="AN36" i="49"/>
  <c r="AN37" i="49" s="1"/>
  <c r="AL36" i="49"/>
  <c r="AK36" i="49"/>
  <c r="AJ36" i="49"/>
  <c r="AI36" i="49"/>
  <c r="AH36" i="49"/>
  <c r="AG36" i="49"/>
  <c r="AF36" i="49"/>
  <c r="AE36" i="49"/>
  <c r="AD36" i="49"/>
  <c r="AC36" i="49"/>
  <c r="AB36" i="49"/>
  <c r="AA36" i="49"/>
  <c r="Z36" i="49"/>
  <c r="Y36" i="49"/>
  <c r="X36" i="49"/>
  <c r="W36" i="49"/>
  <c r="V36" i="49"/>
  <c r="U36" i="49"/>
  <c r="T36" i="49"/>
  <c r="S36" i="49"/>
  <c r="R36" i="49"/>
  <c r="Q36" i="49"/>
  <c r="L36" i="49"/>
  <c r="K36" i="49"/>
  <c r="I36" i="49"/>
  <c r="I37" i="49" s="1"/>
  <c r="H36" i="49"/>
  <c r="H41" i="49" s="1"/>
  <c r="G36" i="49"/>
  <c r="F36" i="49"/>
  <c r="F41" i="49" s="1"/>
  <c r="E36" i="49"/>
  <c r="DU35" i="49"/>
  <c r="DR35" i="49"/>
  <c r="DP35" i="49"/>
  <c r="DN35" i="49"/>
  <c r="DV35" i="49" s="1"/>
  <c r="DF35" i="49"/>
  <c r="DD35" i="49"/>
  <c r="DB35" i="49"/>
  <c r="CT35" i="49"/>
  <c r="CR35" i="49"/>
  <c r="CX35" i="49" s="1"/>
  <c r="CP35" i="49"/>
  <c r="CH35" i="49"/>
  <c r="CF35" i="49"/>
  <c r="CD35" i="49"/>
  <c r="BV35" i="49"/>
  <c r="BT35" i="49"/>
  <c r="BR35" i="49"/>
  <c r="BJ35" i="49"/>
  <c r="BH35" i="49"/>
  <c r="BF35" i="49"/>
  <c r="BC35" i="49"/>
  <c r="BO35" i="49" s="1"/>
  <c r="CA35" i="49" s="1"/>
  <c r="CM35" i="49" s="1"/>
  <c r="CY35" i="49" s="1"/>
  <c r="DK35" i="49" s="1"/>
  <c r="AZ35" i="49"/>
  <c r="AY35" i="49"/>
  <c r="AX35" i="49"/>
  <c r="AW35" i="49"/>
  <c r="BA35" i="49" s="1"/>
  <c r="AV35" i="49"/>
  <c r="AT35" i="49"/>
  <c r="AS35" i="49"/>
  <c r="AM35" i="49"/>
  <c r="M35" i="49"/>
  <c r="AO35" i="49" s="1"/>
  <c r="J35" i="49"/>
  <c r="DU34" i="49"/>
  <c r="DR34" i="49"/>
  <c r="DP34" i="49"/>
  <c r="DN34" i="49"/>
  <c r="DF34" i="49"/>
  <c r="DD34" i="49"/>
  <c r="DB34" i="49"/>
  <c r="CT34" i="49"/>
  <c r="CR34" i="49"/>
  <c r="CX34" i="49" s="1"/>
  <c r="CP34" i="49"/>
  <c r="CH34" i="49"/>
  <c r="CF34" i="49"/>
  <c r="CD34" i="49"/>
  <c r="BV34" i="49"/>
  <c r="BT34" i="49"/>
  <c r="BR34" i="49"/>
  <c r="BJ34" i="49"/>
  <c r="BH34" i="49"/>
  <c r="BF34" i="49"/>
  <c r="AZ34" i="49"/>
  <c r="AY34" i="49"/>
  <c r="AX34" i="49"/>
  <c r="AW34" i="49"/>
  <c r="AV34" i="49"/>
  <c r="AT34" i="49"/>
  <c r="AS34" i="49"/>
  <c r="AM34" i="49"/>
  <c r="J34" i="49"/>
  <c r="M34" i="49" s="1"/>
  <c r="AO34" i="49" s="1"/>
  <c r="DU33" i="49"/>
  <c r="DR33" i="49"/>
  <c r="DP33" i="49"/>
  <c r="DN33" i="49"/>
  <c r="DF33" i="49"/>
  <c r="DD33" i="49"/>
  <c r="DB33" i="49"/>
  <c r="CT33" i="49"/>
  <c r="CR33" i="49"/>
  <c r="CX33" i="49" s="1"/>
  <c r="CP33" i="49"/>
  <c r="CH33" i="49"/>
  <c r="CF33" i="49"/>
  <c r="CD33" i="49"/>
  <c r="BV33" i="49"/>
  <c r="BT33" i="49"/>
  <c r="BZ33" i="49" s="1"/>
  <c r="BR33" i="49"/>
  <c r="BJ33" i="49"/>
  <c r="BH33" i="49"/>
  <c r="BF33" i="49"/>
  <c r="BC33" i="49"/>
  <c r="BO33" i="49" s="1"/>
  <c r="CA33" i="49" s="1"/>
  <c r="CM33" i="49" s="1"/>
  <c r="CY33" i="49" s="1"/>
  <c r="DK33" i="49" s="1"/>
  <c r="AZ33" i="49"/>
  <c r="AY33" i="49"/>
  <c r="AX33" i="49"/>
  <c r="AW33" i="49"/>
  <c r="AV33" i="49"/>
  <c r="AT33" i="49"/>
  <c r="AS33" i="49"/>
  <c r="AM33" i="49"/>
  <c r="J33" i="49"/>
  <c r="M33" i="49" s="1"/>
  <c r="AO33" i="49" s="1"/>
  <c r="DU32" i="49"/>
  <c r="DR32" i="49"/>
  <c r="DP32" i="49"/>
  <c r="DN32" i="49"/>
  <c r="DF32" i="49"/>
  <c r="DD32" i="49"/>
  <c r="DB32" i="49"/>
  <c r="CT32" i="49"/>
  <c r="CR32" i="49"/>
  <c r="CX32" i="49" s="1"/>
  <c r="CP32" i="49"/>
  <c r="CH32" i="49"/>
  <c r="CF32" i="49"/>
  <c r="CL32" i="49" s="1"/>
  <c r="CD32" i="49"/>
  <c r="BV32" i="49"/>
  <c r="BT32" i="49"/>
  <c r="BR32" i="49"/>
  <c r="BJ32" i="49"/>
  <c r="BH32" i="49"/>
  <c r="BF32" i="49"/>
  <c r="AZ32" i="49"/>
  <c r="AY32" i="49"/>
  <c r="AX32" i="49"/>
  <c r="AW32" i="49"/>
  <c r="BA32" i="49" s="1"/>
  <c r="AV32" i="49"/>
  <c r="AT32" i="49"/>
  <c r="AS32" i="49"/>
  <c r="AM32" i="49"/>
  <c r="J32" i="49"/>
  <c r="M32" i="49" s="1"/>
  <c r="AO32" i="49" s="1"/>
  <c r="DU31" i="49"/>
  <c r="DR31" i="49"/>
  <c r="DP31" i="49"/>
  <c r="DN31" i="49"/>
  <c r="DF31" i="49"/>
  <c r="DD31" i="49"/>
  <c r="DB31" i="49"/>
  <c r="CT31" i="49"/>
  <c r="CR31" i="49"/>
  <c r="CX31" i="49" s="1"/>
  <c r="CP31" i="49"/>
  <c r="CH31" i="49"/>
  <c r="CF31" i="49"/>
  <c r="CD31" i="49"/>
  <c r="BV31" i="49"/>
  <c r="BT31" i="49"/>
  <c r="BR31" i="49"/>
  <c r="BJ31" i="49"/>
  <c r="BH31" i="49"/>
  <c r="BF31" i="49"/>
  <c r="BC31" i="49"/>
  <c r="BO31" i="49" s="1"/>
  <c r="CA31" i="49" s="1"/>
  <c r="CM31" i="49" s="1"/>
  <c r="CY31" i="49" s="1"/>
  <c r="DK31" i="49" s="1"/>
  <c r="AZ31" i="49"/>
  <c r="AY31" i="49"/>
  <c r="AX31" i="49"/>
  <c r="AW31" i="49"/>
  <c r="AV31" i="49"/>
  <c r="AT31" i="49"/>
  <c r="AS31" i="49"/>
  <c r="AM31" i="49"/>
  <c r="J31" i="49"/>
  <c r="M31" i="49" s="1"/>
  <c r="AO31" i="49" s="1"/>
  <c r="DU30" i="49"/>
  <c r="DR30" i="49"/>
  <c r="DP30" i="49"/>
  <c r="DN30" i="49"/>
  <c r="DF30" i="49"/>
  <c r="DD30" i="49"/>
  <c r="DB30" i="49"/>
  <c r="CT30" i="49"/>
  <c r="CR30" i="49"/>
  <c r="CX30" i="49" s="1"/>
  <c r="CP30" i="49"/>
  <c r="CH30" i="49"/>
  <c r="CF30" i="49"/>
  <c r="CL30" i="49" s="1"/>
  <c r="CD30" i="49"/>
  <c r="BV30" i="49"/>
  <c r="BT30" i="49"/>
  <c r="BR30" i="49"/>
  <c r="BJ30" i="49"/>
  <c r="BH30" i="49"/>
  <c r="BN30" i="49" s="1"/>
  <c r="BF30" i="49"/>
  <c r="AZ30" i="49"/>
  <c r="AY30" i="49"/>
  <c r="AX30" i="49"/>
  <c r="AW30" i="49"/>
  <c r="AV30" i="49"/>
  <c r="AT30" i="49"/>
  <c r="AS30" i="49"/>
  <c r="AM30" i="49"/>
  <c r="J30" i="49"/>
  <c r="M30" i="49" s="1"/>
  <c r="AO30" i="49" s="1"/>
  <c r="DU29" i="49"/>
  <c r="DR29" i="49"/>
  <c r="DP29" i="49"/>
  <c r="DN29" i="49"/>
  <c r="DF29" i="49"/>
  <c r="DD29" i="49"/>
  <c r="DJ29" i="49" s="1"/>
  <c r="DB29" i="49"/>
  <c r="CT29" i="49"/>
  <c r="CR29" i="49"/>
  <c r="CX29" i="49" s="1"/>
  <c r="CP29" i="49"/>
  <c r="CH29" i="49"/>
  <c r="CF29" i="49"/>
  <c r="CL29" i="49" s="1"/>
  <c r="CD29" i="49"/>
  <c r="BV29" i="49"/>
  <c r="BT29" i="49"/>
  <c r="BR29" i="49"/>
  <c r="BJ29" i="49"/>
  <c r="BH29" i="49"/>
  <c r="BF29" i="49"/>
  <c r="BC29" i="49"/>
  <c r="BO29" i="49" s="1"/>
  <c r="CA29" i="49" s="1"/>
  <c r="CM29" i="49" s="1"/>
  <c r="CY29" i="49" s="1"/>
  <c r="DK29" i="49" s="1"/>
  <c r="AZ29" i="49"/>
  <c r="AY29" i="49"/>
  <c r="AX29" i="49"/>
  <c r="AW29" i="49"/>
  <c r="BA29" i="49" s="1"/>
  <c r="AV29" i="49"/>
  <c r="AT29" i="49"/>
  <c r="AS29" i="49"/>
  <c r="AM29" i="49"/>
  <c r="J29" i="49"/>
  <c r="M29" i="49" s="1"/>
  <c r="AO29" i="49" s="1"/>
  <c r="DU28" i="49"/>
  <c r="DR28" i="49"/>
  <c r="DP28" i="49"/>
  <c r="DN28" i="49"/>
  <c r="DF28" i="49"/>
  <c r="DD28" i="49"/>
  <c r="DB28" i="49"/>
  <c r="CT28" i="49"/>
  <c r="CR28" i="49"/>
  <c r="CX28" i="49" s="1"/>
  <c r="CP28" i="49"/>
  <c r="CH28" i="49"/>
  <c r="CF28" i="49"/>
  <c r="CL28" i="49" s="1"/>
  <c r="CD28" i="49"/>
  <c r="BV28" i="49"/>
  <c r="BT28" i="49"/>
  <c r="BR28" i="49"/>
  <c r="BJ28" i="49"/>
  <c r="BH28" i="49"/>
  <c r="BF28" i="49"/>
  <c r="AZ28" i="49"/>
  <c r="AY28" i="49"/>
  <c r="AX28" i="49"/>
  <c r="AW28" i="49"/>
  <c r="AV28" i="49"/>
  <c r="AT28" i="49"/>
  <c r="AS28" i="49"/>
  <c r="AM28" i="49"/>
  <c r="M28" i="49"/>
  <c r="AO28" i="49" s="1"/>
  <c r="J28" i="49"/>
  <c r="DU27" i="49"/>
  <c r="DR27" i="49"/>
  <c r="DP27" i="49"/>
  <c r="DN27" i="49"/>
  <c r="DF27" i="49"/>
  <c r="DD27" i="49"/>
  <c r="DB27" i="49"/>
  <c r="CT27" i="49"/>
  <c r="CR27" i="49"/>
  <c r="CX27" i="49" s="1"/>
  <c r="CP27" i="49"/>
  <c r="CH27" i="49"/>
  <c r="CF27" i="49"/>
  <c r="CD27" i="49"/>
  <c r="BV27" i="49"/>
  <c r="BT27" i="49"/>
  <c r="BR27" i="49"/>
  <c r="BZ27" i="49" s="1"/>
  <c r="BJ27" i="49"/>
  <c r="BH27" i="49"/>
  <c r="BF27" i="49"/>
  <c r="BC27" i="49"/>
  <c r="BO27" i="49" s="1"/>
  <c r="CA27" i="49" s="1"/>
  <c r="CM27" i="49" s="1"/>
  <c r="CY27" i="49" s="1"/>
  <c r="DK27" i="49" s="1"/>
  <c r="AZ27" i="49"/>
  <c r="AY27" i="49"/>
  <c r="AX27" i="49"/>
  <c r="AW27" i="49"/>
  <c r="AV27" i="49"/>
  <c r="BA27" i="49" s="1"/>
  <c r="AT27" i="49"/>
  <c r="AS27" i="49"/>
  <c r="AM27" i="49"/>
  <c r="J27" i="49"/>
  <c r="M27" i="49" s="1"/>
  <c r="AO27" i="49" s="1"/>
  <c r="AQ27" i="49" s="1"/>
  <c r="DU26" i="49"/>
  <c r="DR26" i="49"/>
  <c r="DP26" i="49"/>
  <c r="DN26" i="49"/>
  <c r="DF26" i="49"/>
  <c r="DD26" i="49"/>
  <c r="DB26" i="49"/>
  <c r="DJ26" i="49" s="1"/>
  <c r="CT26" i="49"/>
  <c r="CR26" i="49"/>
  <c r="CP26" i="49"/>
  <c r="CX26" i="49" s="1"/>
  <c r="CH26" i="49"/>
  <c r="CF26" i="49"/>
  <c r="CD26" i="49"/>
  <c r="CL26" i="49" s="1"/>
  <c r="BV26" i="49"/>
  <c r="BT26" i="49"/>
  <c r="BR26" i="49"/>
  <c r="BJ26" i="49"/>
  <c r="BH26" i="49"/>
  <c r="BF26" i="49"/>
  <c r="BN26" i="49" s="1"/>
  <c r="AZ26" i="49"/>
  <c r="AY26" i="49"/>
  <c r="AX26" i="49"/>
  <c r="AW26" i="49"/>
  <c r="AV26" i="49"/>
  <c r="BA26" i="49" s="1"/>
  <c r="AT26" i="49"/>
  <c r="AS26" i="49"/>
  <c r="AM26" i="49"/>
  <c r="J26" i="49"/>
  <c r="M26" i="49" s="1"/>
  <c r="AO26" i="49" s="1"/>
  <c r="DU25" i="49"/>
  <c r="DR25" i="49"/>
  <c r="DP25" i="49"/>
  <c r="DN25" i="49"/>
  <c r="DF25" i="49"/>
  <c r="DD25" i="49"/>
  <c r="DB25" i="49"/>
  <c r="DJ25" i="49" s="1"/>
  <c r="CT25" i="49"/>
  <c r="CR25" i="49"/>
  <c r="CP25" i="49"/>
  <c r="CX25" i="49" s="1"/>
  <c r="CH25" i="49"/>
  <c r="CF25" i="49"/>
  <c r="CD25" i="49"/>
  <c r="CL25" i="49" s="1"/>
  <c r="BV25" i="49"/>
  <c r="BT25" i="49"/>
  <c r="BR25" i="49"/>
  <c r="BJ25" i="49"/>
  <c r="BH25" i="49"/>
  <c r="BF25" i="49"/>
  <c r="BN25" i="49" s="1"/>
  <c r="BC25" i="49"/>
  <c r="BO25" i="49" s="1"/>
  <c r="CA25" i="49" s="1"/>
  <c r="CM25" i="49" s="1"/>
  <c r="CY25" i="49" s="1"/>
  <c r="DK25" i="49" s="1"/>
  <c r="AZ25" i="49"/>
  <c r="AY25" i="49"/>
  <c r="AX25" i="49"/>
  <c r="AW25" i="49"/>
  <c r="AV25" i="49"/>
  <c r="AT25" i="49"/>
  <c r="AS25" i="49"/>
  <c r="AM25" i="49"/>
  <c r="J25" i="49"/>
  <c r="M25" i="49" s="1"/>
  <c r="AO25" i="49" s="1"/>
  <c r="DU24" i="49"/>
  <c r="DR24" i="49"/>
  <c r="DP24" i="49"/>
  <c r="DN24" i="49"/>
  <c r="DF24" i="49"/>
  <c r="DD24" i="49"/>
  <c r="DB24" i="49"/>
  <c r="CT24" i="49"/>
  <c r="CR24" i="49"/>
  <c r="CP24" i="49"/>
  <c r="CX24" i="49" s="1"/>
  <c r="CH24" i="49"/>
  <c r="CF24" i="49"/>
  <c r="CD24" i="49"/>
  <c r="BV24" i="49"/>
  <c r="BT24" i="49"/>
  <c r="BR24" i="49"/>
  <c r="BZ24" i="49" s="1"/>
  <c r="BJ24" i="49"/>
  <c r="BH24" i="49"/>
  <c r="BF24" i="49"/>
  <c r="AZ24" i="49"/>
  <c r="AY24" i="49"/>
  <c r="AX24" i="49"/>
  <c r="AW24" i="49"/>
  <c r="AV24" i="49"/>
  <c r="AT24" i="49"/>
  <c r="AS24" i="49"/>
  <c r="AM24" i="49"/>
  <c r="J24" i="49"/>
  <c r="M24" i="49" s="1"/>
  <c r="AO24" i="49" s="1"/>
  <c r="DU23" i="49"/>
  <c r="DR23" i="49"/>
  <c r="DP23" i="49"/>
  <c r="DN23" i="49"/>
  <c r="DF23" i="49"/>
  <c r="DD23" i="49"/>
  <c r="DB23" i="49"/>
  <c r="CT23" i="49"/>
  <c r="CR23" i="49"/>
  <c r="CP23" i="49"/>
  <c r="CX23" i="49" s="1"/>
  <c r="CH23" i="49"/>
  <c r="CF23" i="49"/>
  <c r="CD23" i="49"/>
  <c r="BV23" i="49"/>
  <c r="BT23" i="49"/>
  <c r="BR23" i="49"/>
  <c r="BZ23" i="49" s="1"/>
  <c r="BJ23" i="49"/>
  <c r="BH23" i="49"/>
  <c r="BF23" i="49"/>
  <c r="BC23" i="49"/>
  <c r="BO23" i="49" s="1"/>
  <c r="CA23" i="49" s="1"/>
  <c r="CM23" i="49" s="1"/>
  <c r="CY23" i="49" s="1"/>
  <c r="DK23" i="49" s="1"/>
  <c r="AZ23" i="49"/>
  <c r="AY23" i="49"/>
  <c r="AX23" i="49"/>
  <c r="AW23" i="49"/>
  <c r="AV23" i="49"/>
  <c r="BA23" i="49" s="1"/>
  <c r="AT23" i="49"/>
  <c r="AS23" i="49"/>
  <c r="AM23" i="49"/>
  <c r="J23" i="49"/>
  <c r="M23" i="49" s="1"/>
  <c r="AO23" i="49" s="1"/>
  <c r="DU22" i="49"/>
  <c r="DR22" i="49"/>
  <c r="DP22" i="49"/>
  <c r="DN22" i="49"/>
  <c r="DV22" i="49" s="1"/>
  <c r="DF22" i="49"/>
  <c r="DD22" i="49"/>
  <c r="DB22" i="49"/>
  <c r="DJ22" i="49" s="1"/>
  <c r="CT22" i="49"/>
  <c r="CR22" i="49"/>
  <c r="CP22" i="49"/>
  <c r="CX22" i="49" s="1"/>
  <c r="CH22" i="49"/>
  <c r="CF22" i="49"/>
  <c r="CD22" i="49"/>
  <c r="CL22" i="49" s="1"/>
  <c r="BV22" i="49"/>
  <c r="BT22" i="49"/>
  <c r="BR22" i="49"/>
  <c r="BZ22" i="49" s="1"/>
  <c r="BJ22" i="49"/>
  <c r="BH22" i="49"/>
  <c r="BF22" i="49"/>
  <c r="AZ22" i="49"/>
  <c r="AY22" i="49"/>
  <c r="AX22" i="49"/>
  <c r="AW22" i="49"/>
  <c r="AV22" i="49"/>
  <c r="BA22" i="49" s="1"/>
  <c r="AT22" i="49"/>
  <c r="AS22" i="49"/>
  <c r="AM22" i="49"/>
  <c r="J22" i="49"/>
  <c r="M22" i="49" s="1"/>
  <c r="AO22" i="49" s="1"/>
  <c r="DU21" i="49"/>
  <c r="DR21" i="49"/>
  <c r="DP21" i="49"/>
  <c r="DN21" i="49"/>
  <c r="DF21" i="49"/>
  <c r="DD21" i="49"/>
  <c r="DB21" i="49"/>
  <c r="CT21" i="49"/>
  <c r="CR21" i="49"/>
  <c r="CP21" i="49"/>
  <c r="CX21" i="49" s="1"/>
  <c r="CH21" i="49"/>
  <c r="CF21" i="49"/>
  <c r="CD21" i="49"/>
  <c r="BV21" i="49"/>
  <c r="BT21" i="49"/>
  <c r="BR21" i="49"/>
  <c r="BZ21" i="49" s="1"/>
  <c r="BJ21" i="49"/>
  <c r="BH21" i="49"/>
  <c r="BF21" i="49"/>
  <c r="BN21" i="49" s="1"/>
  <c r="BC21" i="49"/>
  <c r="BO21" i="49" s="1"/>
  <c r="CA21" i="49" s="1"/>
  <c r="CM21" i="49" s="1"/>
  <c r="CY21" i="49" s="1"/>
  <c r="DK21" i="49" s="1"/>
  <c r="AZ21" i="49"/>
  <c r="AY21" i="49"/>
  <c r="AX21" i="49"/>
  <c r="AW21" i="49"/>
  <c r="AV21" i="49"/>
  <c r="AT21" i="49"/>
  <c r="AS21" i="49"/>
  <c r="AM21" i="49"/>
  <c r="J21" i="49"/>
  <c r="M21" i="49" s="1"/>
  <c r="AO21" i="49" s="1"/>
  <c r="DU20" i="49"/>
  <c r="DR20" i="49"/>
  <c r="DP20" i="49"/>
  <c r="DN20" i="49"/>
  <c r="DF20" i="49"/>
  <c r="DD20" i="49"/>
  <c r="DB20" i="49"/>
  <c r="DJ20" i="49" s="1"/>
  <c r="CT20" i="49"/>
  <c r="CR20" i="49"/>
  <c r="CP20" i="49"/>
  <c r="CX20" i="49" s="1"/>
  <c r="CH20" i="49"/>
  <c r="CF20" i="49"/>
  <c r="CD20" i="49"/>
  <c r="CL20" i="49" s="1"/>
  <c r="BV20" i="49"/>
  <c r="BT20" i="49"/>
  <c r="BR20" i="49"/>
  <c r="BZ20" i="49" s="1"/>
  <c r="BJ20" i="49"/>
  <c r="BH20" i="49"/>
  <c r="BF20" i="49"/>
  <c r="AZ20" i="49"/>
  <c r="AY20" i="49"/>
  <c r="AX20" i="49"/>
  <c r="AW20" i="49"/>
  <c r="AV20" i="49"/>
  <c r="BA20" i="49" s="1"/>
  <c r="AT20" i="49"/>
  <c r="AS20" i="49"/>
  <c r="AM20" i="49"/>
  <c r="J20" i="49"/>
  <c r="M20" i="49" s="1"/>
  <c r="AO20" i="49" s="1"/>
  <c r="DU19" i="49"/>
  <c r="DR19" i="49"/>
  <c r="DP19" i="49"/>
  <c r="DN19" i="49"/>
  <c r="DF19" i="49"/>
  <c r="DD19" i="49"/>
  <c r="DJ19" i="49" s="1"/>
  <c r="DB19" i="49"/>
  <c r="CT19" i="49"/>
  <c r="CR19" i="49"/>
  <c r="CX19" i="49" s="1"/>
  <c r="CP19" i="49"/>
  <c r="CH19" i="49"/>
  <c r="CF19" i="49"/>
  <c r="CL19" i="49" s="1"/>
  <c r="CD19" i="49"/>
  <c r="BV19" i="49"/>
  <c r="BT19" i="49"/>
  <c r="BR19" i="49"/>
  <c r="BJ19" i="49"/>
  <c r="BH19" i="49"/>
  <c r="BN19" i="49" s="1"/>
  <c r="BF19" i="49"/>
  <c r="BC19" i="49"/>
  <c r="BO19" i="49" s="1"/>
  <c r="CA19" i="49" s="1"/>
  <c r="CM19" i="49" s="1"/>
  <c r="CY19" i="49" s="1"/>
  <c r="DK19" i="49" s="1"/>
  <c r="AZ19" i="49"/>
  <c r="AY19" i="49"/>
  <c r="AX19" i="49"/>
  <c r="AW19" i="49"/>
  <c r="AV19" i="49"/>
  <c r="AT19" i="49"/>
  <c r="AS19" i="49"/>
  <c r="AM19" i="49"/>
  <c r="J19" i="49"/>
  <c r="M19" i="49" s="1"/>
  <c r="AO19" i="49" s="1"/>
  <c r="DU18" i="49"/>
  <c r="DR18" i="49"/>
  <c r="DP18" i="49"/>
  <c r="DN18" i="49"/>
  <c r="DV18" i="49" s="1"/>
  <c r="DF18" i="49"/>
  <c r="DD18" i="49"/>
  <c r="DB18" i="49"/>
  <c r="CT18" i="49"/>
  <c r="CR18" i="49"/>
  <c r="CP18" i="49"/>
  <c r="CX18" i="49" s="1"/>
  <c r="CH18" i="49"/>
  <c r="CF18" i="49"/>
  <c r="CD18" i="49"/>
  <c r="CL18" i="49" s="1"/>
  <c r="BV18" i="49"/>
  <c r="BT18" i="49"/>
  <c r="BR18" i="49"/>
  <c r="BJ18" i="49"/>
  <c r="BH18" i="49"/>
  <c r="BF18" i="49"/>
  <c r="BN18" i="49" s="1"/>
  <c r="AZ18" i="49"/>
  <c r="AY18" i="49"/>
  <c r="AX18" i="49"/>
  <c r="AW18" i="49"/>
  <c r="AV18" i="49"/>
  <c r="AT18" i="49"/>
  <c r="AS18" i="49"/>
  <c r="AM18" i="49"/>
  <c r="J18" i="49"/>
  <c r="M18" i="49" s="1"/>
  <c r="AO18" i="49" s="1"/>
  <c r="DU17" i="49"/>
  <c r="DR17" i="49"/>
  <c r="DP17" i="49"/>
  <c r="DN17" i="49"/>
  <c r="DF17" i="49"/>
  <c r="DD17" i="49"/>
  <c r="DB17" i="49"/>
  <c r="DJ17" i="49" s="1"/>
  <c r="CT17" i="49"/>
  <c r="CR17" i="49"/>
  <c r="CP17" i="49"/>
  <c r="CX17" i="49" s="1"/>
  <c r="CH17" i="49"/>
  <c r="CF17" i="49"/>
  <c r="CD17" i="49"/>
  <c r="BV17" i="49"/>
  <c r="BT17" i="49"/>
  <c r="BR17" i="49"/>
  <c r="BZ17" i="49" s="1"/>
  <c r="BJ17" i="49"/>
  <c r="BH17" i="49"/>
  <c r="BF17" i="49"/>
  <c r="BC17" i="49"/>
  <c r="BO17" i="49" s="1"/>
  <c r="CA17" i="49" s="1"/>
  <c r="CM17" i="49" s="1"/>
  <c r="CY17" i="49" s="1"/>
  <c r="DK17" i="49" s="1"/>
  <c r="AZ17" i="49"/>
  <c r="AY17" i="49"/>
  <c r="AX17" i="49"/>
  <c r="AW17" i="49"/>
  <c r="AV17" i="49"/>
  <c r="BA17" i="49" s="1"/>
  <c r="AT17" i="49"/>
  <c r="AS17" i="49"/>
  <c r="AM17" i="49"/>
  <c r="J17" i="49"/>
  <c r="M17" i="49" s="1"/>
  <c r="AO17" i="49" s="1"/>
  <c r="DU16" i="49"/>
  <c r="DR16" i="49"/>
  <c r="DP16" i="49"/>
  <c r="DN16" i="49"/>
  <c r="DF16" i="49"/>
  <c r="DD16" i="49"/>
  <c r="DB16" i="49"/>
  <c r="DJ16" i="49" s="1"/>
  <c r="CT16" i="49"/>
  <c r="CR16" i="49"/>
  <c r="CP16" i="49"/>
  <c r="CX16" i="49" s="1"/>
  <c r="CH16" i="49"/>
  <c r="CF16" i="49"/>
  <c r="CD16" i="49"/>
  <c r="BV16" i="49"/>
  <c r="BT16" i="49"/>
  <c r="BR16" i="49"/>
  <c r="BJ16" i="49"/>
  <c r="BH16" i="49"/>
  <c r="BF16" i="49"/>
  <c r="AZ16" i="49"/>
  <c r="AY16" i="49"/>
  <c r="AX16" i="49"/>
  <c r="AW16" i="49"/>
  <c r="AV16" i="49"/>
  <c r="AT16" i="49"/>
  <c r="AS16" i="49"/>
  <c r="AM16" i="49"/>
  <c r="J16" i="49"/>
  <c r="M16" i="49" s="1"/>
  <c r="AO16" i="49" s="1"/>
  <c r="DU15" i="49"/>
  <c r="DR15" i="49"/>
  <c r="DP15" i="49"/>
  <c r="DN15" i="49"/>
  <c r="DF15" i="49"/>
  <c r="DD15" i="49"/>
  <c r="DB15" i="49"/>
  <c r="CT15" i="49"/>
  <c r="CR15" i="49"/>
  <c r="CX15" i="49" s="1"/>
  <c r="CP15" i="49"/>
  <c r="CH15" i="49"/>
  <c r="CF15" i="49"/>
  <c r="CD15" i="49"/>
  <c r="BV15" i="49"/>
  <c r="BT15" i="49"/>
  <c r="BZ15" i="49" s="1"/>
  <c r="BR15" i="49"/>
  <c r="BJ15" i="49"/>
  <c r="BH15" i="49"/>
  <c r="BF15" i="49"/>
  <c r="BC15" i="49"/>
  <c r="BO15" i="49" s="1"/>
  <c r="CA15" i="49" s="1"/>
  <c r="CM15" i="49" s="1"/>
  <c r="CY15" i="49" s="1"/>
  <c r="DK15" i="49" s="1"/>
  <c r="AZ15" i="49"/>
  <c r="AY15" i="49"/>
  <c r="AX15" i="49"/>
  <c r="AW15" i="49"/>
  <c r="AV15" i="49"/>
  <c r="AT15" i="49"/>
  <c r="AS15" i="49"/>
  <c r="AM15" i="49"/>
  <c r="J15" i="49"/>
  <c r="M15" i="49" s="1"/>
  <c r="AO15" i="49" s="1"/>
  <c r="DU14" i="49"/>
  <c r="DR14" i="49"/>
  <c r="DP14" i="49"/>
  <c r="DN14" i="49"/>
  <c r="DV14" i="49" s="1"/>
  <c r="DF14" i="49"/>
  <c r="DD14" i="49"/>
  <c r="DJ14" i="49" s="1"/>
  <c r="DB14" i="49"/>
  <c r="CT14" i="49"/>
  <c r="CR14" i="49"/>
  <c r="CX14" i="49" s="1"/>
  <c r="CP14" i="49"/>
  <c r="CH14" i="49"/>
  <c r="CF14" i="49"/>
  <c r="CL14" i="49" s="1"/>
  <c r="CD14" i="49"/>
  <c r="BV14" i="49"/>
  <c r="BT14" i="49"/>
  <c r="BR14" i="49"/>
  <c r="BJ14" i="49"/>
  <c r="BH14" i="49"/>
  <c r="BN14" i="49" s="1"/>
  <c r="BF14" i="49"/>
  <c r="AZ14" i="49"/>
  <c r="AY14" i="49"/>
  <c r="AX14" i="49"/>
  <c r="AW14" i="49"/>
  <c r="AV14" i="49"/>
  <c r="AT14" i="49"/>
  <c r="AS14" i="49"/>
  <c r="AM14" i="49"/>
  <c r="J14" i="49"/>
  <c r="M14" i="49" s="1"/>
  <c r="AO14" i="49" s="1"/>
  <c r="DU13" i="49"/>
  <c r="DR13" i="49"/>
  <c r="DP13" i="49"/>
  <c r="DN13" i="49"/>
  <c r="DF13" i="49"/>
  <c r="DD13" i="49"/>
  <c r="DJ13" i="49" s="1"/>
  <c r="DB13" i="49"/>
  <c r="CT13" i="49"/>
  <c r="CR13" i="49"/>
  <c r="CX13" i="49" s="1"/>
  <c r="CP13" i="49"/>
  <c r="CH13" i="49"/>
  <c r="CF13" i="49"/>
  <c r="CL13" i="49" s="1"/>
  <c r="CD13" i="49"/>
  <c r="BV13" i="49"/>
  <c r="BT13" i="49"/>
  <c r="BR13" i="49"/>
  <c r="BJ13" i="49"/>
  <c r="BH13" i="49"/>
  <c r="BN13" i="49" s="1"/>
  <c r="BF13" i="49"/>
  <c r="BC13" i="49"/>
  <c r="BO13" i="49" s="1"/>
  <c r="CA13" i="49" s="1"/>
  <c r="CM13" i="49" s="1"/>
  <c r="CY13" i="49" s="1"/>
  <c r="DK13" i="49" s="1"/>
  <c r="AZ13" i="49"/>
  <c r="AY13" i="49"/>
  <c r="AX13" i="49"/>
  <c r="AW13" i="49"/>
  <c r="AV13" i="49"/>
  <c r="AT13" i="49"/>
  <c r="AS13" i="49"/>
  <c r="AM13" i="49"/>
  <c r="J13" i="49"/>
  <c r="M13" i="49" s="1"/>
  <c r="AO13" i="49" s="1"/>
  <c r="DU12" i="49"/>
  <c r="DR12" i="49"/>
  <c r="DP12" i="49"/>
  <c r="DN12" i="49"/>
  <c r="DF12" i="49"/>
  <c r="DD12" i="49"/>
  <c r="DB12" i="49"/>
  <c r="CT12" i="49"/>
  <c r="CR12" i="49"/>
  <c r="CX12" i="49" s="1"/>
  <c r="CP12" i="49"/>
  <c r="CH12" i="49"/>
  <c r="CF12" i="49"/>
  <c r="CD12" i="49"/>
  <c r="BV12" i="49"/>
  <c r="BT12" i="49"/>
  <c r="BZ12" i="49" s="1"/>
  <c r="BR12" i="49"/>
  <c r="BJ12" i="49"/>
  <c r="BH12" i="49"/>
  <c r="BF12" i="49"/>
  <c r="AZ12" i="49"/>
  <c r="AY12" i="49"/>
  <c r="AX12" i="49"/>
  <c r="AW12" i="49"/>
  <c r="AV12" i="49"/>
  <c r="AT12" i="49"/>
  <c r="AS12" i="49"/>
  <c r="AM12" i="49"/>
  <c r="J12" i="49"/>
  <c r="M12" i="49" s="1"/>
  <c r="AO12" i="49" s="1"/>
  <c r="DU11" i="49"/>
  <c r="DR11" i="49"/>
  <c r="DP11" i="49"/>
  <c r="DN11" i="49"/>
  <c r="DF11" i="49"/>
  <c r="DD11" i="49"/>
  <c r="DJ11" i="49" s="1"/>
  <c r="DB11" i="49"/>
  <c r="CT11" i="49"/>
  <c r="CR11" i="49"/>
  <c r="CX11" i="49" s="1"/>
  <c r="CP11" i="49"/>
  <c r="CH11" i="49"/>
  <c r="CF11" i="49"/>
  <c r="CL11" i="49" s="1"/>
  <c r="CD11" i="49"/>
  <c r="BV11" i="49"/>
  <c r="BT11" i="49"/>
  <c r="BR11" i="49"/>
  <c r="BJ11" i="49"/>
  <c r="BH11" i="49"/>
  <c r="BN11" i="49" s="1"/>
  <c r="BF11" i="49"/>
  <c r="BC11" i="49"/>
  <c r="BO11" i="49" s="1"/>
  <c r="CA11" i="49" s="1"/>
  <c r="CM11" i="49" s="1"/>
  <c r="CY11" i="49" s="1"/>
  <c r="DK11" i="49" s="1"/>
  <c r="AZ11" i="49"/>
  <c r="AY11" i="49"/>
  <c r="AX11" i="49"/>
  <c r="AW11" i="49"/>
  <c r="AV11" i="49"/>
  <c r="AT11" i="49"/>
  <c r="AS11" i="49"/>
  <c r="AM11" i="49"/>
  <c r="J11" i="49"/>
  <c r="M11" i="49" s="1"/>
  <c r="AO11" i="49" s="1"/>
  <c r="DU10" i="49"/>
  <c r="DR10" i="49"/>
  <c r="DP10" i="49"/>
  <c r="DN10" i="49"/>
  <c r="DV10" i="49" s="1"/>
  <c r="DF10" i="49"/>
  <c r="DD10" i="49"/>
  <c r="DJ10" i="49" s="1"/>
  <c r="DB10" i="49"/>
  <c r="CT10" i="49"/>
  <c r="CR10" i="49"/>
  <c r="CX10" i="49" s="1"/>
  <c r="CP10" i="49"/>
  <c r="CH10" i="49"/>
  <c r="CF10" i="49"/>
  <c r="CL10" i="49" s="1"/>
  <c r="CD10" i="49"/>
  <c r="BV10" i="49"/>
  <c r="BT10" i="49"/>
  <c r="BR10" i="49"/>
  <c r="BJ10" i="49"/>
  <c r="BH10" i="49"/>
  <c r="BN10" i="49" s="1"/>
  <c r="BF10" i="49"/>
  <c r="AZ10" i="49"/>
  <c r="AY10" i="49"/>
  <c r="AX10" i="49"/>
  <c r="AW10" i="49"/>
  <c r="AV10" i="49"/>
  <c r="AT10" i="49"/>
  <c r="AS10" i="49"/>
  <c r="AM10" i="49"/>
  <c r="J10" i="49"/>
  <c r="M10" i="49" s="1"/>
  <c r="AO10" i="49" s="1"/>
  <c r="DU9" i="49"/>
  <c r="DR9" i="49"/>
  <c r="DP9" i="49"/>
  <c r="DN9" i="49"/>
  <c r="DF9" i="49"/>
  <c r="DD9" i="49"/>
  <c r="DB9" i="49"/>
  <c r="CT9" i="49"/>
  <c r="CR9" i="49"/>
  <c r="CX9" i="49" s="1"/>
  <c r="CP9" i="49"/>
  <c r="CH9" i="49"/>
  <c r="CF9" i="49"/>
  <c r="CD9" i="49"/>
  <c r="BV9" i="49"/>
  <c r="BT9" i="49"/>
  <c r="BZ9" i="49" s="1"/>
  <c r="BR9" i="49"/>
  <c r="BJ9" i="49"/>
  <c r="BH9" i="49"/>
  <c r="BF9" i="49"/>
  <c r="BC9" i="49"/>
  <c r="BO9" i="49" s="1"/>
  <c r="CA9" i="49" s="1"/>
  <c r="CM9" i="49" s="1"/>
  <c r="CY9" i="49" s="1"/>
  <c r="DK9" i="49" s="1"/>
  <c r="AZ9" i="49"/>
  <c r="AY9" i="49"/>
  <c r="AX9" i="49"/>
  <c r="AW9" i="49"/>
  <c r="BA9" i="49" s="1"/>
  <c r="AV9" i="49"/>
  <c r="AT9" i="49"/>
  <c r="AS9" i="49"/>
  <c r="AM9" i="49"/>
  <c r="J9" i="49"/>
  <c r="M9" i="49" s="1"/>
  <c r="AO9" i="49" s="1"/>
  <c r="DU8" i="49"/>
  <c r="DR8" i="49"/>
  <c r="DP8" i="49"/>
  <c r="DN8" i="49"/>
  <c r="DF8" i="49"/>
  <c r="DD8" i="49"/>
  <c r="DB8" i="49"/>
  <c r="CT8" i="49"/>
  <c r="CR8" i="49"/>
  <c r="CX8" i="49" s="1"/>
  <c r="CP8" i="49"/>
  <c r="CH8" i="49"/>
  <c r="CF8" i="49"/>
  <c r="CD8" i="49"/>
  <c r="BV8" i="49"/>
  <c r="BT8" i="49"/>
  <c r="BZ8" i="49" s="1"/>
  <c r="BR8" i="49"/>
  <c r="BJ8" i="49"/>
  <c r="BH8" i="49"/>
  <c r="BF8" i="49"/>
  <c r="AZ8" i="49"/>
  <c r="AY8" i="49"/>
  <c r="AX8" i="49"/>
  <c r="AW8" i="49"/>
  <c r="BA8" i="49" s="1"/>
  <c r="AV8" i="49"/>
  <c r="AT8" i="49"/>
  <c r="AS8" i="49"/>
  <c r="AM8" i="49"/>
  <c r="J8" i="49"/>
  <c r="M8" i="49" s="1"/>
  <c r="AO8" i="49" s="1"/>
  <c r="DU7" i="49"/>
  <c r="DR7" i="49"/>
  <c r="DP7" i="49"/>
  <c r="DN7" i="49"/>
  <c r="DF7" i="49"/>
  <c r="DD7" i="49"/>
  <c r="DJ7" i="49" s="1"/>
  <c r="DB7" i="49"/>
  <c r="CT7" i="49"/>
  <c r="CR7" i="49"/>
  <c r="CX7" i="49" s="1"/>
  <c r="CP7" i="49"/>
  <c r="CH7" i="49"/>
  <c r="CF7" i="49"/>
  <c r="CL7" i="49" s="1"/>
  <c r="CD7" i="49"/>
  <c r="BV7" i="49"/>
  <c r="BT7" i="49"/>
  <c r="BR7" i="49"/>
  <c r="BJ7" i="49"/>
  <c r="BH7" i="49"/>
  <c r="BN7" i="49" s="1"/>
  <c r="BF7" i="49"/>
  <c r="BC7" i="49"/>
  <c r="BO7" i="49" s="1"/>
  <c r="CA7" i="49" s="1"/>
  <c r="CM7" i="49" s="1"/>
  <c r="CY7" i="49" s="1"/>
  <c r="DK7" i="49" s="1"/>
  <c r="AZ7" i="49"/>
  <c r="AY7" i="49"/>
  <c r="AX7" i="49"/>
  <c r="AW7" i="49"/>
  <c r="AV7" i="49"/>
  <c r="AT7" i="49"/>
  <c r="AS7" i="49"/>
  <c r="AM7" i="49"/>
  <c r="J7" i="49"/>
  <c r="M7" i="49" s="1"/>
  <c r="AO7" i="49" s="1"/>
  <c r="DU6" i="49"/>
  <c r="DR6" i="49"/>
  <c r="DP6" i="49"/>
  <c r="DN6" i="49"/>
  <c r="DF6" i="49"/>
  <c r="DD6" i="49"/>
  <c r="DJ6" i="49" s="1"/>
  <c r="DB6" i="49"/>
  <c r="CT6" i="49"/>
  <c r="CR6" i="49"/>
  <c r="CX6" i="49" s="1"/>
  <c r="CP6" i="49"/>
  <c r="CH6" i="49"/>
  <c r="CF6" i="49"/>
  <c r="CL6" i="49" s="1"/>
  <c r="CD6" i="49"/>
  <c r="BV6" i="49"/>
  <c r="BT6" i="49"/>
  <c r="BR6" i="49"/>
  <c r="BJ6" i="49"/>
  <c r="BH6" i="49"/>
  <c r="BF6" i="49"/>
  <c r="AZ6" i="49"/>
  <c r="AY6" i="49"/>
  <c r="AX6" i="49"/>
  <c r="AW6" i="49"/>
  <c r="AV6" i="49"/>
  <c r="AT6" i="49"/>
  <c r="AS6" i="49"/>
  <c r="AM6" i="49"/>
  <c r="J6" i="49"/>
  <c r="M6" i="49" s="1"/>
  <c r="AO6" i="49" s="1"/>
  <c r="D6" i="49"/>
  <c r="P6" i="49" s="1"/>
  <c r="DU5" i="49"/>
  <c r="DR5" i="49"/>
  <c r="DP5" i="49"/>
  <c r="DN5" i="49"/>
  <c r="DF5" i="49"/>
  <c r="DD5" i="49"/>
  <c r="DB5" i="49"/>
  <c r="CT5" i="49"/>
  <c r="CR5" i="49"/>
  <c r="CX5" i="49" s="1"/>
  <c r="CP5" i="49"/>
  <c r="CH5" i="49"/>
  <c r="CF5" i="49"/>
  <c r="CD5" i="49"/>
  <c r="BV5" i="49"/>
  <c r="BT5" i="49"/>
  <c r="BR5" i="49"/>
  <c r="BJ5" i="49"/>
  <c r="BH5" i="49"/>
  <c r="BF5" i="49"/>
  <c r="BC5" i="49"/>
  <c r="BO5" i="49" s="1"/>
  <c r="CA5" i="49" s="1"/>
  <c r="CM5" i="49" s="1"/>
  <c r="CY5" i="49" s="1"/>
  <c r="DK5" i="49" s="1"/>
  <c r="AZ5" i="49"/>
  <c r="AY5" i="49"/>
  <c r="AY38" i="49" s="1"/>
  <c r="AX5" i="49"/>
  <c r="AW5" i="49"/>
  <c r="AV5" i="49"/>
  <c r="AU5" i="49"/>
  <c r="BD5" i="49" s="1"/>
  <c r="BP5" i="49" s="1"/>
  <c r="CB5" i="49" s="1"/>
  <c r="CN5" i="49" s="1"/>
  <c r="CZ5" i="49" s="1"/>
  <c r="DL5" i="49" s="1"/>
  <c r="AT5" i="49"/>
  <c r="AS5" i="49"/>
  <c r="AM5" i="49"/>
  <c r="P5" i="49"/>
  <c r="J5" i="49"/>
  <c r="M5" i="49" s="1"/>
  <c r="AS2" i="49"/>
  <c r="AS48" i="49" s="1"/>
  <c r="Q2" i="49"/>
  <c r="AO1" i="49" s="1"/>
  <c r="DV63" i="49" l="1"/>
  <c r="DV61" i="49"/>
  <c r="DJ64" i="49"/>
  <c r="CL64" i="49"/>
  <c r="BZ63" i="49"/>
  <c r="BN64" i="49"/>
  <c r="DJ62" i="49"/>
  <c r="DJ61" i="49"/>
  <c r="CL61" i="49"/>
  <c r="CL62" i="49"/>
  <c r="DJ60" i="49"/>
  <c r="CL60" i="49"/>
  <c r="BZ62" i="49"/>
  <c r="BN61" i="49"/>
  <c r="BN62" i="49"/>
  <c r="BZ59" i="49"/>
  <c r="BZ60" i="49"/>
  <c r="BN60" i="49"/>
  <c r="DJ57" i="49"/>
  <c r="DJ58" i="49"/>
  <c r="CL58" i="49"/>
  <c r="CL57" i="49"/>
  <c r="BZ57" i="49"/>
  <c r="BN58" i="49"/>
  <c r="DJ56" i="49"/>
  <c r="CL56" i="49"/>
  <c r="BZ56" i="49"/>
  <c r="BZ55" i="49"/>
  <c r="DJ54" i="49"/>
  <c r="BZ54" i="49"/>
  <c r="BN53" i="49"/>
  <c r="BN54" i="49"/>
  <c r="DJ52" i="49"/>
  <c r="CL52" i="49"/>
  <c r="BZ51" i="49"/>
  <c r="BN52" i="49"/>
  <c r="DJ49" i="49"/>
  <c r="CL49" i="49"/>
  <c r="BZ50" i="49"/>
  <c r="BN49" i="49"/>
  <c r="DJ48" i="49"/>
  <c r="DJ47" i="49"/>
  <c r="CL47" i="49"/>
  <c r="CL48" i="49"/>
  <c r="BZ47" i="49"/>
  <c r="BN47" i="49"/>
  <c r="BN48" i="49"/>
  <c r="DJ45" i="49"/>
  <c r="CL45" i="49"/>
  <c r="BZ46" i="49"/>
  <c r="BZ45" i="49"/>
  <c r="DJ44" i="49"/>
  <c r="DJ43" i="49"/>
  <c r="CL44" i="49"/>
  <c r="BZ43" i="49"/>
  <c r="BN44" i="49"/>
  <c r="BN45" i="49"/>
  <c r="BN43" i="49"/>
  <c r="DJ42" i="49"/>
  <c r="DJ41" i="49"/>
  <c r="CL42" i="49"/>
  <c r="CL41" i="49"/>
  <c r="BZ42" i="49"/>
  <c r="BZ41" i="49"/>
  <c r="BN42" i="49"/>
  <c r="BN41" i="49"/>
  <c r="DJ40" i="49"/>
  <c r="CL39" i="49"/>
  <c r="BZ40" i="49"/>
  <c r="BZ39" i="49"/>
  <c r="BN39" i="49"/>
  <c r="BN40" i="49"/>
  <c r="DJ37" i="49"/>
  <c r="CL37" i="49"/>
  <c r="CL38" i="49"/>
  <c r="BZ37" i="49"/>
  <c r="BN38" i="49"/>
  <c r="BN37" i="49"/>
  <c r="DJ35" i="49"/>
  <c r="CL35" i="49"/>
  <c r="BZ36" i="49"/>
  <c r="BZ35" i="49"/>
  <c r="BN35" i="49"/>
  <c r="DJ34" i="49"/>
  <c r="DJ33" i="49"/>
  <c r="CL33" i="49"/>
  <c r="CL34" i="49"/>
  <c r="BZ34" i="49"/>
  <c r="BN33" i="49"/>
  <c r="BN34" i="49"/>
  <c r="DJ32" i="49"/>
  <c r="DJ31" i="49"/>
  <c r="CL31" i="49"/>
  <c r="BZ32" i="49"/>
  <c r="BZ31" i="49"/>
  <c r="BN32" i="49"/>
  <c r="BN31" i="49"/>
  <c r="DJ30" i="49"/>
  <c r="BZ29" i="49"/>
  <c r="BZ30" i="49"/>
  <c r="BN29" i="49"/>
  <c r="DJ27" i="49"/>
  <c r="DJ28" i="49"/>
  <c r="CL27" i="49"/>
  <c r="BZ28" i="49"/>
  <c r="BN27" i="49"/>
  <c r="BN28" i="49"/>
  <c r="BZ26" i="49"/>
  <c r="BZ25" i="49"/>
  <c r="DJ24" i="49"/>
  <c r="DJ23" i="49"/>
  <c r="CL24" i="49"/>
  <c r="CL23" i="49"/>
  <c r="BN24" i="49"/>
  <c r="BN23" i="49"/>
  <c r="DV59" i="49"/>
  <c r="DV57" i="49"/>
  <c r="DV53" i="49"/>
  <c r="DV52" i="49"/>
  <c r="DV51" i="49"/>
  <c r="DV50" i="49"/>
  <c r="DV48" i="49"/>
  <c r="DV45" i="49"/>
  <c r="DV46" i="49"/>
  <c r="DV44" i="49"/>
  <c r="DV43" i="49"/>
  <c r="DV41" i="49"/>
  <c r="DV42" i="49"/>
  <c r="DV40" i="49"/>
  <c r="DV38" i="49"/>
  <c r="DV37" i="49"/>
  <c r="BA34" i="49"/>
  <c r="BA33" i="49"/>
  <c r="BA31" i="49"/>
  <c r="DJ21" i="49"/>
  <c r="CL21" i="49"/>
  <c r="BN22" i="49"/>
  <c r="BA30" i="49"/>
  <c r="DV36" i="49"/>
  <c r="DV34" i="49"/>
  <c r="DV33" i="49"/>
  <c r="DV30" i="49"/>
  <c r="DV29" i="49"/>
  <c r="DV26" i="49"/>
  <c r="DV25" i="49"/>
  <c r="DV24" i="49"/>
  <c r="DV23" i="49"/>
  <c r="DV21" i="49"/>
  <c r="DV20" i="49"/>
  <c r="DV19" i="49"/>
  <c r="DV17" i="49"/>
  <c r="DV15" i="49"/>
  <c r="DV16" i="49"/>
  <c r="DV13" i="49"/>
  <c r="DV12" i="49"/>
  <c r="DV11" i="49"/>
  <c r="BA28" i="49"/>
  <c r="BA25" i="49"/>
  <c r="BA24" i="49"/>
  <c r="BA21" i="49"/>
  <c r="BA19" i="49"/>
  <c r="BA18" i="49"/>
  <c r="AR20" i="49"/>
  <c r="BA16" i="49"/>
  <c r="BA14" i="49"/>
  <c r="BA13" i="49"/>
  <c r="BZ19" i="49"/>
  <c r="BN20" i="49"/>
  <c r="DJ18" i="49"/>
  <c r="CL17" i="49"/>
  <c r="BZ18" i="49"/>
  <c r="BN17" i="49"/>
  <c r="DJ15" i="49"/>
  <c r="CL16" i="49"/>
  <c r="CL15" i="49"/>
  <c r="BZ16" i="49"/>
  <c r="BN16" i="49"/>
  <c r="BN15" i="49"/>
  <c r="BZ14" i="49"/>
  <c r="BZ13" i="49"/>
  <c r="DJ12" i="49"/>
  <c r="CL12" i="49"/>
  <c r="BZ11" i="49"/>
  <c r="BN12" i="49"/>
  <c r="DJ9" i="49"/>
  <c r="CL9" i="49"/>
  <c r="BZ10" i="49"/>
  <c r="BN9" i="49"/>
  <c r="DJ8" i="49"/>
  <c r="CL8" i="49"/>
  <c r="BZ7" i="49"/>
  <c r="BN8" i="49"/>
  <c r="DV9" i="49"/>
  <c r="DU67" i="49"/>
  <c r="DV67" i="49" s="1"/>
  <c r="DV8" i="49"/>
  <c r="DV7" i="49"/>
  <c r="DV6" i="49"/>
  <c r="DV5" i="49"/>
  <c r="DJ67" i="49"/>
  <c r="DJ5" i="49"/>
  <c r="CL67" i="49"/>
  <c r="CL5" i="49"/>
  <c r="BZ67" i="49"/>
  <c r="BZ6" i="49"/>
  <c r="BZ5" i="49"/>
  <c r="BN67" i="49"/>
  <c r="BN6" i="49"/>
  <c r="BN5" i="49"/>
  <c r="L41" i="49"/>
  <c r="L43" i="49" s="1"/>
  <c r="L49" i="49" s="1"/>
  <c r="BA12" i="49"/>
  <c r="AR19" i="49"/>
  <c r="BA11" i="49"/>
  <c r="AM36" i="49"/>
  <c r="BA7" i="49"/>
  <c r="AW38" i="49"/>
  <c r="AW43" i="49" s="1"/>
  <c r="M36" i="49"/>
  <c r="BA6" i="49"/>
  <c r="J39" i="49"/>
  <c r="G37" i="49"/>
  <c r="G39" i="49" s="1"/>
  <c r="G41" i="49" s="1"/>
  <c r="AX20" i="50"/>
  <c r="BG35" i="50" s="1"/>
  <c r="BS35" i="50" s="1"/>
  <c r="CE35" i="50" s="1"/>
  <c r="CQ35" i="50" s="1"/>
  <c r="DC35" i="50" s="1"/>
  <c r="DO35" i="50" s="1"/>
  <c r="D21" i="50"/>
  <c r="P20" i="50"/>
  <c r="BA54" i="49"/>
  <c r="K37" i="49" s="1"/>
  <c r="AQ8" i="49"/>
  <c r="BA39" i="49"/>
  <c r="AQ28" i="49"/>
  <c r="AQ29" i="49"/>
  <c r="AQ32" i="49"/>
  <c r="AQ33" i="49"/>
  <c r="BA41" i="49"/>
  <c r="AQ6" i="49"/>
  <c r="AQ7" i="49"/>
  <c r="AY50" i="49"/>
  <c r="AY55" i="49" s="1"/>
  <c r="AY43" i="49"/>
  <c r="BA5" i="49"/>
  <c r="AU6" i="49"/>
  <c r="BD7" i="49" s="1"/>
  <c r="BP7" i="49" s="1"/>
  <c r="CB7" i="49" s="1"/>
  <c r="CN7" i="49" s="1"/>
  <c r="CZ7" i="49" s="1"/>
  <c r="DL7" i="49" s="1"/>
  <c r="D7" i="49"/>
  <c r="BA10" i="49"/>
  <c r="BA15" i="49"/>
  <c r="BI2" i="49"/>
  <c r="BU2" i="49" s="1"/>
  <c r="CG2" i="49" s="1"/>
  <c r="CS2" i="49" s="1"/>
  <c r="DE2" i="49" s="1"/>
  <c r="DQ2" i="49" s="1"/>
  <c r="J36" i="49"/>
  <c r="AO5" i="49"/>
  <c r="AO36" i="49" s="1"/>
  <c r="AV38" i="49"/>
  <c r="AX37" i="49"/>
  <c r="AZ38" i="49"/>
  <c r="DV27" i="49"/>
  <c r="DV28" i="49"/>
  <c r="AQ30" i="49"/>
  <c r="AQ31" i="49"/>
  <c r="DV31" i="49"/>
  <c r="DV32" i="49"/>
  <c r="AQ34" i="49"/>
  <c r="AQ35" i="49"/>
  <c r="H43" i="49"/>
  <c r="I41" i="49"/>
  <c r="I43" i="49" s="1"/>
  <c r="I49" i="49" s="1"/>
  <c r="K41" i="49"/>
  <c r="K43" i="49" s="1"/>
  <c r="K49" i="49" s="1"/>
  <c r="H47" i="49"/>
  <c r="DV54" i="49"/>
  <c r="BA52" i="49"/>
  <c r="L37" i="49" s="1"/>
  <c r="BA40" i="49"/>
  <c r="BA42" i="49"/>
  <c r="DV56" i="49"/>
  <c r="DV58" i="49"/>
  <c r="DV60" i="49"/>
  <c r="DV62" i="49"/>
  <c r="DV64" i="49"/>
  <c r="M45" i="49" l="1"/>
  <c r="M40" i="49"/>
  <c r="AW50" i="49"/>
  <c r="AW55" i="49" s="1"/>
  <c r="AO37" i="49"/>
  <c r="J41" i="49"/>
  <c r="AQ5" i="49"/>
  <c r="P21" i="50"/>
  <c r="D22" i="50"/>
  <c r="AX21" i="50"/>
  <c r="BG37" i="50" s="1"/>
  <c r="BS37" i="50" s="1"/>
  <c r="CE37" i="50" s="1"/>
  <c r="CQ37" i="50" s="1"/>
  <c r="DC37" i="50" s="1"/>
  <c r="DO37" i="50" s="1"/>
  <c r="AX49" i="49"/>
  <c r="BA37" i="49"/>
  <c r="AX43" i="49"/>
  <c r="P7" i="49"/>
  <c r="D8" i="49"/>
  <c r="AU7" i="49"/>
  <c r="BD9" i="49" s="1"/>
  <c r="BP9" i="49" s="1"/>
  <c r="CB9" i="49" s="1"/>
  <c r="CN9" i="49" s="1"/>
  <c r="CZ9" i="49" s="1"/>
  <c r="DL9" i="49" s="1"/>
  <c r="H51" i="49"/>
  <c r="J51" i="49" s="1"/>
  <c r="J47" i="49"/>
  <c r="J43" i="49"/>
  <c r="H49" i="49"/>
  <c r="J49" i="49" s="1"/>
  <c r="AZ50" i="49"/>
  <c r="AZ55" i="49" s="1"/>
  <c r="AY56" i="49" s="1"/>
  <c r="AZ57" i="49" s="1"/>
  <c r="AZ43" i="49"/>
  <c r="AY44" i="49" s="1"/>
  <c r="AZ45" i="49" s="1"/>
  <c r="AV50" i="49"/>
  <c r="BA38" i="49"/>
  <c r="AV43" i="49"/>
  <c r="P22" i="50" l="1"/>
  <c r="D23" i="50"/>
  <c r="AX22" i="50"/>
  <c r="BG39" i="50" s="1"/>
  <c r="BS39" i="50" s="1"/>
  <c r="CE39" i="50" s="1"/>
  <c r="CQ39" i="50" s="1"/>
  <c r="DC39" i="50" s="1"/>
  <c r="DO39" i="50" s="1"/>
  <c r="AV44" i="49"/>
  <c r="AX45" i="49" s="1"/>
  <c r="BA43" i="49"/>
  <c r="BA45" i="49" s="1"/>
  <c r="BA50" i="49"/>
  <c r="AV55" i="49"/>
  <c r="P8" i="49"/>
  <c r="D9" i="49"/>
  <c r="AU8" i="49"/>
  <c r="BD11" i="49" s="1"/>
  <c r="BP11" i="49" s="1"/>
  <c r="CB11" i="49" s="1"/>
  <c r="CN11" i="49" s="1"/>
  <c r="CZ11" i="49" s="1"/>
  <c r="DL11" i="49" s="1"/>
  <c r="AX55" i="49"/>
  <c r="BA49" i="49"/>
  <c r="J37" i="49" s="1"/>
  <c r="X36" i="47"/>
  <c r="Y36" i="47"/>
  <c r="DF32" i="47"/>
  <c r="BJ14" i="47"/>
  <c r="AP5" i="46"/>
  <c r="AQ5" i="46" s="1"/>
  <c r="AP6" i="46"/>
  <c r="AP7" i="46"/>
  <c r="AQ7" i="46" s="1"/>
  <c r="AP8" i="46"/>
  <c r="AQ8" i="46" s="1"/>
  <c r="AP9" i="46"/>
  <c r="AQ9" i="46" s="1"/>
  <c r="AP10" i="46"/>
  <c r="AQ10" i="46" s="1"/>
  <c r="AP11" i="46"/>
  <c r="AQ11" i="46" s="1"/>
  <c r="AP12" i="46"/>
  <c r="AQ12" i="46" s="1"/>
  <c r="AP13" i="46"/>
  <c r="AQ13" i="46" s="1"/>
  <c r="AP14" i="46"/>
  <c r="AQ14" i="46" s="1"/>
  <c r="AP15" i="46"/>
  <c r="AQ15" i="46" s="1"/>
  <c r="AP16" i="46"/>
  <c r="AQ16" i="46" s="1"/>
  <c r="AP17" i="46"/>
  <c r="AQ17" i="46" s="1"/>
  <c r="AP18" i="46"/>
  <c r="AQ18" i="46" s="1"/>
  <c r="AP19" i="46"/>
  <c r="AQ19" i="46" s="1"/>
  <c r="AP20" i="46"/>
  <c r="AQ20" i="46" s="1"/>
  <c r="AP21" i="46"/>
  <c r="AQ21" i="46" s="1"/>
  <c r="AP22" i="46"/>
  <c r="AQ22" i="46" s="1"/>
  <c r="AP23" i="46"/>
  <c r="AQ23" i="46" s="1"/>
  <c r="AP24" i="46"/>
  <c r="AQ24" i="46" s="1"/>
  <c r="AP25" i="46"/>
  <c r="AQ25" i="46" s="1"/>
  <c r="AP26" i="46"/>
  <c r="AQ26" i="46" s="1"/>
  <c r="AP27" i="46"/>
  <c r="AQ27" i="46" s="1"/>
  <c r="AP28" i="46"/>
  <c r="AQ28" i="46" s="1"/>
  <c r="AP29" i="46"/>
  <c r="AQ29" i="46" s="1"/>
  <c r="AP30" i="46"/>
  <c r="AQ30" i="46" s="1"/>
  <c r="AP31" i="46"/>
  <c r="AQ31" i="46" s="1"/>
  <c r="AP32" i="46"/>
  <c r="AQ32" i="46" s="1"/>
  <c r="AP33" i="46"/>
  <c r="AQ33" i="46" s="1"/>
  <c r="AP34" i="46"/>
  <c r="AQ34" i="46" s="1"/>
  <c r="AP35" i="46"/>
  <c r="AQ35" i="46" s="1"/>
  <c r="AP23" i="39"/>
  <c r="AQ23" i="39" s="1"/>
  <c r="AP24" i="39"/>
  <c r="AQ24" i="39" s="1"/>
  <c r="AP25" i="39"/>
  <c r="AQ25" i="39" s="1"/>
  <c r="AP26" i="39"/>
  <c r="AQ26" i="39" s="1"/>
  <c r="AP27" i="39"/>
  <c r="AQ27" i="39" s="1"/>
  <c r="AP28" i="39"/>
  <c r="AQ28" i="39" s="1"/>
  <c r="AP29" i="39"/>
  <c r="AQ29" i="39" s="1"/>
  <c r="AP30" i="39"/>
  <c r="AQ30" i="39" s="1"/>
  <c r="AP31" i="39"/>
  <c r="AQ31" i="39" s="1"/>
  <c r="AP32" i="39"/>
  <c r="AQ32" i="39" s="1"/>
  <c r="AP33" i="39"/>
  <c r="AQ33" i="39" s="1"/>
  <c r="AP34" i="39"/>
  <c r="AQ34" i="39" s="1"/>
  <c r="AP35" i="39"/>
  <c r="AQ35" i="39" s="1"/>
  <c r="AP5" i="40"/>
  <c r="AQ5" i="40" s="1"/>
  <c r="AP6" i="40"/>
  <c r="AP7" i="40"/>
  <c r="AQ7" i="40" s="1"/>
  <c r="AP8" i="40"/>
  <c r="AQ8" i="40" s="1"/>
  <c r="AP9" i="40"/>
  <c r="AQ9" i="40" s="1"/>
  <c r="AP10" i="40"/>
  <c r="AQ10" i="40" s="1"/>
  <c r="AP11" i="40"/>
  <c r="AQ11" i="40" s="1"/>
  <c r="AP12" i="40"/>
  <c r="AQ12" i="40" s="1"/>
  <c r="AP13" i="40"/>
  <c r="AQ13" i="40" s="1"/>
  <c r="AP14" i="40"/>
  <c r="AQ14" i="40" s="1"/>
  <c r="AP15" i="40"/>
  <c r="AQ15" i="40" s="1"/>
  <c r="AP16" i="40"/>
  <c r="AQ16" i="40" s="1"/>
  <c r="AP17" i="40"/>
  <c r="AQ17" i="40" s="1"/>
  <c r="AP18" i="40"/>
  <c r="AQ18" i="40" s="1"/>
  <c r="AP19" i="40"/>
  <c r="AQ19" i="40" s="1"/>
  <c r="AP20" i="40"/>
  <c r="AQ20" i="40" s="1"/>
  <c r="AP21" i="40"/>
  <c r="AQ21" i="40" s="1"/>
  <c r="AP22" i="40"/>
  <c r="AQ22" i="40" s="1"/>
  <c r="AP23" i="40"/>
  <c r="AQ23" i="40" s="1"/>
  <c r="AP24" i="40"/>
  <c r="AQ24" i="40" s="1"/>
  <c r="AP25" i="40"/>
  <c r="AQ25" i="40" s="1"/>
  <c r="AP26" i="40"/>
  <c r="AQ26" i="40" s="1"/>
  <c r="AP27" i="40"/>
  <c r="AQ27" i="40" s="1"/>
  <c r="AP28" i="40"/>
  <c r="AQ28" i="40" s="1"/>
  <c r="AP29" i="40"/>
  <c r="AQ29" i="40" s="1"/>
  <c r="AP30" i="40"/>
  <c r="AQ30" i="40" s="1"/>
  <c r="AP31" i="40"/>
  <c r="AQ31" i="40" s="1"/>
  <c r="AP32" i="40"/>
  <c r="AQ32" i="40" s="1"/>
  <c r="AP33" i="40"/>
  <c r="AQ33" i="40" s="1"/>
  <c r="AP34" i="40"/>
  <c r="AQ34" i="40" s="1"/>
  <c r="AP35" i="40"/>
  <c r="AQ35" i="40" s="1"/>
  <c r="AP5" i="42"/>
  <c r="AQ5" i="42" s="1"/>
  <c r="AP6" i="42"/>
  <c r="AQ6" i="42" s="1"/>
  <c r="AP7" i="42"/>
  <c r="AQ7" i="42" s="1"/>
  <c r="AP8" i="42"/>
  <c r="AQ8" i="42" s="1"/>
  <c r="AP9" i="42"/>
  <c r="AQ9" i="42" s="1"/>
  <c r="AP10" i="42"/>
  <c r="AQ10" i="42" s="1"/>
  <c r="AP11" i="42"/>
  <c r="AQ11" i="42" s="1"/>
  <c r="AP12" i="42"/>
  <c r="AQ12" i="42" s="1"/>
  <c r="AP13" i="42"/>
  <c r="AQ13" i="42" s="1"/>
  <c r="AP14" i="42"/>
  <c r="AQ14" i="42" s="1"/>
  <c r="AP15" i="42"/>
  <c r="AQ15" i="42" s="1"/>
  <c r="AP16" i="42"/>
  <c r="AQ16" i="42" s="1"/>
  <c r="AP17" i="42"/>
  <c r="AQ17" i="42" s="1"/>
  <c r="AP18" i="42"/>
  <c r="AQ18" i="42" s="1"/>
  <c r="AP19" i="42"/>
  <c r="AQ19" i="42" s="1"/>
  <c r="AP20" i="42"/>
  <c r="AQ20" i="42" s="1"/>
  <c r="AP21" i="42"/>
  <c r="AQ21" i="42" s="1"/>
  <c r="AP22" i="42"/>
  <c r="AQ22" i="42" s="1"/>
  <c r="AP23" i="42"/>
  <c r="AQ23" i="42" s="1"/>
  <c r="AP24" i="42"/>
  <c r="AQ24" i="42" s="1"/>
  <c r="AP25" i="42"/>
  <c r="AQ25" i="42" s="1"/>
  <c r="AP26" i="42"/>
  <c r="AQ26" i="42" s="1"/>
  <c r="AP27" i="42"/>
  <c r="AQ27" i="42" s="1"/>
  <c r="AP28" i="42"/>
  <c r="AQ28" i="42" s="1"/>
  <c r="AP29" i="42"/>
  <c r="AQ29" i="42" s="1"/>
  <c r="AP30" i="42"/>
  <c r="AQ30" i="42" s="1"/>
  <c r="AP31" i="42"/>
  <c r="AQ31" i="42" s="1"/>
  <c r="AP32" i="42"/>
  <c r="AQ32" i="42" s="1"/>
  <c r="AP33" i="42"/>
  <c r="AQ33" i="42" s="1"/>
  <c r="AP34" i="42"/>
  <c r="AQ34" i="42" s="1"/>
  <c r="AP35" i="42"/>
  <c r="AQ35" i="42" s="1"/>
  <c r="AP5" i="44"/>
  <c r="AQ5" i="44" s="1"/>
  <c r="AP6" i="44"/>
  <c r="AQ6" i="44" s="1"/>
  <c r="AP7" i="44"/>
  <c r="AQ7" i="44" s="1"/>
  <c r="AP8" i="44"/>
  <c r="AQ8" i="44" s="1"/>
  <c r="AP9" i="44"/>
  <c r="AQ9" i="44" s="1"/>
  <c r="AP10" i="44"/>
  <c r="AQ10" i="44" s="1"/>
  <c r="AP11" i="44"/>
  <c r="AQ11" i="44" s="1"/>
  <c r="AP12" i="44"/>
  <c r="AQ12" i="44" s="1"/>
  <c r="AP13" i="44"/>
  <c r="AQ13" i="44" s="1"/>
  <c r="AP14" i="44"/>
  <c r="AQ14" i="44" s="1"/>
  <c r="AP15" i="44"/>
  <c r="AQ15" i="44" s="1"/>
  <c r="AP16" i="44"/>
  <c r="AQ16" i="44" s="1"/>
  <c r="AP17" i="44"/>
  <c r="AQ17" i="44" s="1"/>
  <c r="AP18" i="44"/>
  <c r="AQ18" i="44" s="1"/>
  <c r="AP19" i="44"/>
  <c r="AQ19" i="44" s="1"/>
  <c r="AP20" i="44"/>
  <c r="AQ20" i="44" s="1"/>
  <c r="AP21" i="44"/>
  <c r="AQ21" i="44" s="1"/>
  <c r="AP22" i="44"/>
  <c r="AQ22" i="44" s="1"/>
  <c r="AP23" i="44"/>
  <c r="AQ23" i="44" s="1"/>
  <c r="AP24" i="44"/>
  <c r="AQ24" i="44" s="1"/>
  <c r="AP25" i="44"/>
  <c r="AQ25" i="44" s="1"/>
  <c r="AP26" i="44"/>
  <c r="AQ26" i="44" s="1"/>
  <c r="AP27" i="44"/>
  <c r="AQ27" i="44" s="1"/>
  <c r="AP28" i="44"/>
  <c r="AQ28" i="44" s="1"/>
  <c r="AP29" i="44"/>
  <c r="AQ29" i="44" s="1"/>
  <c r="AP30" i="44"/>
  <c r="AQ30" i="44" s="1"/>
  <c r="AP31" i="44"/>
  <c r="AQ31" i="44" s="1"/>
  <c r="AP32" i="44"/>
  <c r="AQ32" i="44" s="1"/>
  <c r="AP33" i="44"/>
  <c r="AQ33" i="44" s="1"/>
  <c r="AP34" i="44"/>
  <c r="AQ34" i="44" s="1"/>
  <c r="AP35" i="44"/>
  <c r="AQ35" i="44" s="1"/>
  <c r="AP5" i="43"/>
  <c r="AQ5" i="43" s="1"/>
  <c r="AP6" i="43"/>
  <c r="AP7" i="43"/>
  <c r="AQ7" i="43" s="1"/>
  <c r="AP8" i="43"/>
  <c r="AQ8" i="43" s="1"/>
  <c r="AP9" i="43"/>
  <c r="AQ9" i="43" s="1"/>
  <c r="AP10" i="43"/>
  <c r="AQ10" i="43" s="1"/>
  <c r="AP11" i="43"/>
  <c r="AQ11" i="43" s="1"/>
  <c r="AP12" i="43"/>
  <c r="AQ12" i="43" s="1"/>
  <c r="AP13" i="43"/>
  <c r="AQ13" i="43" s="1"/>
  <c r="AP14" i="43"/>
  <c r="AQ14" i="43" s="1"/>
  <c r="AP15" i="43"/>
  <c r="AQ15" i="43" s="1"/>
  <c r="AP16" i="43"/>
  <c r="AQ16" i="43" s="1"/>
  <c r="AP17" i="43"/>
  <c r="AQ17" i="43" s="1"/>
  <c r="AP18" i="43"/>
  <c r="AQ18" i="43" s="1"/>
  <c r="AP19" i="43"/>
  <c r="AQ19" i="43" s="1"/>
  <c r="AP20" i="43"/>
  <c r="AQ20" i="43" s="1"/>
  <c r="AP21" i="43"/>
  <c r="AQ21" i="43" s="1"/>
  <c r="AP22" i="43"/>
  <c r="AP23" i="43"/>
  <c r="AQ23" i="43" s="1"/>
  <c r="AP24" i="43"/>
  <c r="AQ24" i="43" s="1"/>
  <c r="AP25" i="43"/>
  <c r="AQ25" i="43" s="1"/>
  <c r="AP26" i="43"/>
  <c r="AQ26" i="43" s="1"/>
  <c r="AP27" i="43"/>
  <c r="AQ27" i="43" s="1"/>
  <c r="AP28" i="43"/>
  <c r="AQ28" i="43" s="1"/>
  <c r="AP29" i="43"/>
  <c r="AQ29" i="43" s="1"/>
  <c r="AP30" i="43"/>
  <c r="AQ30" i="43" s="1"/>
  <c r="AP31" i="43"/>
  <c r="AQ31" i="43" s="1"/>
  <c r="AP32" i="43"/>
  <c r="AQ32" i="43" s="1"/>
  <c r="AP33" i="43"/>
  <c r="AQ33" i="43" s="1"/>
  <c r="AP34" i="43"/>
  <c r="AQ34" i="43" s="1"/>
  <c r="AP35" i="43"/>
  <c r="AQ35" i="43" s="1"/>
  <c r="BR48" i="46"/>
  <c r="E36" i="46"/>
  <c r="F36" i="46"/>
  <c r="G36" i="46"/>
  <c r="G37" i="46"/>
  <c r="DM67" i="48"/>
  <c r="DN67" i="48" s="1"/>
  <c r="DO67" i="48"/>
  <c r="DP67" i="48" s="1"/>
  <c r="DQ67" i="48"/>
  <c r="DR67" i="48" s="1"/>
  <c r="DU5" i="48"/>
  <c r="DU6" i="48"/>
  <c r="DU7" i="48"/>
  <c r="DU8" i="48"/>
  <c r="DU9" i="48"/>
  <c r="DU10" i="48"/>
  <c r="DU11" i="48"/>
  <c r="DU12" i="48"/>
  <c r="DU13" i="48"/>
  <c r="DU14" i="48"/>
  <c r="DU15" i="48"/>
  <c r="DU16" i="48"/>
  <c r="DU17" i="48"/>
  <c r="DU18" i="48"/>
  <c r="DU19" i="48"/>
  <c r="DU20" i="48"/>
  <c r="DU21" i="48"/>
  <c r="DU22" i="48"/>
  <c r="DU23" i="48"/>
  <c r="DU24" i="48"/>
  <c r="DU25" i="48"/>
  <c r="DU26" i="48"/>
  <c r="DU27" i="48"/>
  <c r="DU28" i="48"/>
  <c r="DU29" i="48"/>
  <c r="DU30" i="48"/>
  <c r="DU31" i="48"/>
  <c r="DU32" i="48"/>
  <c r="DU33" i="48"/>
  <c r="DU34" i="48"/>
  <c r="DU35" i="48"/>
  <c r="DV35" i="48" s="1"/>
  <c r="DU36" i="48"/>
  <c r="DU37" i="48"/>
  <c r="DU38" i="48"/>
  <c r="DU39" i="48"/>
  <c r="DU40" i="48"/>
  <c r="DU41" i="48"/>
  <c r="DU42" i="48"/>
  <c r="DU43" i="48"/>
  <c r="DU44" i="48"/>
  <c r="DU45" i="48"/>
  <c r="DU46" i="48"/>
  <c r="DU47" i="48"/>
  <c r="DU48" i="48"/>
  <c r="DU49" i="48"/>
  <c r="DU50" i="48"/>
  <c r="DU51" i="48"/>
  <c r="DU52" i="48"/>
  <c r="DU53" i="48"/>
  <c r="DU54" i="48"/>
  <c r="DU55" i="48"/>
  <c r="DU56" i="48"/>
  <c r="DU57" i="48"/>
  <c r="DU58" i="48"/>
  <c r="DU59" i="48"/>
  <c r="DU60" i="48"/>
  <c r="DU61" i="48"/>
  <c r="DU62" i="48"/>
  <c r="DU63" i="48"/>
  <c r="DU64" i="48"/>
  <c r="DU65" i="48"/>
  <c r="DU66" i="48"/>
  <c r="DT67" i="48"/>
  <c r="DS67" i="48"/>
  <c r="DA67" i="48"/>
  <c r="DB67" i="48" s="1"/>
  <c r="DC67" i="48"/>
  <c r="DD67" i="48" s="1"/>
  <c r="DE67" i="48"/>
  <c r="DF67" i="48" s="1"/>
  <c r="DI67" i="48"/>
  <c r="DH67" i="48"/>
  <c r="DG67" i="48"/>
  <c r="CO67" i="48"/>
  <c r="CP67" i="48"/>
  <c r="CQ67" i="48"/>
  <c r="CR67" i="48"/>
  <c r="CS67" i="48"/>
  <c r="CT67" i="48"/>
  <c r="CW67" i="48"/>
  <c r="CX67" i="48"/>
  <c r="CV67" i="48"/>
  <c r="CU67" i="48"/>
  <c r="CC67" i="48"/>
  <c r="CD67" i="48" s="1"/>
  <c r="CE67" i="48"/>
  <c r="CF67" i="48" s="1"/>
  <c r="CG67" i="48"/>
  <c r="CH67" i="48" s="1"/>
  <c r="CK67" i="48"/>
  <c r="CJ67" i="48"/>
  <c r="CI67" i="48"/>
  <c r="BQ67" i="48"/>
  <c r="BR67" i="48" s="1"/>
  <c r="BS67" i="48"/>
  <c r="BT67" i="48" s="1"/>
  <c r="BU67" i="48"/>
  <c r="BV67" i="48" s="1"/>
  <c r="BY67" i="48"/>
  <c r="BX67" i="48"/>
  <c r="BW67" i="48"/>
  <c r="BE67" i="48"/>
  <c r="BF67" i="48" s="1"/>
  <c r="BG67" i="48"/>
  <c r="BH67" i="48" s="1"/>
  <c r="BI67" i="48"/>
  <c r="BJ67" i="48" s="1"/>
  <c r="BM67" i="48"/>
  <c r="BL67" i="48"/>
  <c r="BK67" i="48"/>
  <c r="DN66" i="48"/>
  <c r="DP66" i="48"/>
  <c r="DR66" i="48"/>
  <c r="DV66" i="48" s="1"/>
  <c r="DB66" i="48"/>
  <c r="DD66" i="48"/>
  <c r="DF66" i="48"/>
  <c r="DJ66" i="48"/>
  <c r="CP66" i="48"/>
  <c r="CR66" i="48"/>
  <c r="CT66" i="48"/>
  <c r="CX66" i="48"/>
  <c r="CD66" i="48"/>
  <c r="CF66" i="48"/>
  <c r="CH66" i="48"/>
  <c r="CL66" i="48"/>
  <c r="BR66" i="48"/>
  <c r="BT66" i="48"/>
  <c r="BV66" i="48"/>
  <c r="BZ66" i="48"/>
  <c r="BF66" i="48"/>
  <c r="BH66" i="48"/>
  <c r="BJ66" i="48"/>
  <c r="BN66" i="48"/>
  <c r="DN65" i="48"/>
  <c r="DP65" i="48"/>
  <c r="DR65" i="48"/>
  <c r="DV65" i="48"/>
  <c r="D6" i="48"/>
  <c r="D7" i="48" s="1"/>
  <c r="D8" i="48" s="1"/>
  <c r="D9" i="48" s="1"/>
  <c r="D10" i="48" s="1"/>
  <c r="D11" i="48" s="1"/>
  <c r="D12" i="48" s="1"/>
  <c r="D13" i="48" s="1"/>
  <c r="D14" i="48" s="1"/>
  <c r="D15" i="48" s="1"/>
  <c r="D16" i="48" s="1"/>
  <c r="D17" i="48" s="1"/>
  <c r="D18" i="48" s="1"/>
  <c r="BC65" i="48"/>
  <c r="BO65" i="48" s="1"/>
  <c r="CA65" i="48" s="1"/>
  <c r="CM65" i="48" s="1"/>
  <c r="CY65" i="48" s="1"/>
  <c r="DK65" i="48" s="1"/>
  <c r="DB65" i="48"/>
  <c r="DD65" i="48"/>
  <c r="DF65" i="48"/>
  <c r="DJ65" i="48"/>
  <c r="CP65" i="48"/>
  <c r="CR65" i="48"/>
  <c r="CT65" i="48"/>
  <c r="CX65" i="48"/>
  <c r="CD65" i="48"/>
  <c r="CF65" i="48"/>
  <c r="CH65" i="48"/>
  <c r="CL65" i="48"/>
  <c r="BR65" i="48"/>
  <c r="BT65" i="48"/>
  <c r="BV65" i="48"/>
  <c r="BZ65" i="48"/>
  <c r="BF65" i="48"/>
  <c r="BH65" i="48"/>
  <c r="BJ65" i="48"/>
  <c r="BN65" i="48"/>
  <c r="DN64" i="48"/>
  <c r="DP64" i="48"/>
  <c r="DR64" i="48"/>
  <c r="DB64" i="48"/>
  <c r="DD64" i="48"/>
  <c r="DF64" i="48"/>
  <c r="CP64" i="48"/>
  <c r="CR64" i="48"/>
  <c r="CT64" i="48"/>
  <c r="CX64" i="48"/>
  <c r="CD64" i="48"/>
  <c r="CF64" i="48"/>
  <c r="CH64" i="48"/>
  <c r="BR64" i="48"/>
  <c r="BT64" i="48"/>
  <c r="BV64" i="48"/>
  <c r="BF64" i="48"/>
  <c r="BH64" i="48"/>
  <c r="BJ64" i="48"/>
  <c r="DN63" i="48"/>
  <c r="DP63" i="48"/>
  <c r="DR63" i="48"/>
  <c r="BC63" i="48"/>
  <c r="BO63" i="48" s="1"/>
  <c r="CA63" i="48" s="1"/>
  <c r="CM63" i="48" s="1"/>
  <c r="CY63" i="48" s="1"/>
  <c r="DK63" i="48" s="1"/>
  <c r="DB63" i="48"/>
  <c r="DD63" i="48"/>
  <c r="DF63" i="48"/>
  <c r="DJ63" i="48" s="1"/>
  <c r="CP63" i="48"/>
  <c r="CR63" i="48"/>
  <c r="CT63" i="48"/>
  <c r="CX63" i="48"/>
  <c r="CD63" i="48"/>
  <c r="CF63" i="48"/>
  <c r="CH63" i="48"/>
  <c r="BR63" i="48"/>
  <c r="BT63" i="48"/>
  <c r="BV63" i="48"/>
  <c r="BZ63" i="48" s="1"/>
  <c r="BF63" i="48"/>
  <c r="BH63" i="48"/>
  <c r="BJ63" i="48"/>
  <c r="DN62" i="48"/>
  <c r="DP62" i="48"/>
  <c r="DR62" i="48"/>
  <c r="DV62" i="48" s="1"/>
  <c r="DB62" i="48"/>
  <c r="DD62" i="48"/>
  <c r="DF62" i="48"/>
  <c r="DJ62" i="48"/>
  <c r="CP62" i="48"/>
  <c r="CR62" i="48"/>
  <c r="CT62" i="48"/>
  <c r="CX62" i="48"/>
  <c r="CD62" i="48"/>
  <c r="CF62" i="48"/>
  <c r="CH62" i="48"/>
  <c r="CL62" i="48"/>
  <c r="BR62" i="48"/>
  <c r="BT62" i="48"/>
  <c r="BV62" i="48"/>
  <c r="BZ62" i="48"/>
  <c r="BF62" i="48"/>
  <c r="BH62" i="48"/>
  <c r="BJ62" i="48"/>
  <c r="BN62" i="48"/>
  <c r="DN61" i="48"/>
  <c r="DP61" i="48"/>
  <c r="DR61" i="48"/>
  <c r="BC61" i="48"/>
  <c r="BO61" i="48" s="1"/>
  <c r="CA61" i="48" s="1"/>
  <c r="CM61" i="48" s="1"/>
  <c r="CY61" i="48" s="1"/>
  <c r="DK61" i="48" s="1"/>
  <c r="DB61" i="48"/>
  <c r="DD61" i="48"/>
  <c r="DF61" i="48"/>
  <c r="DJ61" i="48"/>
  <c r="CP61" i="48"/>
  <c r="CR61" i="48"/>
  <c r="CT61" i="48"/>
  <c r="CX61" i="48"/>
  <c r="CD61" i="48"/>
  <c r="CF61" i="48"/>
  <c r="CH61" i="48"/>
  <c r="CL61" i="48"/>
  <c r="BR61" i="48"/>
  <c r="BT61" i="48"/>
  <c r="BV61" i="48"/>
  <c r="BZ61" i="48"/>
  <c r="BF61" i="48"/>
  <c r="BH61" i="48"/>
  <c r="BJ61" i="48"/>
  <c r="BN61" i="48"/>
  <c r="DN60" i="48"/>
  <c r="DP60" i="48"/>
  <c r="DR60" i="48"/>
  <c r="DV60" i="48" s="1"/>
  <c r="DB60" i="48"/>
  <c r="DD60" i="48"/>
  <c r="DF60" i="48"/>
  <c r="CP60" i="48"/>
  <c r="CR60" i="48"/>
  <c r="CT60" i="48"/>
  <c r="CX60" i="48"/>
  <c r="CD60" i="48"/>
  <c r="CF60" i="48"/>
  <c r="CH60" i="48"/>
  <c r="BR60" i="48"/>
  <c r="BT60" i="48"/>
  <c r="BV60" i="48"/>
  <c r="BF60" i="48"/>
  <c r="BH60" i="48"/>
  <c r="BJ60" i="48"/>
  <c r="DN59" i="48"/>
  <c r="DP59" i="48"/>
  <c r="DR59" i="48"/>
  <c r="DV59" i="48" s="1"/>
  <c r="BC59" i="48"/>
  <c r="BO59" i="48" s="1"/>
  <c r="CA59" i="48" s="1"/>
  <c r="CM59" i="48" s="1"/>
  <c r="CY59" i="48" s="1"/>
  <c r="DK59" i="48" s="1"/>
  <c r="DB59" i="48"/>
  <c r="DD59" i="48"/>
  <c r="DF59" i="48"/>
  <c r="CP59" i="48"/>
  <c r="CR59" i="48"/>
  <c r="CT59" i="48"/>
  <c r="CX59" i="48"/>
  <c r="CD59" i="48"/>
  <c r="CF59" i="48"/>
  <c r="CH59" i="48"/>
  <c r="BR59" i="48"/>
  <c r="BT59" i="48"/>
  <c r="BV59" i="48"/>
  <c r="BZ59" i="48" s="1"/>
  <c r="BF59" i="48"/>
  <c r="BH59" i="48"/>
  <c r="BJ59" i="48"/>
  <c r="DN58" i="48"/>
  <c r="DP58" i="48"/>
  <c r="DR58" i="48"/>
  <c r="DV58" i="48"/>
  <c r="DB58" i="48"/>
  <c r="DD58" i="48"/>
  <c r="DF58" i="48"/>
  <c r="CP58" i="48"/>
  <c r="CR58" i="48"/>
  <c r="CT58" i="48"/>
  <c r="CX58" i="48"/>
  <c r="CD58" i="48"/>
  <c r="CF58" i="48"/>
  <c r="CH58" i="48"/>
  <c r="BR58" i="48"/>
  <c r="BT58" i="48"/>
  <c r="BV58" i="48"/>
  <c r="BF58" i="48"/>
  <c r="BH58" i="48"/>
  <c r="BJ58" i="48"/>
  <c r="AX5" i="48"/>
  <c r="AX6" i="48"/>
  <c r="AX7" i="48"/>
  <c r="AX8" i="48"/>
  <c r="AX9" i="48"/>
  <c r="AX10" i="48"/>
  <c r="AX11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V5" i="48"/>
  <c r="AV6" i="48"/>
  <c r="AV7" i="48"/>
  <c r="AV8" i="48"/>
  <c r="AV9" i="48"/>
  <c r="AV10" i="48"/>
  <c r="AV11" i="48"/>
  <c r="AV12" i="48"/>
  <c r="AV13" i="48"/>
  <c r="AV14" i="48"/>
  <c r="AV15" i="48"/>
  <c r="AV16" i="48"/>
  <c r="AV17" i="48"/>
  <c r="AV18" i="48"/>
  <c r="AV19" i="48"/>
  <c r="AV20" i="48"/>
  <c r="AV21" i="48"/>
  <c r="BA21" i="48" s="1"/>
  <c r="AV22" i="48"/>
  <c r="AV23" i="48"/>
  <c r="AV24" i="48"/>
  <c r="AV25" i="48"/>
  <c r="AV26" i="48"/>
  <c r="AV27" i="48"/>
  <c r="AV28" i="48"/>
  <c r="AV29" i="48"/>
  <c r="AV30" i="48"/>
  <c r="AV31" i="48"/>
  <c r="AV32" i="48"/>
  <c r="AV33" i="48"/>
  <c r="AV34" i="48"/>
  <c r="AV35" i="48"/>
  <c r="BA35" i="48" s="1"/>
  <c r="AW5" i="48"/>
  <c r="AW6" i="48"/>
  <c r="AW7" i="48"/>
  <c r="AW8" i="48"/>
  <c r="AW9" i="48"/>
  <c r="AW10" i="48"/>
  <c r="AW11" i="48"/>
  <c r="AW12" i="48"/>
  <c r="AW13" i="48"/>
  <c r="AW14" i="48"/>
  <c r="AW15" i="48"/>
  <c r="AW16" i="48"/>
  <c r="AW17" i="48"/>
  <c r="AW18" i="48"/>
  <c r="AW19" i="48"/>
  <c r="AW20" i="48"/>
  <c r="AW21" i="48"/>
  <c r="AW22" i="48"/>
  <c r="AW23" i="48"/>
  <c r="AW24" i="48"/>
  <c r="AW25" i="48"/>
  <c r="AW26" i="48"/>
  <c r="AW27" i="48"/>
  <c r="AW28" i="48"/>
  <c r="AW29" i="48"/>
  <c r="AW30" i="48"/>
  <c r="AW31" i="48"/>
  <c r="AW32" i="48"/>
  <c r="AW33" i="48"/>
  <c r="AW34" i="48"/>
  <c r="AW35" i="48"/>
  <c r="AY5" i="48"/>
  <c r="AY6" i="48"/>
  <c r="AY7" i="48"/>
  <c r="AY8" i="48"/>
  <c r="AY9" i="48"/>
  <c r="AY10" i="48"/>
  <c r="AY11" i="48"/>
  <c r="AY12" i="48"/>
  <c r="AY13" i="48"/>
  <c r="AY14" i="48"/>
  <c r="AY15" i="48"/>
  <c r="AY16" i="48"/>
  <c r="AY17" i="48"/>
  <c r="AY18" i="48"/>
  <c r="AY19" i="48"/>
  <c r="AY20" i="48"/>
  <c r="AY21" i="48"/>
  <c r="AY22" i="48"/>
  <c r="AY23" i="48"/>
  <c r="AY24" i="48"/>
  <c r="AY25" i="48"/>
  <c r="AY26" i="48"/>
  <c r="AY27" i="48"/>
  <c r="AY28" i="48"/>
  <c r="AY29" i="48"/>
  <c r="AY30" i="48"/>
  <c r="AY31" i="48"/>
  <c r="AY32" i="48"/>
  <c r="AY33" i="48"/>
  <c r="AY34" i="48"/>
  <c r="AY35" i="48"/>
  <c r="AY38" i="48"/>
  <c r="AY50" i="48"/>
  <c r="AZ5" i="48"/>
  <c r="AZ6" i="48"/>
  <c r="AZ7" i="48"/>
  <c r="AZ8" i="48"/>
  <c r="AZ9" i="48"/>
  <c r="AZ10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BA39" i="48"/>
  <c r="AV52" i="48"/>
  <c r="AW52" i="48"/>
  <c r="AY52" i="48"/>
  <c r="AZ52" i="48"/>
  <c r="AX53" i="48"/>
  <c r="BA53" i="48" s="1"/>
  <c r="AV54" i="48"/>
  <c r="AW54" i="48"/>
  <c r="AY54" i="48"/>
  <c r="AZ54" i="48"/>
  <c r="DN57" i="48"/>
  <c r="DP57" i="48"/>
  <c r="DR57" i="48"/>
  <c r="BC57" i="48"/>
  <c r="BO57" i="48" s="1"/>
  <c r="CA57" i="48" s="1"/>
  <c r="CM57" i="48" s="1"/>
  <c r="CY57" i="48" s="1"/>
  <c r="DK57" i="48" s="1"/>
  <c r="DB57" i="48"/>
  <c r="DD57" i="48"/>
  <c r="DF57" i="48"/>
  <c r="CP57" i="48"/>
  <c r="CR57" i="48"/>
  <c r="CT57" i="48"/>
  <c r="CX57" i="48"/>
  <c r="CD57" i="48"/>
  <c r="CF57" i="48"/>
  <c r="CH57" i="48"/>
  <c r="CL57" i="48" s="1"/>
  <c r="BR57" i="48"/>
  <c r="BT57" i="48"/>
  <c r="BV57" i="48"/>
  <c r="BF57" i="48"/>
  <c r="BH57" i="48"/>
  <c r="BJ57" i="48"/>
  <c r="BN57" i="48" s="1"/>
  <c r="J5" i="48"/>
  <c r="M5" i="48"/>
  <c r="AO5" i="48" s="1"/>
  <c r="J6" i="48"/>
  <c r="M6" i="48" s="1"/>
  <c r="AO6" i="48" s="1"/>
  <c r="J7" i="48"/>
  <c r="M7" i="48" s="1"/>
  <c r="AO7" i="48" s="1"/>
  <c r="J8" i="48"/>
  <c r="M8" i="48" s="1"/>
  <c r="AO8" i="48" s="1"/>
  <c r="J9" i="48"/>
  <c r="M9" i="48" s="1"/>
  <c r="AO9" i="48" s="1"/>
  <c r="J10" i="48"/>
  <c r="M10" i="48" s="1"/>
  <c r="AO10" i="48" s="1"/>
  <c r="J11" i="48"/>
  <c r="M11" i="48" s="1"/>
  <c r="AO11" i="48" s="1"/>
  <c r="J12" i="48"/>
  <c r="M12" i="48" s="1"/>
  <c r="AO12" i="48" s="1"/>
  <c r="J13" i="48"/>
  <c r="M13" i="48" s="1"/>
  <c r="AO13" i="48" s="1"/>
  <c r="J14" i="48"/>
  <c r="M14" i="48" s="1"/>
  <c r="AO14" i="48" s="1"/>
  <c r="M15" i="48"/>
  <c r="AO15" i="48" s="1"/>
  <c r="J16" i="48"/>
  <c r="M16" i="48" s="1"/>
  <c r="AO16" i="48" s="1"/>
  <c r="J17" i="48"/>
  <c r="M17" i="48" s="1"/>
  <c r="AO17" i="48" s="1"/>
  <c r="J18" i="48"/>
  <c r="M18" i="48" s="1"/>
  <c r="AO18" i="48" s="1"/>
  <c r="J19" i="48"/>
  <c r="M19" i="48" s="1"/>
  <c r="AO19" i="48" s="1"/>
  <c r="J20" i="48"/>
  <c r="M20" i="48"/>
  <c r="AO20" i="48" s="1"/>
  <c r="J21" i="48"/>
  <c r="M21" i="48"/>
  <c r="J22" i="48"/>
  <c r="M22" i="48"/>
  <c r="J23" i="48"/>
  <c r="M23" i="48" s="1"/>
  <c r="AO23" i="48" s="1"/>
  <c r="J24" i="48"/>
  <c r="M24" i="48" s="1"/>
  <c r="AO24" i="48" s="1"/>
  <c r="J25" i="48"/>
  <c r="M25" i="48" s="1"/>
  <c r="AO25" i="48" s="1"/>
  <c r="J26" i="48"/>
  <c r="M26" i="48" s="1"/>
  <c r="AO26" i="48" s="1"/>
  <c r="J27" i="48"/>
  <c r="M27" i="48"/>
  <c r="J28" i="48"/>
  <c r="M28" i="48" s="1"/>
  <c r="AO28" i="48" s="1"/>
  <c r="J29" i="48"/>
  <c r="M29" i="48" s="1"/>
  <c r="AO29" i="48" s="1"/>
  <c r="J30" i="48"/>
  <c r="M30" i="48" s="1"/>
  <c r="AO30" i="48" s="1"/>
  <c r="J31" i="48"/>
  <c r="M31" i="48" s="1"/>
  <c r="AO31" i="48" s="1"/>
  <c r="J32" i="48"/>
  <c r="M32" i="48"/>
  <c r="J33" i="48"/>
  <c r="M33" i="48"/>
  <c r="J34" i="48"/>
  <c r="M34" i="48" s="1"/>
  <c r="AO34" i="48" s="1"/>
  <c r="J35" i="48"/>
  <c r="M35" i="48" s="1"/>
  <c r="AO35" i="48" s="1"/>
  <c r="DN56" i="48"/>
  <c r="DP56" i="48"/>
  <c r="DR56" i="48"/>
  <c r="DB56" i="48"/>
  <c r="DD56" i="48"/>
  <c r="DF56" i="48"/>
  <c r="CP56" i="48"/>
  <c r="CR56" i="48"/>
  <c r="CT56" i="48"/>
  <c r="CX56" i="48"/>
  <c r="CD56" i="48"/>
  <c r="CF56" i="48"/>
  <c r="CH56" i="48"/>
  <c r="BR56" i="48"/>
  <c r="BT56" i="48"/>
  <c r="BV56" i="48"/>
  <c r="BF56" i="48"/>
  <c r="BH56" i="48"/>
  <c r="BJ56" i="48"/>
  <c r="DN55" i="48"/>
  <c r="DP55" i="48"/>
  <c r="DR55" i="48"/>
  <c r="BC55" i="48"/>
  <c r="BO55" i="48"/>
  <c r="CA55" i="48" s="1"/>
  <c r="CM55" i="48" s="1"/>
  <c r="CY55" i="48" s="1"/>
  <c r="DK55" i="48" s="1"/>
  <c r="DB55" i="48"/>
  <c r="DD55" i="48"/>
  <c r="DF55" i="48"/>
  <c r="CP55" i="48"/>
  <c r="CR55" i="48"/>
  <c r="CT55" i="48"/>
  <c r="CX55" i="48"/>
  <c r="CD55" i="48"/>
  <c r="CF55" i="48"/>
  <c r="CH55" i="48"/>
  <c r="CL55" i="48" s="1"/>
  <c r="BR55" i="48"/>
  <c r="BT55" i="48"/>
  <c r="BV55" i="48"/>
  <c r="BF55" i="48"/>
  <c r="BH55" i="48"/>
  <c r="BJ55" i="48"/>
  <c r="BN55" i="48" s="1"/>
  <c r="DN54" i="48"/>
  <c r="DP54" i="48"/>
  <c r="DR54" i="48"/>
  <c r="DV54" i="48"/>
  <c r="DB54" i="48"/>
  <c r="DD54" i="48"/>
  <c r="DF54" i="48"/>
  <c r="DJ54" i="48"/>
  <c r="CP54" i="48"/>
  <c r="CR54" i="48"/>
  <c r="CT54" i="48"/>
  <c r="CX54" i="48"/>
  <c r="CD54" i="48"/>
  <c r="CF54" i="48"/>
  <c r="CH54" i="48"/>
  <c r="CL54" i="48"/>
  <c r="BR54" i="48"/>
  <c r="BT54" i="48"/>
  <c r="BV54" i="48"/>
  <c r="BZ54" i="48"/>
  <c r="BF54" i="48"/>
  <c r="BH54" i="48"/>
  <c r="BJ54" i="48"/>
  <c r="BN54" i="48"/>
  <c r="DN53" i="48"/>
  <c r="DP53" i="48"/>
  <c r="DR53" i="48"/>
  <c r="BC53" i="48"/>
  <c r="BO53" i="48"/>
  <c r="CA53" i="48" s="1"/>
  <c r="CM53" i="48" s="1"/>
  <c r="CY53" i="48" s="1"/>
  <c r="DK53" i="48" s="1"/>
  <c r="DB53" i="48"/>
  <c r="DD53" i="48"/>
  <c r="DF53" i="48"/>
  <c r="CP53" i="48"/>
  <c r="CR53" i="48"/>
  <c r="CT53" i="48"/>
  <c r="CX53" i="48"/>
  <c r="CD53" i="48"/>
  <c r="CF53" i="48"/>
  <c r="CH53" i="48"/>
  <c r="BR53" i="48"/>
  <c r="BT53" i="48"/>
  <c r="BV53" i="48"/>
  <c r="BF53" i="48"/>
  <c r="BH53" i="48"/>
  <c r="BJ53" i="48"/>
  <c r="DN52" i="48"/>
  <c r="DP52" i="48"/>
  <c r="DR52" i="48"/>
  <c r="DV52" i="48"/>
  <c r="DB52" i="48"/>
  <c r="DD52" i="48"/>
  <c r="DF52" i="48"/>
  <c r="DJ52" i="48"/>
  <c r="CP52" i="48"/>
  <c r="CR52" i="48"/>
  <c r="CT52" i="48"/>
  <c r="CX52" i="48"/>
  <c r="CD52" i="48"/>
  <c r="CF52" i="48"/>
  <c r="CH52" i="48"/>
  <c r="CL52" i="48"/>
  <c r="BR52" i="48"/>
  <c r="BT52" i="48"/>
  <c r="BV52" i="48"/>
  <c r="BZ52" i="48"/>
  <c r="BF52" i="48"/>
  <c r="BH52" i="48"/>
  <c r="BJ52" i="48"/>
  <c r="BN52" i="48"/>
  <c r="DN51" i="48"/>
  <c r="DP51" i="48"/>
  <c r="DR51" i="48"/>
  <c r="BC51" i="48"/>
  <c r="BO51" i="48"/>
  <c r="CA51" i="48" s="1"/>
  <c r="CM51" i="48" s="1"/>
  <c r="CY51" i="48" s="1"/>
  <c r="DK51" i="48" s="1"/>
  <c r="DB51" i="48"/>
  <c r="DD51" i="48"/>
  <c r="DF51" i="48"/>
  <c r="CP51" i="48"/>
  <c r="CR51" i="48"/>
  <c r="CT51" i="48"/>
  <c r="CX51" i="48"/>
  <c r="CD51" i="48"/>
  <c r="CF51" i="48"/>
  <c r="CH51" i="48"/>
  <c r="BR51" i="48"/>
  <c r="BT51" i="48"/>
  <c r="BV51" i="48"/>
  <c r="BF51" i="48"/>
  <c r="BH51" i="48"/>
  <c r="BJ51" i="48"/>
  <c r="BN51" i="48" s="1"/>
  <c r="L39" i="48"/>
  <c r="L47" i="48" s="1"/>
  <c r="L51" i="48" s="1"/>
  <c r="K39" i="48"/>
  <c r="K47" i="48" s="1"/>
  <c r="K51" i="48" s="1"/>
  <c r="H39" i="48"/>
  <c r="H47" i="48"/>
  <c r="H51" i="48"/>
  <c r="I39" i="48"/>
  <c r="I47" i="48" s="1"/>
  <c r="DN50" i="48"/>
  <c r="DP50" i="48"/>
  <c r="DR50" i="48"/>
  <c r="DV50" i="48"/>
  <c r="DB50" i="48"/>
  <c r="DD50" i="48"/>
  <c r="DF50" i="48"/>
  <c r="DJ50" i="48"/>
  <c r="CP50" i="48"/>
  <c r="CR50" i="48"/>
  <c r="CT50" i="48"/>
  <c r="CX50" i="48"/>
  <c r="CD50" i="48"/>
  <c r="CF50" i="48"/>
  <c r="CH50" i="48"/>
  <c r="CL50" i="48"/>
  <c r="BR50" i="48"/>
  <c r="BT50" i="48"/>
  <c r="BV50" i="48"/>
  <c r="BZ50" i="48"/>
  <c r="BF50" i="48"/>
  <c r="BH50" i="48"/>
  <c r="BJ50" i="48"/>
  <c r="BN50" i="48"/>
  <c r="DN49" i="48"/>
  <c r="DP49" i="48"/>
  <c r="DR49" i="48"/>
  <c r="DV49" i="48"/>
  <c r="BC49" i="48"/>
  <c r="BO49" i="48" s="1"/>
  <c r="CA49" i="48" s="1"/>
  <c r="CM49" i="48" s="1"/>
  <c r="CY49" i="48" s="1"/>
  <c r="DK49" i="48" s="1"/>
  <c r="DB49" i="48"/>
  <c r="DD49" i="48"/>
  <c r="DF49" i="48"/>
  <c r="CP49" i="48"/>
  <c r="CR49" i="48"/>
  <c r="CT49" i="48"/>
  <c r="CX49" i="48"/>
  <c r="CD49" i="48"/>
  <c r="CF49" i="48"/>
  <c r="CH49" i="48"/>
  <c r="BR49" i="48"/>
  <c r="BT49" i="48"/>
  <c r="BV49" i="48"/>
  <c r="BF49" i="48"/>
  <c r="BH49" i="48"/>
  <c r="BJ49" i="48"/>
  <c r="L36" i="48"/>
  <c r="K36" i="48"/>
  <c r="H36" i="48"/>
  <c r="H41" i="48"/>
  <c r="H43" i="48"/>
  <c r="H49" i="48"/>
  <c r="I36" i="48"/>
  <c r="DN48" i="48"/>
  <c r="DP48" i="48"/>
  <c r="DR48" i="48"/>
  <c r="DV48" i="48" s="1"/>
  <c r="DB48" i="48"/>
  <c r="DD48" i="48"/>
  <c r="DF48" i="48"/>
  <c r="CP48" i="48"/>
  <c r="CR48" i="48"/>
  <c r="CT48" i="48"/>
  <c r="CX48" i="48"/>
  <c r="CD48" i="48"/>
  <c r="CF48" i="48"/>
  <c r="CH48" i="48"/>
  <c r="BR48" i="48"/>
  <c r="BT48" i="48"/>
  <c r="BV48" i="48"/>
  <c r="BF48" i="48"/>
  <c r="BH48" i="48"/>
  <c r="BJ48" i="48"/>
  <c r="AZ48" i="48"/>
  <c r="AY48" i="48"/>
  <c r="AX48" i="48"/>
  <c r="AS2" i="48"/>
  <c r="AS48" i="48" s="1"/>
  <c r="DN47" i="48"/>
  <c r="DP47" i="48"/>
  <c r="DR47" i="48"/>
  <c r="BC47" i="48"/>
  <c r="BO47" i="48"/>
  <c r="CA47" i="48" s="1"/>
  <c r="CM47" i="48" s="1"/>
  <c r="CY47" i="48" s="1"/>
  <c r="DK47" i="48" s="1"/>
  <c r="DB47" i="48"/>
  <c r="DD47" i="48"/>
  <c r="DF47" i="48"/>
  <c r="CP47" i="48"/>
  <c r="CR47" i="48"/>
  <c r="CT47" i="48"/>
  <c r="CX47" i="48"/>
  <c r="CD47" i="48"/>
  <c r="CF47" i="48"/>
  <c r="CH47" i="48"/>
  <c r="CL47" i="48" s="1"/>
  <c r="BR47" i="48"/>
  <c r="BT47" i="48"/>
  <c r="BV47" i="48"/>
  <c r="BF47" i="48"/>
  <c r="BH47" i="48"/>
  <c r="BJ47" i="48"/>
  <c r="BN47" i="48" s="1"/>
  <c r="AX47" i="48"/>
  <c r="DN46" i="48"/>
  <c r="DP46" i="48"/>
  <c r="DR46" i="48"/>
  <c r="DB46" i="48"/>
  <c r="DD46" i="48"/>
  <c r="DF46" i="48"/>
  <c r="DJ46" i="48"/>
  <c r="CP46" i="48"/>
  <c r="CR46" i="48"/>
  <c r="CT46" i="48"/>
  <c r="CX46" i="48"/>
  <c r="CD46" i="48"/>
  <c r="CF46" i="48"/>
  <c r="CH46" i="48"/>
  <c r="CL46" i="48"/>
  <c r="BR46" i="48"/>
  <c r="BT46" i="48"/>
  <c r="BV46" i="48"/>
  <c r="BZ46" i="48"/>
  <c r="BF46" i="48"/>
  <c r="BH46" i="48"/>
  <c r="BJ46" i="48"/>
  <c r="BN46" i="48"/>
  <c r="DN45" i="48"/>
  <c r="DP45" i="48"/>
  <c r="DR45" i="48"/>
  <c r="BC45" i="48"/>
  <c r="BO45" i="48" s="1"/>
  <c r="CA45" i="48" s="1"/>
  <c r="CM45" i="48" s="1"/>
  <c r="CY45" i="48" s="1"/>
  <c r="DK45" i="48" s="1"/>
  <c r="DB45" i="48"/>
  <c r="DD45" i="48"/>
  <c r="DF45" i="48"/>
  <c r="DJ45" i="48"/>
  <c r="CP45" i="48"/>
  <c r="CR45" i="48"/>
  <c r="CT45" i="48"/>
  <c r="CX45" i="48"/>
  <c r="CD45" i="48"/>
  <c r="CF45" i="48"/>
  <c r="CH45" i="48"/>
  <c r="CL45" i="48"/>
  <c r="BR45" i="48"/>
  <c r="BT45" i="48"/>
  <c r="BV45" i="48"/>
  <c r="BZ45" i="48"/>
  <c r="BF45" i="48"/>
  <c r="BH45" i="48"/>
  <c r="BJ45" i="48"/>
  <c r="DN44" i="48"/>
  <c r="DP44" i="48"/>
  <c r="DR44" i="48"/>
  <c r="DB44" i="48"/>
  <c r="DD44" i="48"/>
  <c r="DF44" i="48"/>
  <c r="DJ44" i="48"/>
  <c r="CP44" i="48"/>
  <c r="CR44" i="48"/>
  <c r="CT44" i="48"/>
  <c r="CX44" i="48"/>
  <c r="CD44" i="48"/>
  <c r="CF44" i="48"/>
  <c r="CH44" i="48"/>
  <c r="CL44" i="48"/>
  <c r="BR44" i="48"/>
  <c r="BT44" i="48"/>
  <c r="BV44" i="48"/>
  <c r="BZ44" i="48"/>
  <c r="BF44" i="48"/>
  <c r="BH44" i="48"/>
  <c r="BJ44" i="48"/>
  <c r="BN44" i="48"/>
  <c r="DN43" i="48"/>
  <c r="DP43" i="48"/>
  <c r="DR43" i="48"/>
  <c r="BC43" i="48"/>
  <c r="BO43" i="48" s="1"/>
  <c r="CA43" i="48" s="1"/>
  <c r="CM43" i="48" s="1"/>
  <c r="CY43" i="48" s="1"/>
  <c r="DK43" i="48" s="1"/>
  <c r="DB43" i="48"/>
  <c r="DD43" i="48"/>
  <c r="DF43" i="48"/>
  <c r="DJ43" i="48"/>
  <c r="CP43" i="48"/>
  <c r="CR43" i="48"/>
  <c r="CT43" i="48"/>
  <c r="CX43" i="48"/>
  <c r="CD43" i="48"/>
  <c r="CF43" i="48"/>
  <c r="CH43" i="48"/>
  <c r="CL43" i="48"/>
  <c r="BR43" i="48"/>
  <c r="BT43" i="48"/>
  <c r="BV43" i="48"/>
  <c r="BZ43" i="48"/>
  <c r="BF43" i="48"/>
  <c r="BH43" i="48"/>
  <c r="BJ43" i="48"/>
  <c r="BN43" i="48"/>
  <c r="DN42" i="48"/>
  <c r="DP42" i="48"/>
  <c r="DR42" i="48"/>
  <c r="DB42" i="48"/>
  <c r="DD42" i="48"/>
  <c r="DF42" i="48"/>
  <c r="CP42" i="48"/>
  <c r="CR42" i="48"/>
  <c r="CT42" i="48"/>
  <c r="CX42" i="48"/>
  <c r="CD42" i="48"/>
  <c r="CF42" i="48"/>
  <c r="CH42" i="48"/>
  <c r="BR42" i="48"/>
  <c r="BT42" i="48"/>
  <c r="BV42" i="48"/>
  <c r="BF42" i="48"/>
  <c r="BH42" i="48"/>
  <c r="BJ42" i="48"/>
  <c r="DN41" i="48"/>
  <c r="DP41" i="48"/>
  <c r="DR41" i="48"/>
  <c r="BC41" i="48"/>
  <c r="BO41" i="48" s="1"/>
  <c r="CA41" i="48" s="1"/>
  <c r="CM41" i="48" s="1"/>
  <c r="CY41" i="48" s="1"/>
  <c r="DK41" i="48" s="1"/>
  <c r="DB41" i="48"/>
  <c r="DD41" i="48"/>
  <c r="DF41" i="48"/>
  <c r="DJ41" i="48" s="1"/>
  <c r="CP41" i="48"/>
  <c r="CR41" i="48"/>
  <c r="CT41" i="48"/>
  <c r="CX41" i="48"/>
  <c r="CD41" i="48"/>
  <c r="CF41" i="48"/>
  <c r="CH41" i="48"/>
  <c r="BR41" i="48"/>
  <c r="BT41" i="48"/>
  <c r="BV41" i="48"/>
  <c r="BZ41" i="48" s="1"/>
  <c r="BF41" i="48"/>
  <c r="BH41" i="48"/>
  <c r="BJ41" i="48"/>
  <c r="G36" i="48"/>
  <c r="E36" i="48"/>
  <c r="F36" i="48"/>
  <c r="F39" i="48"/>
  <c r="DN40" i="48"/>
  <c r="DP40" i="48"/>
  <c r="DR40" i="48"/>
  <c r="DV40" i="48" s="1"/>
  <c r="DB40" i="48"/>
  <c r="DD40" i="48"/>
  <c r="DF40" i="48"/>
  <c r="DJ40" i="48"/>
  <c r="CP40" i="48"/>
  <c r="CR40" i="48"/>
  <c r="CT40" i="48"/>
  <c r="CX40" i="48"/>
  <c r="CD40" i="48"/>
  <c r="CF40" i="48"/>
  <c r="CH40" i="48"/>
  <c r="CL40" i="48"/>
  <c r="BR40" i="48"/>
  <c r="BT40" i="48"/>
  <c r="BV40" i="48"/>
  <c r="BZ40" i="48"/>
  <c r="BF40" i="48"/>
  <c r="BH40" i="48"/>
  <c r="BJ40" i="48"/>
  <c r="BN40" i="48"/>
  <c r="DN39" i="48"/>
  <c r="DP39" i="48"/>
  <c r="DR39" i="48"/>
  <c r="BC39" i="48"/>
  <c r="BO39" i="48" s="1"/>
  <c r="CA39" i="48" s="1"/>
  <c r="CM39" i="48" s="1"/>
  <c r="CY39" i="48" s="1"/>
  <c r="DK39" i="48" s="1"/>
  <c r="DB39" i="48"/>
  <c r="DD39" i="48"/>
  <c r="DF39" i="48"/>
  <c r="DJ39" i="48"/>
  <c r="CP39" i="48"/>
  <c r="CR39" i="48"/>
  <c r="CT39" i="48"/>
  <c r="CX39" i="48"/>
  <c r="CD39" i="48"/>
  <c r="CF39" i="48"/>
  <c r="CH39" i="48"/>
  <c r="CL39" i="48"/>
  <c r="BR39" i="48"/>
  <c r="BT39" i="48"/>
  <c r="BV39" i="48"/>
  <c r="BZ39" i="48"/>
  <c r="BF39" i="48"/>
  <c r="BH39" i="48"/>
  <c r="BJ39" i="48"/>
  <c r="BN39" i="48"/>
  <c r="J39" i="48"/>
  <c r="DN38" i="48"/>
  <c r="DP38" i="48"/>
  <c r="DR38" i="48"/>
  <c r="DV38" i="48" s="1"/>
  <c r="DB38" i="48"/>
  <c r="DD38" i="48"/>
  <c r="DF38" i="48"/>
  <c r="DJ38" i="48"/>
  <c r="CP38" i="48"/>
  <c r="CR38" i="48"/>
  <c r="CT38" i="48"/>
  <c r="CX38" i="48"/>
  <c r="CD38" i="48"/>
  <c r="CF38" i="48"/>
  <c r="CH38" i="48"/>
  <c r="CL38" i="48"/>
  <c r="BR38" i="48"/>
  <c r="BT38" i="48"/>
  <c r="BV38" i="48"/>
  <c r="BZ38" i="48"/>
  <c r="BF38" i="48"/>
  <c r="BH38" i="48"/>
  <c r="BJ38" i="48"/>
  <c r="BN38" i="48"/>
  <c r="AM5" i="48"/>
  <c r="AM6" i="48"/>
  <c r="AM7" i="48"/>
  <c r="AM8" i="48"/>
  <c r="AM9" i="48"/>
  <c r="AM10" i="48"/>
  <c r="AM11" i="48"/>
  <c r="AM12" i="48"/>
  <c r="AM13" i="48"/>
  <c r="AM14" i="48"/>
  <c r="AM15" i="48"/>
  <c r="AM16" i="48"/>
  <c r="AM17" i="48"/>
  <c r="AM18" i="48"/>
  <c r="AM19" i="48"/>
  <c r="AM20" i="48"/>
  <c r="AM21" i="48"/>
  <c r="AO21" i="48"/>
  <c r="AM22" i="48"/>
  <c r="AO22" i="48"/>
  <c r="AM23" i="48"/>
  <c r="AM24" i="48"/>
  <c r="AM25" i="48"/>
  <c r="AM26" i="48"/>
  <c r="AM27" i="48"/>
  <c r="AO27" i="48"/>
  <c r="AM28" i="48"/>
  <c r="AM29" i="48"/>
  <c r="AM30" i="48"/>
  <c r="AM31" i="48"/>
  <c r="AM32" i="48"/>
  <c r="AO32" i="48"/>
  <c r="AQ32" i="48" s="1"/>
  <c r="AM33" i="48"/>
  <c r="AO33" i="48"/>
  <c r="AM34" i="48"/>
  <c r="AM35" i="48"/>
  <c r="DN37" i="48"/>
  <c r="DP37" i="48"/>
  <c r="DR37" i="48"/>
  <c r="DV37" i="48" s="1"/>
  <c r="BC37" i="48"/>
  <c r="BO37" i="48" s="1"/>
  <c r="CA37" i="48" s="1"/>
  <c r="CM37" i="48" s="1"/>
  <c r="CY37" i="48" s="1"/>
  <c r="DK37" i="48" s="1"/>
  <c r="DB37" i="48"/>
  <c r="DD37" i="48"/>
  <c r="DF37" i="48"/>
  <c r="DJ37" i="48"/>
  <c r="CP37" i="48"/>
  <c r="CR37" i="48"/>
  <c r="CT37" i="48"/>
  <c r="CX37" i="48"/>
  <c r="CD37" i="48"/>
  <c r="CF37" i="48"/>
  <c r="CH37" i="48"/>
  <c r="CL37" i="48"/>
  <c r="BR37" i="48"/>
  <c r="BT37" i="48"/>
  <c r="BV37" i="48"/>
  <c r="BZ37" i="48"/>
  <c r="BF37" i="48"/>
  <c r="BH37" i="48"/>
  <c r="BJ37" i="48"/>
  <c r="BN37" i="48"/>
  <c r="AN36" i="48"/>
  <c r="DN36" i="48"/>
  <c r="DP36" i="48"/>
  <c r="DR36" i="48"/>
  <c r="DB36" i="48"/>
  <c r="DD36" i="48"/>
  <c r="DF36" i="48"/>
  <c r="DJ36" i="48"/>
  <c r="CP36" i="48"/>
  <c r="CR36" i="48"/>
  <c r="CT36" i="48"/>
  <c r="CX36" i="48"/>
  <c r="CD36" i="48"/>
  <c r="CF36" i="48"/>
  <c r="CH36" i="48"/>
  <c r="CL36" i="48"/>
  <c r="BR36" i="48"/>
  <c r="BT36" i="48"/>
  <c r="BV36" i="48"/>
  <c r="BZ36" i="48"/>
  <c r="BF36" i="48"/>
  <c r="BH36" i="48"/>
  <c r="BJ36" i="48"/>
  <c r="BN36" i="48"/>
  <c r="AL36" i="48"/>
  <c r="AK36" i="48"/>
  <c r="AJ36" i="48"/>
  <c r="AI36" i="48"/>
  <c r="AH36" i="48"/>
  <c r="AG36" i="48"/>
  <c r="AF36" i="48"/>
  <c r="AE36" i="48"/>
  <c r="AD36" i="48"/>
  <c r="AC36" i="48"/>
  <c r="AB36" i="48"/>
  <c r="AA36" i="48"/>
  <c r="Z36" i="48"/>
  <c r="Y36" i="48"/>
  <c r="X36" i="48"/>
  <c r="W36" i="48"/>
  <c r="V36" i="48"/>
  <c r="U36" i="48"/>
  <c r="T36" i="48"/>
  <c r="S36" i="48"/>
  <c r="R36" i="48"/>
  <c r="Q36" i="48"/>
  <c r="DN35" i="48"/>
  <c r="DP35" i="48"/>
  <c r="DR35" i="48"/>
  <c r="BC35" i="48"/>
  <c r="BO35" i="48" s="1"/>
  <c r="CA35" i="48" s="1"/>
  <c r="CM35" i="48" s="1"/>
  <c r="CY35" i="48" s="1"/>
  <c r="DK35" i="48" s="1"/>
  <c r="DB35" i="48"/>
  <c r="DD35" i="48"/>
  <c r="DF35" i="48"/>
  <c r="DJ35" i="48"/>
  <c r="CP35" i="48"/>
  <c r="CR35" i="48"/>
  <c r="CT35" i="48"/>
  <c r="CX35" i="48"/>
  <c r="CD35" i="48"/>
  <c r="CF35" i="48"/>
  <c r="CH35" i="48"/>
  <c r="CL35" i="48"/>
  <c r="BR35" i="48"/>
  <c r="BT35" i="48"/>
  <c r="BV35" i="48"/>
  <c r="BZ35" i="48"/>
  <c r="BF35" i="48"/>
  <c r="BH35" i="48"/>
  <c r="BJ35" i="48"/>
  <c r="BN35" i="48"/>
  <c r="AT35" i="48"/>
  <c r="AS35" i="48"/>
  <c r="DN34" i="48"/>
  <c r="DP34" i="48"/>
  <c r="DR34" i="48"/>
  <c r="DV34" i="48"/>
  <c r="DB34" i="48"/>
  <c r="DD34" i="48"/>
  <c r="DF34" i="48"/>
  <c r="CP34" i="48"/>
  <c r="CR34" i="48"/>
  <c r="CT34" i="48"/>
  <c r="CX34" i="48"/>
  <c r="CD34" i="48"/>
  <c r="CF34" i="48"/>
  <c r="CH34" i="48"/>
  <c r="BR34" i="48"/>
  <c r="BT34" i="48"/>
  <c r="BV34" i="48"/>
  <c r="BF34" i="48"/>
  <c r="BH34" i="48"/>
  <c r="BJ34" i="48"/>
  <c r="BA34" i="48"/>
  <c r="AT34" i="48"/>
  <c r="AS34" i="48"/>
  <c r="DN33" i="48"/>
  <c r="DP33" i="48"/>
  <c r="DR33" i="48"/>
  <c r="BC33" i="48"/>
  <c r="BO33" i="48"/>
  <c r="CA33" i="48" s="1"/>
  <c r="CM33" i="48" s="1"/>
  <c r="CY33" i="48" s="1"/>
  <c r="DK33" i="48" s="1"/>
  <c r="DB33" i="48"/>
  <c r="DD33" i="48"/>
  <c r="DF33" i="48"/>
  <c r="CP33" i="48"/>
  <c r="CR33" i="48"/>
  <c r="CT33" i="48"/>
  <c r="CX33" i="48"/>
  <c r="CD33" i="48"/>
  <c r="CF33" i="48"/>
  <c r="CH33" i="48"/>
  <c r="BR33" i="48"/>
  <c r="BT33" i="48"/>
  <c r="BV33" i="48"/>
  <c r="BF33" i="48"/>
  <c r="BH33" i="48"/>
  <c r="BJ33" i="48"/>
  <c r="BN33" i="48" s="1"/>
  <c r="AT33" i="48"/>
  <c r="AS33" i="48"/>
  <c r="DN32" i="48"/>
  <c r="DP32" i="48"/>
  <c r="DR32" i="48"/>
  <c r="DV32" i="48"/>
  <c r="DB32" i="48"/>
  <c r="DD32" i="48"/>
  <c r="DF32" i="48"/>
  <c r="CP32" i="48"/>
  <c r="CR32" i="48"/>
  <c r="CT32" i="48"/>
  <c r="CX32" i="48"/>
  <c r="CD32" i="48"/>
  <c r="CF32" i="48"/>
  <c r="CH32" i="48"/>
  <c r="BR32" i="48"/>
  <c r="BT32" i="48"/>
  <c r="BV32" i="48"/>
  <c r="BF32" i="48"/>
  <c r="BH32" i="48"/>
  <c r="BJ32" i="48"/>
  <c r="BN32" i="48" s="1"/>
  <c r="BA32" i="48"/>
  <c r="AT32" i="48"/>
  <c r="AS32" i="48"/>
  <c r="DN31" i="48"/>
  <c r="DP31" i="48"/>
  <c r="DR31" i="48"/>
  <c r="BC31" i="48"/>
  <c r="BO31" i="48" s="1"/>
  <c r="CA31" i="48" s="1"/>
  <c r="CM31" i="48" s="1"/>
  <c r="CY31" i="48" s="1"/>
  <c r="DK31" i="48" s="1"/>
  <c r="DB31" i="48"/>
  <c r="DD31" i="48"/>
  <c r="DF31" i="48"/>
  <c r="DJ31" i="48"/>
  <c r="CP31" i="48"/>
  <c r="CR31" i="48"/>
  <c r="CT31" i="48"/>
  <c r="CX31" i="48"/>
  <c r="CD31" i="48"/>
  <c r="CF31" i="48"/>
  <c r="CH31" i="48"/>
  <c r="BR31" i="48"/>
  <c r="BT31" i="48"/>
  <c r="BV31" i="48"/>
  <c r="BZ31" i="48" s="1"/>
  <c r="BF31" i="48"/>
  <c r="BH31" i="48"/>
  <c r="BJ31" i="48"/>
  <c r="AT31" i="48"/>
  <c r="AS31" i="48"/>
  <c r="DN30" i="48"/>
  <c r="DP30" i="48"/>
  <c r="DR30" i="48"/>
  <c r="DB30" i="48"/>
  <c r="DD30" i="48"/>
  <c r="DF30" i="48"/>
  <c r="DJ30" i="48" s="1"/>
  <c r="CP30" i="48"/>
  <c r="CR30" i="48"/>
  <c r="CT30" i="48"/>
  <c r="CX30" i="48"/>
  <c r="CD30" i="48"/>
  <c r="CF30" i="48"/>
  <c r="CH30" i="48"/>
  <c r="CL30" i="48"/>
  <c r="BR30" i="48"/>
  <c r="BT30" i="48"/>
  <c r="BV30" i="48"/>
  <c r="BF30" i="48"/>
  <c r="BH30" i="48"/>
  <c r="BJ30" i="48"/>
  <c r="BN30" i="48" s="1"/>
  <c r="BA30" i="48"/>
  <c r="AT30" i="48"/>
  <c r="AS30" i="48"/>
  <c r="DN29" i="48"/>
  <c r="DP29" i="48"/>
  <c r="DR29" i="48"/>
  <c r="AU17" i="48"/>
  <c r="BD29" i="48" s="1"/>
  <c r="BP29" i="48" s="1"/>
  <c r="CB29" i="48" s="1"/>
  <c r="CN29" i="48" s="1"/>
  <c r="CZ29" i="48" s="1"/>
  <c r="DL29" i="48" s="1"/>
  <c r="BC29" i="48"/>
  <c r="BO29" i="48"/>
  <c r="CA29" i="48" s="1"/>
  <c r="CM29" i="48" s="1"/>
  <c r="CY29" i="48" s="1"/>
  <c r="DK29" i="48" s="1"/>
  <c r="DB29" i="48"/>
  <c r="DD29" i="48"/>
  <c r="DF29" i="48"/>
  <c r="DJ29" i="48" s="1"/>
  <c r="CP29" i="48"/>
  <c r="CR29" i="48"/>
  <c r="CT29" i="48"/>
  <c r="CX29" i="48"/>
  <c r="CD29" i="48"/>
  <c r="CF29" i="48"/>
  <c r="CH29" i="48"/>
  <c r="CL29" i="48"/>
  <c r="BR29" i="48"/>
  <c r="BT29" i="48"/>
  <c r="BV29" i="48"/>
  <c r="BF29" i="48"/>
  <c r="BH29" i="48"/>
  <c r="BJ29" i="48"/>
  <c r="BA29" i="48"/>
  <c r="AT29" i="48"/>
  <c r="AS29" i="48"/>
  <c r="DN28" i="48"/>
  <c r="DP28" i="48"/>
  <c r="DR28" i="48"/>
  <c r="DV28" i="48"/>
  <c r="DB28" i="48"/>
  <c r="DD28" i="48"/>
  <c r="DF28" i="48"/>
  <c r="CP28" i="48"/>
  <c r="CR28" i="48"/>
  <c r="CT28" i="48"/>
  <c r="CX28" i="48"/>
  <c r="CD28" i="48"/>
  <c r="CF28" i="48"/>
  <c r="CH28" i="48"/>
  <c r="BR28" i="48"/>
  <c r="BT28" i="48"/>
  <c r="BV28" i="48"/>
  <c r="BF28" i="48"/>
  <c r="BH28" i="48"/>
  <c r="BJ28" i="48"/>
  <c r="BN28" i="48" s="1"/>
  <c r="AT28" i="48"/>
  <c r="AS28" i="48"/>
  <c r="DN27" i="48"/>
  <c r="DP27" i="48"/>
  <c r="DR27" i="48"/>
  <c r="AU16" i="48"/>
  <c r="BD27" i="48" s="1"/>
  <c r="BP27" i="48" s="1"/>
  <c r="CB27" i="48" s="1"/>
  <c r="CN27" i="48" s="1"/>
  <c r="CZ27" i="48" s="1"/>
  <c r="DL27" i="48" s="1"/>
  <c r="BC27" i="48"/>
  <c r="BO27" i="48" s="1"/>
  <c r="CA27" i="48" s="1"/>
  <c r="CM27" i="48" s="1"/>
  <c r="CY27" i="48" s="1"/>
  <c r="DK27" i="48" s="1"/>
  <c r="DB27" i="48"/>
  <c r="DD27" i="48"/>
  <c r="DF27" i="48"/>
  <c r="DJ27" i="48"/>
  <c r="CP27" i="48"/>
  <c r="CR27" i="48"/>
  <c r="CT27" i="48"/>
  <c r="CX27" i="48"/>
  <c r="CD27" i="48"/>
  <c r="CF27" i="48"/>
  <c r="CH27" i="48"/>
  <c r="CL27" i="48" s="1"/>
  <c r="BR27" i="48"/>
  <c r="BT27" i="48"/>
  <c r="BV27" i="48"/>
  <c r="BF27" i="48"/>
  <c r="BH27" i="48"/>
  <c r="BJ27" i="48"/>
  <c r="BN27" i="48" s="1"/>
  <c r="BA27" i="48"/>
  <c r="AT27" i="48"/>
  <c r="AS27" i="48"/>
  <c r="DN26" i="48"/>
  <c r="DP26" i="48"/>
  <c r="DR26" i="48"/>
  <c r="DV26" i="48"/>
  <c r="DB26" i="48"/>
  <c r="DD26" i="48"/>
  <c r="DF26" i="48"/>
  <c r="CP26" i="48"/>
  <c r="CR26" i="48"/>
  <c r="CT26" i="48"/>
  <c r="CX26" i="48"/>
  <c r="CD26" i="48"/>
  <c r="CF26" i="48"/>
  <c r="CH26" i="48"/>
  <c r="BR26" i="48"/>
  <c r="BT26" i="48"/>
  <c r="BV26" i="48"/>
  <c r="BF26" i="48"/>
  <c r="BH26" i="48"/>
  <c r="BJ26" i="48"/>
  <c r="BA26" i="48"/>
  <c r="AT26" i="48"/>
  <c r="AS26" i="48"/>
  <c r="DN25" i="48"/>
  <c r="DP25" i="48"/>
  <c r="DR25" i="48"/>
  <c r="AU15" i="48"/>
  <c r="BD25" i="48" s="1"/>
  <c r="BP25" i="48" s="1"/>
  <c r="CB25" i="48" s="1"/>
  <c r="CN25" i="48" s="1"/>
  <c r="CZ25" i="48" s="1"/>
  <c r="DL25" i="48" s="1"/>
  <c r="BC25" i="48"/>
  <c r="BO25" i="48" s="1"/>
  <c r="CA25" i="48" s="1"/>
  <c r="CM25" i="48" s="1"/>
  <c r="CY25" i="48" s="1"/>
  <c r="DK25" i="48" s="1"/>
  <c r="DB25" i="48"/>
  <c r="DD25" i="48"/>
  <c r="DF25" i="48"/>
  <c r="CP25" i="48"/>
  <c r="CR25" i="48"/>
  <c r="CT25" i="48"/>
  <c r="CX25" i="48"/>
  <c r="CD25" i="48"/>
  <c r="CF25" i="48"/>
  <c r="CH25" i="48"/>
  <c r="BR25" i="48"/>
  <c r="BT25" i="48"/>
  <c r="BV25" i="48"/>
  <c r="BF25" i="48"/>
  <c r="BH25" i="48"/>
  <c r="BJ25" i="48"/>
  <c r="BN25" i="48" s="1"/>
  <c r="BA25" i="48"/>
  <c r="AT25" i="48"/>
  <c r="AS25" i="48"/>
  <c r="DN24" i="48"/>
  <c r="DP24" i="48"/>
  <c r="DR24" i="48"/>
  <c r="DV24" i="48"/>
  <c r="DB24" i="48"/>
  <c r="DD24" i="48"/>
  <c r="DF24" i="48"/>
  <c r="DJ24" i="48" s="1"/>
  <c r="CP24" i="48"/>
  <c r="CR24" i="48"/>
  <c r="CT24" i="48"/>
  <c r="CX24" i="48"/>
  <c r="CD24" i="48"/>
  <c r="CF24" i="48"/>
  <c r="CH24" i="48"/>
  <c r="CL24" i="48"/>
  <c r="BR24" i="48"/>
  <c r="BT24" i="48"/>
  <c r="BV24" i="48"/>
  <c r="BF24" i="48"/>
  <c r="BH24" i="48"/>
  <c r="BJ24" i="48"/>
  <c r="BA24" i="48"/>
  <c r="AT24" i="48"/>
  <c r="AS24" i="48"/>
  <c r="DN23" i="48"/>
  <c r="DP23" i="48"/>
  <c r="DR23" i="48"/>
  <c r="DV23" i="48"/>
  <c r="AU14" i="48"/>
  <c r="BD23" i="48"/>
  <c r="BP23" i="48" s="1"/>
  <c r="CB23" i="48" s="1"/>
  <c r="CN23" i="48" s="1"/>
  <c r="CZ23" i="48" s="1"/>
  <c r="DL23" i="48" s="1"/>
  <c r="BC23" i="48"/>
  <c r="BO23" i="48" s="1"/>
  <c r="CA23" i="48" s="1"/>
  <c r="CM23" i="48" s="1"/>
  <c r="CY23" i="48" s="1"/>
  <c r="DK23" i="48" s="1"/>
  <c r="DB23" i="48"/>
  <c r="DD23" i="48"/>
  <c r="DF23" i="48"/>
  <c r="CP23" i="48"/>
  <c r="CR23" i="48"/>
  <c r="CT23" i="48"/>
  <c r="CX23" i="48"/>
  <c r="CD23" i="48"/>
  <c r="CF23" i="48"/>
  <c r="CH23" i="48"/>
  <c r="BR23" i="48"/>
  <c r="BT23" i="48"/>
  <c r="BV23" i="48"/>
  <c r="BZ23" i="48"/>
  <c r="BF23" i="48"/>
  <c r="BH23" i="48"/>
  <c r="BJ23" i="48"/>
  <c r="BA23" i="48"/>
  <c r="AT23" i="48"/>
  <c r="AS23" i="48"/>
  <c r="DN22" i="48"/>
  <c r="DP22" i="48"/>
  <c r="DR22" i="48"/>
  <c r="DB22" i="48"/>
  <c r="DD22" i="48"/>
  <c r="DF22" i="48"/>
  <c r="DJ22" i="48" s="1"/>
  <c r="CP22" i="48"/>
  <c r="CR22" i="48"/>
  <c r="CT22" i="48"/>
  <c r="CX22" i="48"/>
  <c r="CD22" i="48"/>
  <c r="CF22" i="48"/>
  <c r="CH22" i="48"/>
  <c r="CL22" i="48"/>
  <c r="BR22" i="48"/>
  <c r="BT22" i="48"/>
  <c r="BV22" i="48"/>
  <c r="BZ22" i="48"/>
  <c r="BF22" i="48"/>
  <c r="BH22" i="48"/>
  <c r="BJ22" i="48"/>
  <c r="BN22" i="48" s="1"/>
  <c r="AT22" i="48"/>
  <c r="AS22" i="48"/>
  <c r="DN21" i="48"/>
  <c r="DP21" i="48"/>
  <c r="DR21" i="48"/>
  <c r="DV21" i="48" s="1"/>
  <c r="AU13" i="48"/>
  <c r="BD21" i="48"/>
  <c r="BP21" i="48" s="1"/>
  <c r="CB21" i="48" s="1"/>
  <c r="CN21" i="48" s="1"/>
  <c r="CZ21" i="48" s="1"/>
  <c r="DL21" i="48" s="1"/>
  <c r="BC21" i="48"/>
  <c r="BO21" i="48" s="1"/>
  <c r="CA21" i="48" s="1"/>
  <c r="CM21" i="48" s="1"/>
  <c r="CY21" i="48" s="1"/>
  <c r="DK21" i="48" s="1"/>
  <c r="DB21" i="48"/>
  <c r="DD21" i="48"/>
  <c r="DF21" i="48"/>
  <c r="CP21" i="48"/>
  <c r="CR21" i="48"/>
  <c r="CT21" i="48"/>
  <c r="CX21" i="48"/>
  <c r="CD21" i="48"/>
  <c r="CF21" i="48"/>
  <c r="CH21" i="48"/>
  <c r="BR21" i="48"/>
  <c r="BT21" i="48"/>
  <c r="BV21" i="48"/>
  <c r="BF21" i="48"/>
  <c r="BH21" i="48"/>
  <c r="BJ21" i="48"/>
  <c r="BN21" i="48"/>
  <c r="AT21" i="48"/>
  <c r="AS21" i="48"/>
  <c r="DN20" i="48"/>
  <c r="DP20" i="48"/>
  <c r="DR20" i="48"/>
  <c r="DB20" i="48"/>
  <c r="DD20" i="48"/>
  <c r="DF20" i="48"/>
  <c r="CP20" i="48"/>
  <c r="CR20" i="48"/>
  <c r="CT20" i="48"/>
  <c r="CX20" i="48"/>
  <c r="CD20" i="48"/>
  <c r="CF20" i="48"/>
  <c r="CH20" i="48"/>
  <c r="BR20" i="48"/>
  <c r="BT20" i="48"/>
  <c r="BV20" i="48"/>
  <c r="BZ20" i="48" s="1"/>
  <c r="BF20" i="48"/>
  <c r="BH20" i="48"/>
  <c r="BJ20" i="48"/>
  <c r="AT20" i="48"/>
  <c r="AS20" i="48"/>
  <c r="AR20" i="48"/>
  <c r="DN19" i="48"/>
  <c r="DP19" i="48"/>
  <c r="DR19" i="48"/>
  <c r="AU12" i="48"/>
  <c r="BD19" i="48" s="1"/>
  <c r="BP19" i="48" s="1"/>
  <c r="CB19" i="48" s="1"/>
  <c r="CN19" i="48" s="1"/>
  <c r="CZ19" i="48" s="1"/>
  <c r="DL19" i="48" s="1"/>
  <c r="BC19" i="48"/>
  <c r="BO19" i="48"/>
  <c r="CA19" i="48" s="1"/>
  <c r="CM19" i="48" s="1"/>
  <c r="CY19" i="48" s="1"/>
  <c r="DK19" i="48" s="1"/>
  <c r="DB19" i="48"/>
  <c r="DD19" i="48"/>
  <c r="DF19" i="48"/>
  <c r="CP19" i="48"/>
  <c r="CR19" i="48"/>
  <c r="CT19" i="48"/>
  <c r="CX19" i="48"/>
  <c r="CD19" i="48"/>
  <c r="CF19" i="48"/>
  <c r="CH19" i="48"/>
  <c r="CL19" i="48" s="1"/>
  <c r="BR19" i="48"/>
  <c r="BT19" i="48"/>
  <c r="BV19" i="48"/>
  <c r="BF19" i="48"/>
  <c r="BH19" i="48"/>
  <c r="BJ19" i="48"/>
  <c r="BN19" i="48" s="1"/>
  <c r="BA19" i="48"/>
  <c r="AT19" i="48"/>
  <c r="AS19" i="48"/>
  <c r="DN18" i="48"/>
  <c r="DP18" i="48"/>
  <c r="DR18" i="48"/>
  <c r="DB18" i="48"/>
  <c r="DD18" i="48"/>
  <c r="DF18" i="48"/>
  <c r="DJ18" i="48" s="1"/>
  <c r="CP18" i="48"/>
  <c r="CR18" i="48"/>
  <c r="CT18" i="48"/>
  <c r="CX18" i="48"/>
  <c r="CD18" i="48"/>
  <c r="CF18" i="48"/>
  <c r="CH18" i="48"/>
  <c r="BR18" i="48"/>
  <c r="BT18" i="48"/>
  <c r="BV18" i="48"/>
  <c r="BF18" i="48"/>
  <c r="BH18" i="48"/>
  <c r="BJ18" i="48"/>
  <c r="BA18" i="48"/>
  <c r="AT18" i="48"/>
  <c r="AS18" i="48"/>
  <c r="P18" i="48"/>
  <c r="DN17" i="48"/>
  <c r="DP17" i="48"/>
  <c r="DR17" i="48"/>
  <c r="AU11" i="48"/>
  <c r="BD17" i="48"/>
  <c r="BP17" i="48" s="1"/>
  <c r="CB17" i="48" s="1"/>
  <c r="CN17" i="48" s="1"/>
  <c r="CZ17" i="48" s="1"/>
  <c r="DL17" i="48" s="1"/>
  <c r="BC17" i="48"/>
  <c r="BO17" i="48" s="1"/>
  <c r="CA17" i="48" s="1"/>
  <c r="CM17" i="48" s="1"/>
  <c r="CY17" i="48" s="1"/>
  <c r="DK17" i="48" s="1"/>
  <c r="DB17" i="48"/>
  <c r="DD17" i="48"/>
  <c r="DF17" i="48"/>
  <c r="DJ17" i="48"/>
  <c r="CP17" i="48"/>
  <c r="CR17" i="48"/>
  <c r="CT17" i="48"/>
  <c r="CX17" i="48"/>
  <c r="CD17" i="48"/>
  <c r="CF17" i="48"/>
  <c r="CH17" i="48"/>
  <c r="CL17" i="48" s="1"/>
  <c r="BR17" i="48"/>
  <c r="BT17" i="48"/>
  <c r="BV17" i="48"/>
  <c r="BF17" i="48"/>
  <c r="BH17" i="48"/>
  <c r="BJ17" i="48"/>
  <c r="BA17" i="48"/>
  <c r="AT17" i="48"/>
  <c r="AS17" i="48"/>
  <c r="P17" i="48"/>
  <c r="DN16" i="48"/>
  <c r="DP16" i="48"/>
  <c r="DR16" i="48"/>
  <c r="DB16" i="48"/>
  <c r="DD16" i="48"/>
  <c r="DF16" i="48"/>
  <c r="DJ16" i="48"/>
  <c r="CP16" i="48"/>
  <c r="CR16" i="48"/>
  <c r="CT16" i="48"/>
  <c r="CX16" i="48"/>
  <c r="CD16" i="48"/>
  <c r="CF16" i="48"/>
  <c r="CH16" i="48"/>
  <c r="CL16" i="48"/>
  <c r="BR16" i="48"/>
  <c r="BT16" i="48"/>
  <c r="BV16" i="48"/>
  <c r="BF16" i="48"/>
  <c r="BH16" i="48"/>
  <c r="BJ16" i="48"/>
  <c r="BA16" i="48"/>
  <c r="AT16" i="48"/>
  <c r="AS16" i="48"/>
  <c r="P16" i="48"/>
  <c r="DN15" i="48"/>
  <c r="DP15" i="48"/>
  <c r="DR15" i="48"/>
  <c r="AU10" i="48"/>
  <c r="BD15" i="48"/>
  <c r="BP15" i="48" s="1"/>
  <c r="CB15" i="48" s="1"/>
  <c r="CN15" i="48" s="1"/>
  <c r="CZ15" i="48" s="1"/>
  <c r="DL15" i="48" s="1"/>
  <c r="BC15" i="48"/>
  <c r="BO15" i="48" s="1"/>
  <c r="CA15" i="48"/>
  <c r="CM15" i="48" s="1"/>
  <c r="CY15" i="48" s="1"/>
  <c r="DK15" i="48" s="1"/>
  <c r="DB15" i="48"/>
  <c r="DD15" i="48"/>
  <c r="DF15" i="48"/>
  <c r="DJ15" i="48"/>
  <c r="CP15" i="48"/>
  <c r="CR15" i="48"/>
  <c r="CT15" i="48"/>
  <c r="CX15" i="48"/>
  <c r="CD15" i="48"/>
  <c r="CF15" i="48"/>
  <c r="CH15" i="48"/>
  <c r="BR15" i="48"/>
  <c r="BT15" i="48"/>
  <c r="BV15" i="48"/>
  <c r="BF15" i="48"/>
  <c r="BH15" i="48"/>
  <c r="BJ15" i="48"/>
  <c r="BN15" i="48"/>
  <c r="BA15" i="48"/>
  <c r="AT15" i="48"/>
  <c r="AS15" i="48"/>
  <c r="P15" i="48"/>
  <c r="DN14" i="48"/>
  <c r="DP14" i="48"/>
  <c r="DR14" i="48"/>
  <c r="DB14" i="48"/>
  <c r="DD14" i="48"/>
  <c r="DF14" i="48"/>
  <c r="CP14" i="48"/>
  <c r="CR14" i="48"/>
  <c r="CT14" i="48"/>
  <c r="CX14" i="48"/>
  <c r="CD14" i="48"/>
  <c r="CF14" i="48"/>
  <c r="CH14" i="48"/>
  <c r="CL14" i="48" s="1"/>
  <c r="BR14" i="48"/>
  <c r="BT14" i="48"/>
  <c r="BV14" i="48"/>
  <c r="BF14" i="48"/>
  <c r="BH14" i="48"/>
  <c r="BJ14" i="48"/>
  <c r="BA14" i="48"/>
  <c r="AT14" i="48"/>
  <c r="AS14" i="48"/>
  <c r="P14" i="48"/>
  <c r="DN13" i="48"/>
  <c r="DP13" i="48"/>
  <c r="DR13" i="48"/>
  <c r="AU9" i="48"/>
  <c r="BD13" i="48" s="1"/>
  <c r="BP13" i="48" s="1"/>
  <c r="CB13" i="48" s="1"/>
  <c r="CN13" i="48" s="1"/>
  <c r="CZ13" i="48" s="1"/>
  <c r="DL13" i="48" s="1"/>
  <c r="BC13" i="48"/>
  <c r="BO13" i="48" s="1"/>
  <c r="CA13" i="48" s="1"/>
  <c r="CM13" i="48" s="1"/>
  <c r="CY13" i="48" s="1"/>
  <c r="DK13" i="48" s="1"/>
  <c r="DB13" i="48"/>
  <c r="DD13" i="48"/>
  <c r="DF13" i="48"/>
  <c r="DJ13" i="48"/>
  <c r="CP13" i="48"/>
  <c r="CR13" i="48"/>
  <c r="CT13" i="48"/>
  <c r="CX13" i="48"/>
  <c r="CD13" i="48"/>
  <c r="CF13" i="48"/>
  <c r="CH13" i="48"/>
  <c r="BR13" i="48"/>
  <c r="BT13" i="48"/>
  <c r="BV13" i="48"/>
  <c r="BZ13" i="48" s="1"/>
  <c r="BF13" i="48"/>
  <c r="BH13" i="48"/>
  <c r="BJ13" i="48"/>
  <c r="BN13" i="48" s="1"/>
  <c r="BA13" i="48"/>
  <c r="AT13" i="48"/>
  <c r="AS13" i="48"/>
  <c r="P13" i="48"/>
  <c r="DN12" i="48"/>
  <c r="DP12" i="48"/>
  <c r="DR12" i="48"/>
  <c r="DV12" i="48"/>
  <c r="DB12" i="48"/>
  <c r="DD12" i="48"/>
  <c r="DF12" i="48"/>
  <c r="CP12" i="48"/>
  <c r="CR12" i="48"/>
  <c r="CT12" i="48"/>
  <c r="CX12" i="48"/>
  <c r="CD12" i="48"/>
  <c r="CF12" i="48"/>
  <c r="CH12" i="48"/>
  <c r="CL12" i="48"/>
  <c r="BR12" i="48"/>
  <c r="BT12" i="48"/>
  <c r="BV12" i="48"/>
  <c r="BZ12" i="48" s="1"/>
  <c r="BF12" i="48"/>
  <c r="BH12" i="48"/>
  <c r="BJ12" i="48"/>
  <c r="BN12" i="48"/>
  <c r="BA12" i="48"/>
  <c r="AT12" i="48"/>
  <c r="AS12" i="48"/>
  <c r="P12" i="48"/>
  <c r="DN11" i="48"/>
  <c r="DP11" i="48"/>
  <c r="DR11" i="48"/>
  <c r="AU8" i="48"/>
  <c r="BD11" i="48"/>
  <c r="BP11" i="48" s="1"/>
  <c r="CB11" i="48" s="1"/>
  <c r="CN11" i="48" s="1"/>
  <c r="CZ11" i="48" s="1"/>
  <c r="DL11" i="48" s="1"/>
  <c r="BC11" i="48"/>
  <c r="BO11" i="48" s="1"/>
  <c r="CA11" i="48" s="1"/>
  <c r="CM11" i="48" s="1"/>
  <c r="CY11" i="48" s="1"/>
  <c r="DK11" i="48" s="1"/>
  <c r="DB11" i="48"/>
  <c r="DD11" i="48"/>
  <c r="DF11" i="48"/>
  <c r="CP11" i="48"/>
  <c r="CR11" i="48"/>
  <c r="CT11" i="48"/>
  <c r="CX11" i="48"/>
  <c r="CD11" i="48"/>
  <c r="CF11" i="48"/>
  <c r="CH11" i="48"/>
  <c r="BR11" i="48"/>
  <c r="BT11" i="48"/>
  <c r="BV11" i="48"/>
  <c r="BZ11" i="48"/>
  <c r="BF11" i="48"/>
  <c r="BH11" i="48"/>
  <c r="BJ11" i="48"/>
  <c r="BN11" i="48"/>
  <c r="BA11" i="48"/>
  <c r="AT11" i="48"/>
  <c r="AS11" i="48"/>
  <c r="P11" i="48"/>
  <c r="DN10" i="48"/>
  <c r="DP10" i="48"/>
  <c r="DR10" i="48"/>
  <c r="DB10" i="48"/>
  <c r="DD10" i="48"/>
  <c r="DF10" i="48"/>
  <c r="DJ10" i="48" s="1"/>
  <c r="CP10" i="48"/>
  <c r="CR10" i="48"/>
  <c r="CT10" i="48"/>
  <c r="CX10" i="48"/>
  <c r="CD10" i="48"/>
  <c r="CF10" i="48"/>
  <c r="CH10" i="48"/>
  <c r="BR10" i="48"/>
  <c r="BT10" i="48"/>
  <c r="BV10" i="48"/>
  <c r="BZ10" i="48" s="1"/>
  <c r="BF10" i="48"/>
  <c r="BH10" i="48"/>
  <c r="BJ10" i="48"/>
  <c r="BA10" i="48"/>
  <c r="AT10" i="48"/>
  <c r="AS10" i="48"/>
  <c r="P10" i="48"/>
  <c r="DN9" i="48"/>
  <c r="DP9" i="48"/>
  <c r="DR9" i="48"/>
  <c r="AU7" i="48"/>
  <c r="BD9" i="48"/>
  <c r="BP9" i="48" s="1"/>
  <c r="CB9" i="48" s="1"/>
  <c r="CN9" i="48" s="1"/>
  <c r="CZ9" i="48" s="1"/>
  <c r="DL9" i="48" s="1"/>
  <c r="BC9" i="48"/>
  <c r="BO9" i="48" s="1"/>
  <c r="CA9" i="48" s="1"/>
  <c r="CM9" i="48" s="1"/>
  <c r="CY9" i="48" s="1"/>
  <c r="DK9" i="48" s="1"/>
  <c r="DB9" i="48"/>
  <c r="DD9" i="48"/>
  <c r="DF9" i="48"/>
  <c r="DJ9" i="48" s="1"/>
  <c r="CP9" i="48"/>
  <c r="CR9" i="48"/>
  <c r="CT9" i="48"/>
  <c r="CX9" i="48"/>
  <c r="CD9" i="48"/>
  <c r="CF9" i="48"/>
  <c r="CH9" i="48"/>
  <c r="CL9" i="48" s="1"/>
  <c r="BR9" i="48"/>
  <c r="BT9" i="48"/>
  <c r="BV9" i="48"/>
  <c r="BZ9" i="48"/>
  <c r="BF9" i="48"/>
  <c r="BH9" i="48"/>
  <c r="BJ9" i="48"/>
  <c r="BA9" i="48"/>
  <c r="AT9" i="48"/>
  <c r="AS9" i="48"/>
  <c r="P9" i="48"/>
  <c r="DN8" i="48"/>
  <c r="DP8" i="48"/>
  <c r="DR8" i="48"/>
  <c r="DV8" i="48"/>
  <c r="DB8" i="48"/>
  <c r="DD8" i="48"/>
  <c r="DF8" i="48"/>
  <c r="DJ8" i="48"/>
  <c r="CP8" i="48"/>
  <c r="CR8" i="48"/>
  <c r="CT8" i="48"/>
  <c r="CX8" i="48"/>
  <c r="CD8" i="48"/>
  <c r="CF8" i="48"/>
  <c r="CH8" i="48"/>
  <c r="BR8" i="48"/>
  <c r="BT8" i="48"/>
  <c r="BV8" i="48"/>
  <c r="BZ8" i="48"/>
  <c r="BF8" i="48"/>
  <c r="BH8" i="48"/>
  <c r="BJ8" i="48"/>
  <c r="BN8" i="48" s="1"/>
  <c r="BA8" i="48"/>
  <c r="AT8" i="48"/>
  <c r="AS8" i="48"/>
  <c r="P8" i="48"/>
  <c r="DN7" i="48"/>
  <c r="DP7" i="48"/>
  <c r="DR7" i="48"/>
  <c r="DV7" i="48"/>
  <c r="AU6" i="48"/>
  <c r="BD7" i="48"/>
  <c r="BP7" i="48" s="1"/>
  <c r="CB7" i="48" s="1"/>
  <c r="CN7" i="48" s="1"/>
  <c r="CZ7" i="48" s="1"/>
  <c r="DL7" i="48" s="1"/>
  <c r="BC7" i="48"/>
  <c r="BO7" i="48" s="1"/>
  <c r="CA7" i="48" s="1"/>
  <c r="CM7" i="48" s="1"/>
  <c r="CY7" i="48" s="1"/>
  <c r="DK7" i="48" s="1"/>
  <c r="DB7" i="48"/>
  <c r="DD7" i="48"/>
  <c r="DF7" i="48"/>
  <c r="CP7" i="48"/>
  <c r="CR7" i="48"/>
  <c r="CT7" i="48"/>
  <c r="CX7" i="48"/>
  <c r="CD7" i="48"/>
  <c r="CF7" i="48"/>
  <c r="CH7" i="48"/>
  <c r="CL7" i="48" s="1"/>
  <c r="BR7" i="48"/>
  <c r="BT7" i="48"/>
  <c r="BV7" i="48"/>
  <c r="BF7" i="48"/>
  <c r="BH7" i="48"/>
  <c r="BJ7" i="48"/>
  <c r="BA7" i="48"/>
  <c r="AT7" i="48"/>
  <c r="AS7" i="48"/>
  <c r="P7" i="48"/>
  <c r="DN6" i="48"/>
  <c r="DP6" i="48"/>
  <c r="DR6" i="48"/>
  <c r="DB6" i="48"/>
  <c r="DD6" i="48"/>
  <c r="DF6" i="48"/>
  <c r="CP6" i="48"/>
  <c r="CR6" i="48"/>
  <c r="CT6" i="48"/>
  <c r="CX6" i="48"/>
  <c r="CD6" i="48"/>
  <c r="CF6" i="48"/>
  <c r="CH6" i="48"/>
  <c r="CL6" i="48" s="1"/>
  <c r="BR6" i="48"/>
  <c r="BT6" i="48"/>
  <c r="BV6" i="48"/>
  <c r="BF6" i="48"/>
  <c r="BH6" i="48"/>
  <c r="BJ6" i="48"/>
  <c r="BN6" i="48"/>
  <c r="AT6" i="48"/>
  <c r="AS6" i="48"/>
  <c r="P6" i="48"/>
  <c r="DN5" i="48"/>
  <c r="DP5" i="48"/>
  <c r="DR5" i="48"/>
  <c r="AU5" i="48"/>
  <c r="BD5" i="48" s="1"/>
  <c r="BP5" i="48" s="1"/>
  <c r="CB5" i="48" s="1"/>
  <c r="CN5" i="48" s="1"/>
  <c r="CZ5" i="48" s="1"/>
  <c r="DL5" i="48" s="1"/>
  <c r="BC5" i="48"/>
  <c r="BO5" i="48" s="1"/>
  <c r="CA5" i="48" s="1"/>
  <c r="CM5" i="48" s="1"/>
  <c r="CY5" i="48" s="1"/>
  <c r="DK5" i="48" s="1"/>
  <c r="DB5" i="48"/>
  <c r="DD5" i="48"/>
  <c r="DF5" i="48"/>
  <c r="DJ5" i="48" s="1"/>
  <c r="CP5" i="48"/>
  <c r="CR5" i="48"/>
  <c r="CT5" i="48"/>
  <c r="CX5" i="48"/>
  <c r="CD5" i="48"/>
  <c r="CF5" i="48"/>
  <c r="CH5" i="48"/>
  <c r="CL5" i="48"/>
  <c r="BR5" i="48"/>
  <c r="BT5" i="48"/>
  <c r="BV5" i="48"/>
  <c r="BZ5" i="48" s="1"/>
  <c r="BF5" i="48"/>
  <c r="BH5" i="48"/>
  <c r="BJ5" i="48"/>
  <c r="BA5" i="48"/>
  <c r="AT5" i="48"/>
  <c r="AS5" i="48"/>
  <c r="P5" i="48"/>
  <c r="BI2" i="48"/>
  <c r="BU2" i="48" s="1"/>
  <c r="CG2" i="48" s="1"/>
  <c r="CS2" i="48" s="1"/>
  <c r="DE2" i="48" s="1"/>
  <c r="DQ2" i="48" s="1"/>
  <c r="Q2" i="48"/>
  <c r="AO1" i="48" s="1"/>
  <c r="E36" i="47"/>
  <c r="F36" i="47"/>
  <c r="G36" i="47"/>
  <c r="AP5" i="47"/>
  <c r="AP6" i="47"/>
  <c r="AP7" i="47"/>
  <c r="AQ7" i="47" s="1"/>
  <c r="AP8" i="47"/>
  <c r="AQ8" i="47" s="1"/>
  <c r="AP9" i="47"/>
  <c r="AQ9" i="47" s="1"/>
  <c r="AP10" i="47"/>
  <c r="AQ10" i="47" s="1"/>
  <c r="AP11" i="47"/>
  <c r="AQ11" i="47" s="1"/>
  <c r="AP12" i="47"/>
  <c r="AQ12" i="47" s="1"/>
  <c r="AP13" i="47"/>
  <c r="AQ13" i="47" s="1"/>
  <c r="AP14" i="47"/>
  <c r="AQ14" i="47" s="1"/>
  <c r="AP15" i="47"/>
  <c r="AQ15" i="47" s="1"/>
  <c r="AP16" i="47"/>
  <c r="AQ16" i="47" s="1"/>
  <c r="AP17" i="47"/>
  <c r="AP18" i="47"/>
  <c r="AQ18" i="47" s="1"/>
  <c r="AP19" i="47"/>
  <c r="AQ19" i="47" s="1"/>
  <c r="AP20" i="47"/>
  <c r="AQ20" i="47" s="1"/>
  <c r="AP21" i="47"/>
  <c r="AQ21" i="47" s="1"/>
  <c r="AP22" i="47"/>
  <c r="AQ22" i="47" s="1"/>
  <c r="AP23" i="47"/>
  <c r="AQ23" i="47" s="1"/>
  <c r="AP24" i="47"/>
  <c r="AQ24" i="47" s="1"/>
  <c r="AP25" i="47"/>
  <c r="AQ25" i="47" s="1"/>
  <c r="AP26" i="47"/>
  <c r="AQ26" i="47" s="1"/>
  <c r="J26" i="47"/>
  <c r="M26" i="47"/>
  <c r="AO26" i="47"/>
  <c r="AM26" i="47"/>
  <c r="AP27" i="47"/>
  <c r="AQ27" i="47" s="1"/>
  <c r="AP28" i="47"/>
  <c r="AQ28" i="47" s="1"/>
  <c r="J28" i="47"/>
  <c r="M28" i="47"/>
  <c r="AO28" i="47"/>
  <c r="AM28" i="47"/>
  <c r="AP29" i="47"/>
  <c r="AQ29" i="47" s="1"/>
  <c r="AP30" i="47"/>
  <c r="AQ30" i="47" s="1"/>
  <c r="J30" i="47"/>
  <c r="M30" i="47"/>
  <c r="AO30" i="47"/>
  <c r="AM30" i="47"/>
  <c r="AP31" i="47"/>
  <c r="AQ31" i="47" s="1"/>
  <c r="AP32" i="47"/>
  <c r="AQ32" i="47" s="1"/>
  <c r="J32" i="47"/>
  <c r="M32" i="47"/>
  <c r="AO32" i="47"/>
  <c r="AM32" i="47"/>
  <c r="AP33" i="47"/>
  <c r="AQ33" i="47" s="1"/>
  <c r="AP34" i="47"/>
  <c r="AQ34" i="47" s="1"/>
  <c r="J34" i="47"/>
  <c r="M34" i="47"/>
  <c r="AO34" i="47"/>
  <c r="AM34" i="47"/>
  <c r="AP35" i="47"/>
  <c r="AQ35" i="47" s="1"/>
  <c r="AN38" i="47"/>
  <c r="AN37" i="47" s="1"/>
  <c r="AY40" i="47"/>
  <c r="AY52" i="47" s="1"/>
  <c r="AY42" i="47"/>
  <c r="AY54" i="47" s="1"/>
  <c r="AZ42" i="47"/>
  <c r="AZ54" i="47" s="1"/>
  <c r="AW42" i="47"/>
  <c r="AV42" i="47"/>
  <c r="AV54" i="47" s="1"/>
  <c r="AX41" i="47"/>
  <c r="BA41" i="47" s="1"/>
  <c r="AZ40" i="47"/>
  <c r="AZ52" i="47" s="1"/>
  <c r="AV40" i="47"/>
  <c r="AV52" i="47" s="1"/>
  <c r="AW40" i="47"/>
  <c r="AX39" i="47"/>
  <c r="AX51" i="47" s="1"/>
  <c r="AU35" i="47"/>
  <c r="D6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P35" i="47"/>
  <c r="DM67" i="47"/>
  <c r="DN67" i="47" s="1"/>
  <c r="DO67" i="47"/>
  <c r="DP67" i="47" s="1"/>
  <c r="DQ67" i="47"/>
  <c r="DR67" i="47" s="1"/>
  <c r="DU5" i="47"/>
  <c r="DU6" i="47"/>
  <c r="DU7" i="47"/>
  <c r="DU8" i="47"/>
  <c r="DU9" i="47"/>
  <c r="DU10" i="47"/>
  <c r="DU11" i="47"/>
  <c r="DU12" i="47"/>
  <c r="DU13" i="47"/>
  <c r="DU14" i="47"/>
  <c r="DU15" i="47"/>
  <c r="DU16" i="47"/>
  <c r="DU17" i="47"/>
  <c r="DU18" i="47"/>
  <c r="DU19" i="47"/>
  <c r="DV19" i="47"/>
  <c r="DU20" i="47"/>
  <c r="DU21" i="47"/>
  <c r="DU22" i="47"/>
  <c r="DU23" i="47"/>
  <c r="DU24" i="47"/>
  <c r="DU25" i="47"/>
  <c r="DU26" i="47"/>
  <c r="DU27" i="47"/>
  <c r="DU28" i="47"/>
  <c r="DU29" i="47"/>
  <c r="DU30" i="47"/>
  <c r="DU31" i="47"/>
  <c r="DU32" i="47"/>
  <c r="DU33" i="47"/>
  <c r="DU34" i="47"/>
  <c r="DU35" i="47"/>
  <c r="DU36" i="47"/>
  <c r="DU37" i="47"/>
  <c r="DU38" i="47"/>
  <c r="DU39" i="47"/>
  <c r="DU40" i="47"/>
  <c r="DU41" i="47"/>
  <c r="DU42" i="47"/>
  <c r="DU43" i="47"/>
  <c r="DU44" i="47"/>
  <c r="DU45" i="47"/>
  <c r="DU46" i="47"/>
  <c r="DU47" i="47"/>
  <c r="DU48" i="47"/>
  <c r="DU49" i="47"/>
  <c r="DU50" i="47"/>
  <c r="DU51" i="47"/>
  <c r="DU52" i="47"/>
  <c r="DU53" i="47"/>
  <c r="DU54" i="47"/>
  <c r="DU55" i="47"/>
  <c r="DU56" i="47"/>
  <c r="DU57" i="47"/>
  <c r="DU58" i="47"/>
  <c r="DV58" i="47" s="1"/>
  <c r="DU59" i="47"/>
  <c r="DU60" i="47"/>
  <c r="DU61" i="47"/>
  <c r="DU62" i="47"/>
  <c r="DV62" i="47" s="1"/>
  <c r="DU63" i="47"/>
  <c r="DU64" i="47"/>
  <c r="DU65" i="47"/>
  <c r="DU66" i="47"/>
  <c r="DT67" i="47"/>
  <c r="DS67" i="47"/>
  <c r="DA67" i="47"/>
  <c r="DB67" i="47"/>
  <c r="DC67" i="47"/>
  <c r="DD67" i="47"/>
  <c r="DE67" i="47"/>
  <c r="DF67" i="47"/>
  <c r="DI67" i="47"/>
  <c r="DH67" i="47"/>
  <c r="DG67" i="47"/>
  <c r="CO67" i="47"/>
  <c r="CP67" i="47"/>
  <c r="CQ67" i="47"/>
  <c r="CR67" i="47"/>
  <c r="CS67" i="47"/>
  <c r="CT67" i="47"/>
  <c r="CW67" i="47"/>
  <c r="CX67" i="47"/>
  <c r="CV67" i="47"/>
  <c r="CU67" i="47"/>
  <c r="CC67" i="47"/>
  <c r="CD67" i="47"/>
  <c r="CE67" i="47"/>
  <c r="CF67" i="47"/>
  <c r="CG67" i="47"/>
  <c r="CH67" i="47"/>
  <c r="CK67" i="47"/>
  <c r="CJ67" i="47"/>
  <c r="CI67" i="47"/>
  <c r="BQ67" i="47"/>
  <c r="BR67" i="47"/>
  <c r="BS67" i="47"/>
  <c r="BT67" i="47"/>
  <c r="BU67" i="47"/>
  <c r="BV67" i="47"/>
  <c r="BY67" i="47"/>
  <c r="BX67" i="47"/>
  <c r="BW67" i="47"/>
  <c r="BE67" i="47"/>
  <c r="BF67" i="47"/>
  <c r="BG67" i="47"/>
  <c r="BH67" i="47"/>
  <c r="BI67" i="47"/>
  <c r="BJ67" i="47"/>
  <c r="BM67" i="47"/>
  <c r="BL67" i="47"/>
  <c r="BK67" i="47"/>
  <c r="DN66" i="47"/>
  <c r="DP66" i="47"/>
  <c r="DR66" i="47"/>
  <c r="DB66" i="47"/>
  <c r="DD66" i="47"/>
  <c r="DF66" i="47"/>
  <c r="DJ66" i="47"/>
  <c r="CP66" i="47"/>
  <c r="CR66" i="47"/>
  <c r="CT66" i="47"/>
  <c r="CX66" i="47"/>
  <c r="CD66" i="47"/>
  <c r="CF66" i="47"/>
  <c r="CH66" i="47"/>
  <c r="CL66" i="47"/>
  <c r="BR66" i="47"/>
  <c r="BT66" i="47"/>
  <c r="BV66" i="47"/>
  <c r="BZ66" i="47"/>
  <c r="BF66" i="47"/>
  <c r="BH66" i="47"/>
  <c r="BJ66" i="47"/>
  <c r="BN66" i="47"/>
  <c r="DN65" i="47"/>
  <c r="DP65" i="47"/>
  <c r="DR65" i="47"/>
  <c r="BD65" i="47"/>
  <c r="BP65" i="47"/>
  <c r="CB65" i="47"/>
  <c r="CN65" i="47"/>
  <c r="CZ65" i="47"/>
  <c r="DL65" i="47"/>
  <c r="BC65" i="47"/>
  <c r="BO65" i="47"/>
  <c r="CA65" i="47"/>
  <c r="CM65" i="47"/>
  <c r="CY65" i="47"/>
  <c r="DK65" i="47"/>
  <c r="DB65" i="47"/>
  <c r="DD65" i="47"/>
  <c r="DF65" i="47"/>
  <c r="DJ65" i="47"/>
  <c r="CP65" i="47"/>
  <c r="CR65" i="47"/>
  <c r="CT65" i="47"/>
  <c r="CX65" i="47"/>
  <c r="CD65" i="47"/>
  <c r="CF65" i="47"/>
  <c r="CH65" i="47"/>
  <c r="CL65" i="47"/>
  <c r="BR65" i="47"/>
  <c r="BT65" i="47"/>
  <c r="BV65" i="47"/>
  <c r="BZ65" i="47"/>
  <c r="BF65" i="47"/>
  <c r="BH65" i="47"/>
  <c r="BJ65" i="47"/>
  <c r="BN65" i="47"/>
  <c r="DN64" i="47"/>
  <c r="DP64" i="47"/>
  <c r="DR64" i="47"/>
  <c r="DB64" i="47"/>
  <c r="DD64" i="47"/>
  <c r="DF64" i="47"/>
  <c r="DJ64" i="47"/>
  <c r="CP64" i="47"/>
  <c r="CR64" i="47"/>
  <c r="CT64" i="47"/>
  <c r="CX64" i="47"/>
  <c r="CD64" i="47"/>
  <c r="CF64" i="47"/>
  <c r="CH64" i="47"/>
  <c r="CL64" i="47"/>
  <c r="BR64" i="47"/>
  <c r="BT64" i="47"/>
  <c r="BV64" i="47"/>
  <c r="BZ64" i="47"/>
  <c r="BF64" i="47"/>
  <c r="BH64" i="47"/>
  <c r="BJ64" i="47"/>
  <c r="BN64" i="47"/>
  <c r="DN63" i="47"/>
  <c r="DP63" i="47"/>
  <c r="DR63" i="47"/>
  <c r="AU34" i="47"/>
  <c r="BD63" i="47"/>
  <c r="BP63" i="47"/>
  <c r="CB63" i="47"/>
  <c r="CN63" i="47"/>
  <c r="CZ63" i="47"/>
  <c r="DL63" i="47"/>
  <c r="BC63" i="47"/>
  <c r="BO63" i="47"/>
  <c r="CA63" i="47"/>
  <c r="CM63" i="47"/>
  <c r="CY63" i="47"/>
  <c r="DK63" i="47"/>
  <c r="DB63" i="47"/>
  <c r="DD63" i="47"/>
  <c r="DF63" i="47"/>
  <c r="DJ63" i="47"/>
  <c r="CP63" i="47"/>
  <c r="CR63" i="47"/>
  <c r="CT63" i="47"/>
  <c r="CX63" i="47"/>
  <c r="CD63" i="47"/>
  <c r="CF63" i="47"/>
  <c r="CH63" i="47"/>
  <c r="CL63" i="47"/>
  <c r="BR63" i="47"/>
  <c r="BT63" i="47"/>
  <c r="BV63" i="47"/>
  <c r="BZ63" i="47"/>
  <c r="BF63" i="47"/>
  <c r="BH63" i="47"/>
  <c r="BJ63" i="47"/>
  <c r="BN63" i="47"/>
  <c r="DN62" i="47"/>
  <c r="DP62" i="47"/>
  <c r="DR62" i="47"/>
  <c r="DB62" i="47"/>
  <c r="DD62" i="47"/>
  <c r="DF62" i="47"/>
  <c r="DJ62" i="47"/>
  <c r="CP62" i="47"/>
  <c r="CR62" i="47"/>
  <c r="CT62" i="47"/>
  <c r="CX62" i="47"/>
  <c r="CD62" i="47"/>
  <c r="CF62" i="47"/>
  <c r="CH62" i="47"/>
  <c r="CL62" i="47"/>
  <c r="BR62" i="47"/>
  <c r="BT62" i="47"/>
  <c r="BV62" i="47"/>
  <c r="BZ62" i="47"/>
  <c r="BF62" i="47"/>
  <c r="BH62" i="47"/>
  <c r="BJ62" i="47"/>
  <c r="BN62" i="47"/>
  <c r="DN61" i="47"/>
  <c r="DP61" i="47"/>
  <c r="DR61" i="47"/>
  <c r="AU33" i="47"/>
  <c r="BD61" i="47"/>
  <c r="BP61" i="47"/>
  <c r="CB61" i="47"/>
  <c r="CN61" i="47"/>
  <c r="CZ61" i="47"/>
  <c r="DL61" i="47"/>
  <c r="BC61" i="47"/>
  <c r="BO61" i="47"/>
  <c r="CA61" i="47"/>
  <c r="CM61" i="47"/>
  <c r="CY61" i="47"/>
  <c r="DK61" i="47"/>
  <c r="DB61" i="47"/>
  <c r="DD61" i="47"/>
  <c r="DF61" i="47"/>
  <c r="DJ61" i="47"/>
  <c r="CP61" i="47"/>
  <c r="CR61" i="47"/>
  <c r="CT61" i="47"/>
  <c r="CX61" i="47"/>
  <c r="CD61" i="47"/>
  <c r="CF61" i="47"/>
  <c r="CH61" i="47"/>
  <c r="CL61" i="47"/>
  <c r="BR61" i="47"/>
  <c r="BT61" i="47"/>
  <c r="BV61" i="47"/>
  <c r="BZ61" i="47"/>
  <c r="BF61" i="47"/>
  <c r="BH61" i="47"/>
  <c r="BJ61" i="47"/>
  <c r="BN61" i="47"/>
  <c r="DN60" i="47"/>
  <c r="DP60" i="47"/>
  <c r="DR60" i="47"/>
  <c r="DB60" i="47"/>
  <c r="DD60" i="47"/>
  <c r="DF60" i="47"/>
  <c r="DJ60" i="47"/>
  <c r="CP60" i="47"/>
  <c r="CR60" i="47"/>
  <c r="CT60" i="47"/>
  <c r="CX60" i="47"/>
  <c r="CD60" i="47"/>
  <c r="CF60" i="47"/>
  <c r="CH60" i="47"/>
  <c r="CL60" i="47"/>
  <c r="BR60" i="47"/>
  <c r="BT60" i="47"/>
  <c r="BV60" i="47"/>
  <c r="BZ60" i="47"/>
  <c r="BF60" i="47"/>
  <c r="BH60" i="47"/>
  <c r="BJ60" i="47"/>
  <c r="BN60" i="47"/>
  <c r="DN59" i="47"/>
  <c r="DP59" i="47"/>
  <c r="DR59" i="47"/>
  <c r="AU32" i="47"/>
  <c r="BD59" i="47"/>
  <c r="BP59" i="47"/>
  <c r="CB59" i="47"/>
  <c r="CN59" i="47"/>
  <c r="CZ59" i="47"/>
  <c r="DL59" i="47"/>
  <c r="BC59" i="47"/>
  <c r="BO59" i="47"/>
  <c r="CA59" i="47"/>
  <c r="CM59" i="47"/>
  <c r="CY59" i="47"/>
  <c r="DK59" i="47"/>
  <c r="DB59" i="47"/>
  <c r="DD59" i="47"/>
  <c r="DF59" i="47"/>
  <c r="DJ59" i="47"/>
  <c r="CP59" i="47"/>
  <c r="CR59" i="47"/>
  <c r="CT59" i="47"/>
  <c r="CX59" i="47"/>
  <c r="CD59" i="47"/>
  <c r="CF59" i="47"/>
  <c r="CH59" i="47"/>
  <c r="CL59" i="47"/>
  <c r="BR59" i="47"/>
  <c r="BT59" i="47"/>
  <c r="BV59" i="47"/>
  <c r="BZ59" i="47"/>
  <c r="BF59" i="47"/>
  <c r="BH59" i="47"/>
  <c r="BJ59" i="47"/>
  <c r="BN59" i="47"/>
  <c r="DN58" i="47"/>
  <c r="DP58" i="47"/>
  <c r="DR58" i="47"/>
  <c r="DB58" i="47"/>
  <c r="DD58" i="47"/>
  <c r="DF58" i="47"/>
  <c r="DJ58" i="47"/>
  <c r="CP58" i="47"/>
  <c r="CR58" i="47"/>
  <c r="CT58" i="47"/>
  <c r="CX58" i="47"/>
  <c r="CD58" i="47"/>
  <c r="CF58" i="47"/>
  <c r="CH58" i="47"/>
  <c r="CL58" i="47"/>
  <c r="BR58" i="47"/>
  <c r="BT58" i="47"/>
  <c r="BV58" i="47"/>
  <c r="BZ58" i="47"/>
  <c r="BF58" i="47"/>
  <c r="BH58" i="47"/>
  <c r="BJ58" i="47"/>
  <c r="BN58" i="47"/>
  <c r="AX5" i="47"/>
  <c r="AX6" i="47"/>
  <c r="AX7" i="47"/>
  <c r="AX8" i="47"/>
  <c r="AX9" i="47"/>
  <c r="AX10" i="47"/>
  <c r="AX11" i="47"/>
  <c r="AX12" i="47"/>
  <c r="AX13" i="47"/>
  <c r="AX14" i="47"/>
  <c r="AX15" i="47"/>
  <c r="AX16" i="47"/>
  <c r="AX17" i="47"/>
  <c r="AX18" i="47"/>
  <c r="BA18" i="47"/>
  <c r="AX19" i="47"/>
  <c r="AX20" i="47"/>
  <c r="AX21" i="47"/>
  <c r="AX22" i="47"/>
  <c r="AX23" i="47"/>
  <c r="AX24" i="47"/>
  <c r="AX25" i="47"/>
  <c r="AX26" i="47"/>
  <c r="AX27" i="47"/>
  <c r="AX28" i="47"/>
  <c r="AX29" i="47"/>
  <c r="AX30" i="47"/>
  <c r="AX31" i="47"/>
  <c r="AX32" i="47"/>
  <c r="AX33" i="47"/>
  <c r="AX34" i="47"/>
  <c r="AX35" i="47"/>
  <c r="AV5" i="47"/>
  <c r="AV6" i="47"/>
  <c r="AV7" i="47"/>
  <c r="AV8" i="47"/>
  <c r="AV9" i="47"/>
  <c r="AV10" i="47"/>
  <c r="AV11" i="47"/>
  <c r="AV12" i="47"/>
  <c r="AV13" i="47"/>
  <c r="AV14" i="47"/>
  <c r="AV15" i="47"/>
  <c r="AV16" i="47"/>
  <c r="AV17" i="47"/>
  <c r="AV18" i="47"/>
  <c r="AV19" i="47"/>
  <c r="AV20" i="47"/>
  <c r="AV21" i="47"/>
  <c r="AV22" i="47"/>
  <c r="AV23" i="47"/>
  <c r="AV24" i="47"/>
  <c r="AV25" i="47"/>
  <c r="AV26" i="47"/>
  <c r="AV27" i="47"/>
  <c r="AV28" i="47"/>
  <c r="AV29" i="47"/>
  <c r="AV30" i="47"/>
  <c r="AV31" i="47"/>
  <c r="AV32" i="47"/>
  <c r="AV33" i="47"/>
  <c r="AV34" i="47"/>
  <c r="AV35" i="47"/>
  <c r="AW5" i="47"/>
  <c r="AW6" i="47"/>
  <c r="AW7" i="47"/>
  <c r="AW8" i="47"/>
  <c r="AW9" i="47"/>
  <c r="AW10" i="47"/>
  <c r="AW11" i="47"/>
  <c r="AW12" i="47"/>
  <c r="AW13" i="47"/>
  <c r="AW14" i="47"/>
  <c r="AW15" i="47"/>
  <c r="AW16" i="47"/>
  <c r="AW17" i="47"/>
  <c r="AW18" i="47"/>
  <c r="AW19" i="47"/>
  <c r="AW20" i="47"/>
  <c r="AW21" i="47"/>
  <c r="AW22" i="47"/>
  <c r="AW23" i="47"/>
  <c r="AW24" i="47"/>
  <c r="AW25" i="47"/>
  <c r="AW26" i="47"/>
  <c r="AW27" i="47"/>
  <c r="AW28" i="47"/>
  <c r="AW29" i="47"/>
  <c r="AW30" i="47"/>
  <c r="AW31" i="47"/>
  <c r="AW32" i="47"/>
  <c r="AW33" i="47"/>
  <c r="AW34" i="47"/>
  <c r="AW35" i="47"/>
  <c r="AY5" i="47"/>
  <c r="AY6" i="47"/>
  <c r="AY7" i="47"/>
  <c r="AY8" i="47"/>
  <c r="AY9" i="47"/>
  <c r="AY10" i="47"/>
  <c r="AY11" i="47"/>
  <c r="AY12" i="47"/>
  <c r="AY13" i="47"/>
  <c r="AY14" i="47"/>
  <c r="AY15" i="47"/>
  <c r="AY16" i="47"/>
  <c r="AY17" i="47"/>
  <c r="AY18" i="47"/>
  <c r="AY19" i="47"/>
  <c r="AY20" i="47"/>
  <c r="AY21" i="47"/>
  <c r="AY22" i="47"/>
  <c r="AY23" i="47"/>
  <c r="AY24" i="47"/>
  <c r="AY25" i="47"/>
  <c r="AY26" i="47"/>
  <c r="AY27" i="47"/>
  <c r="AY28" i="47"/>
  <c r="AY29" i="47"/>
  <c r="AY30" i="47"/>
  <c r="AY31" i="47"/>
  <c r="AY32" i="47"/>
  <c r="AY33" i="47"/>
  <c r="AY34" i="47"/>
  <c r="AY35" i="47"/>
  <c r="AY38" i="47"/>
  <c r="AY50" i="47"/>
  <c r="AZ5" i="47"/>
  <c r="AZ6" i="47"/>
  <c r="AZ7" i="47"/>
  <c r="AZ8" i="47"/>
  <c r="AZ9" i="47"/>
  <c r="AZ10" i="47"/>
  <c r="AZ11" i="47"/>
  <c r="AZ12" i="47"/>
  <c r="AZ13" i="47"/>
  <c r="AZ14" i="47"/>
  <c r="AZ15" i="47"/>
  <c r="AZ16" i="47"/>
  <c r="AZ17" i="47"/>
  <c r="AZ18" i="47"/>
  <c r="AZ19" i="47"/>
  <c r="AZ20" i="47"/>
  <c r="AZ21" i="47"/>
  <c r="AZ22" i="47"/>
  <c r="AZ23" i="47"/>
  <c r="AZ24" i="47"/>
  <c r="AZ25" i="47"/>
  <c r="AZ26" i="47"/>
  <c r="AZ27" i="47"/>
  <c r="AZ28" i="47"/>
  <c r="AZ29" i="47"/>
  <c r="AZ30" i="47"/>
  <c r="AZ31" i="47"/>
  <c r="AZ32" i="47"/>
  <c r="AZ33" i="47"/>
  <c r="AZ34" i="47"/>
  <c r="AZ35" i="47"/>
  <c r="DN57" i="47"/>
  <c r="DP57" i="47"/>
  <c r="DR57" i="47"/>
  <c r="AU31" i="47"/>
  <c r="BD57" i="47"/>
  <c r="BP57" i="47"/>
  <c r="CB57" i="47"/>
  <c r="CN57" i="47"/>
  <c r="CZ57" i="47"/>
  <c r="DL57" i="47"/>
  <c r="BC57" i="47"/>
  <c r="BO57" i="47"/>
  <c r="CA57" i="47"/>
  <c r="CM57" i="47"/>
  <c r="CY57" i="47"/>
  <c r="DK57" i="47"/>
  <c r="DB57" i="47"/>
  <c r="DD57" i="47"/>
  <c r="DF57" i="47"/>
  <c r="DJ57" i="47"/>
  <c r="CP57" i="47"/>
  <c r="CR57" i="47"/>
  <c r="CT57" i="47"/>
  <c r="CX57" i="47"/>
  <c r="CD57" i="47"/>
  <c r="CF57" i="47"/>
  <c r="CH57" i="47"/>
  <c r="CL57" i="47"/>
  <c r="BR57" i="47"/>
  <c r="BT57" i="47"/>
  <c r="BV57" i="47"/>
  <c r="BZ57" i="47"/>
  <c r="BF57" i="47"/>
  <c r="BH57" i="47"/>
  <c r="BJ57" i="47"/>
  <c r="BN57" i="47"/>
  <c r="J5" i="47"/>
  <c r="M5" i="47"/>
  <c r="J6" i="47"/>
  <c r="M6" i="47"/>
  <c r="J7" i="47"/>
  <c r="M7" i="47"/>
  <c r="J8" i="47"/>
  <c r="M8" i="47"/>
  <c r="J9" i="47"/>
  <c r="M9" i="47"/>
  <c r="J10" i="47"/>
  <c r="M10" i="47"/>
  <c r="J11" i="47"/>
  <c r="M11" i="47"/>
  <c r="J12" i="47"/>
  <c r="M12" i="47"/>
  <c r="J13" i="47"/>
  <c r="M13" i="47"/>
  <c r="J14" i="47"/>
  <c r="M14" i="47"/>
  <c r="J15" i="47"/>
  <c r="M15" i="47"/>
  <c r="J16" i="47"/>
  <c r="M16" i="47"/>
  <c r="AO16" i="47"/>
  <c r="J17" i="47"/>
  <c r="M17" i="47"/>
  <c r="AO17" i="47"/>
  <c r="J18" i="47"/>
  <c r="M18" i="47"/>
  <c r="AO18" i="47"/>
  <c r="J19" i="47"/>
  <c r="M19" i="47"/>
  <c r="AO19" i="47"/>
  <c r="J20" i="47"/>
  <c r="M20" i="47"/>
  <c r="J21" i="47"/>
  <c r="M21" i="47"/>
  <c r="AO21" i="47"/>
  <c r="J22" i="47"/>
  <c r="M22" i="47"/>
  <c r="AO22" i="47"/>
  <c r="J23" i="47"/>
  <c r="M23" i="47"/>
  <c r="AO23" i="47"/>
  <c r="J24" i="47"/>
  <c r="M24" i="47"/>
  <c r="AO24" i="47"/>
  <c r="J25" i="47"/>
  <c r="M25" i="47"/>
  <c r="AO25" i="47"/>
  <c r="J27" i="47"/>
  <c r="M27" i="47"/>
  <c r="J29" i="47"/>
  <c r="M29" i="47"/>
  <c r="J31" i="47"/>
  <c r="M31" i="47"/>
  <c r="J33" i="47"/>
  <c r="M33" i="47"/>
  <c r="J35" i="47"/>
  <c r="M35" i="47"/>
  <c r="DN56" i="47"/>
  <c r="DP56" i="47"/>
  <c r="DR56" i="47"/>
  <c r="DB56" i="47"/>
  <c r="DD56" i="47"/>
  <c r="DF56" i="47"/>
  <c r="DJ56" i="47"/>
  <c r="CP56" i="47"/>
  <c r="CR56" i="47"/>
  <c r="CT56" i="47"/>
  <c r="CX56" i="47"/>
  <c r="CD56" i="47"/>
  <c r="CF56" i="47"/>
  <c r="CH56" i="47"/>
  <c r="CL56" i="47"/>
  <c r="BR56" i="47"/>
  <c r="BT56" i="47"/>
  <c r="BV56" i="47"/>
  <c r="BZ56" i="47"/>
  <c r="BF56" i="47"/>
  <c r="BH56" i="47"/>
  <c r="BJ56" i="47"/>
  <c r="BN56" i="47"/>
  <c r="DN55" i="47"/>
  <c r="DP55" i="47"/>
  <c r="DR55" i="47"/>
  <c r="AU30" i="47"/>
  <c r="BD55" i="47"/>
  <c r="BP55" i="47"/>
  <c r="CB55" i="47"/>
  <c r="CN55" i="47"/>
  <c r="CZ55" i="47"/>
  <c r="DL55" i="47"/>
  <c r="BC55" i="47"/>
  <c r="BO55" i="47"/>
  <c r="CA55" i="47"/>
  <c r="CM55" i="47"/>
  <c r="CY55" i="47"/>
  <c r="DK55" i="47"/>
  <c r="DB55" i="47"/>
  <c r="DD55" i="47"/>
  <c r="DF55" i="47"/>
  <c r="DJ55" i="47"/>
  <c r="CP55" i="47"/>
  <c r="CR55" i="47"/>
  <c r="CT55" i="47"/>
  <c r="CX55" i="47"/>
  <c r="CD55" i="47"/>
  <c r="CF55" i="47"/>
  <c r="CH55" i="47"/>
  <c r="CL55" i="47"/>
  <c r="BR55" i="47"/>
  <c r="BT55" i="47"/>
  <c r="BV55" i="47"/>
  <c r="BZ55" i="47"/>
  <c r="BF55" i="47"/>
  <c r="BH55" i="47"/>
  <c r="BJ55" i="47"/>
  <c r="BN55" i="47"/>
  <c r="DN54" i="47"/>
  <c r="DP54" i="47"/>
  <c r="DR54" i="47"/>
  <c r="DB54" i="47"/>
  <c r="DD54" i="47"/>
  <c r="DF54" i="47"/>
  <c r="DJ54" i="47"/>
  <c r="CP54" i="47"/>
  <c r="CR54" i="47"/>
  <c r="CT54" i="47"/>
  <c r="CX54" i="47"/>
  <c r="CD54" i="47"/>
  <c r="CF54" i="47"/>
  <c r="CH54" i="47"/>
  <c r="CL54" i="47"/>
  <c r="BR54" i="47"/>
  <c r="BT54" i="47"/>
  <c r="BV54" i="47"/>
  <c r="BZ54" i="47"/>
  <c r="BF54" i="47"/>
  <c r="BH54" i="47"/>
  <c r="BJ54" i="47"/>
  <c r="BN54" i="47"/>
  <c r="DN53" i="47"/>
  <c r="DP53" i="47"/>
  <c r="DR53" i="47"/>
  <c r="AU29" i="47"/>
  <c r="BD53" i="47"/>
  <c r="BP53" i="47"/>
  <c r="CB53" i="47"/>
  <c r="CN53" i="47"/>
  <c r="CZ53" i="47"/>
  <c r="DL53" i="47"/>
  <c r="BC53" i="47"/>
  <c r="BO53" i="47"/>
  <c r="CA53" i="47"/>
  <c r="CM53" i="47"/>
  <c r="CY53" i="47"/>
  <c r="DK53" i="47"/>
  <c r="DB53" i="47"/>
  <c r="DD53" i="47"/>
  <c r="DF53" i="47"/>
  <c r="DJ53" i="47"/>
  <c r="CP53" i="47"/>
  <c r="CR53" i="47"/>
  <c r="CT53" i="47"/>
  <c r="CX53" i="47"/>
  <c r="CD53" i="47"/>
  <c r="CF53" i="47"/>
  <c r="CH53" i="47"/>
  <c r="CL53" i="47"/>
  <c r="BR53" i="47"/>
  <c r="BT53" i="47"/>
  <c r="BV53" i="47"/>
  <c r="BZ53" i="47"/>
  <c r="BF53" i="47"/>
  <c r="BH53" i="47"/>
  <c r="BJ53" i="47"/>
  <c r="BN53" i="47"/>
  <c r="DN52" i="47"/>
  <c r="DP52" i="47"/>
  <c r="DR52" i="47"/>
  <c r="DV52" i="47"/>
  <c r="DB52" i="47"/>
  <c r="DD52" i="47"/>
  <c r="DF52" i="47"/>
  <c r="DJ52" i="47"/>
  <c r="CP52" i="47"/>
  <c r="CR52" i="47"/>
  <c r="CT52" i="47"/>
  <c r="CX52" i="47"/>
  <c r="CD52" i="47"/>
  <c r="CF52" i="47"/>
  <c r="CH52" i="47"/>
  <c r="CL52" i="47"/>
  <c r="BR52" i="47"/>
  <c r="BT52" i="47"/>
  <c r="BV52" i="47"/>
  <c r="BZ52" i="47"/>
  <c r="BF52" i="47"/>
  <c r="BH52" i="47"/>
  <c r="BJ52" i="47"/>
  <c r="BN52" i="47"/>
  <c r="DN51" i="47"/>
  <c r="DP51" i="47"/>
  <c r="DR51" i="47"/>
  <c r="DV51" i="47"/>
  <c r="AU28" i="47"/>
  <c r="BD51" i="47"/>
  <c r="BP51" i="47"/>
  <c r="CB51" i="47"/>
  <c r="CN51" i="47"/>
  <c r="CZ51" i="47"/>
  <c r="DL51" i="47"/>
  <c r="BC51" i="47"/>
  <c r="BO51" i="47"/>
  <c r="CA51" i="47"/>
  <c r="CM51" i="47"/>
  <c r="CY51" i="47"/>
  <c r="DK51" i="47"/>
  <c r="DB51" i="47"/>
  <c r="DD51" i="47"/>
  <c r="DF51" i="47"/>
  <c r="DJ51" i="47"/>
  <c r="CP51" i="47"/>
  <c r="CR51" i="47"/>
  <c r="CT51" i="47"/>
  <c r="CX51" i="47"/>
  <c r="CD51" i="47"/>
  <c r="CF51" i="47"/>
  <c r="CH51" i="47"/>
  <c r="CL51" i="47"/>
  <c r="BR51" i="47"/>
  <c r="BT51" i="47"/>
  <c r="BV51" i="47"/>
  <c r="BZ51" i="47"/>
  <c r="BF51" i="47"/>
  <c r="BH51" i="47"/>
  <c r="BJ51" i="47"/>
  <c r="BN51" i="47"/>
  <c r="L39" i="47"/>
  <c r="L47" i="47"/>
  <c r="L51" i="47"/>
  <c r="K39" i="47"/>
  <c r="K47" i="47"/>
  <c r="K51" i="47"/>
  <c r="H39" i="47"/>
  <c r="H47" i="47"/>
  <c r="H51" i="47"/>
  <c r="I39" i="47"/>
  <c r="I47" i="47"/>
  <c r="DN50" i="47"/>
  <c r="DP50" i="47"/>
  <c r="DR50" i="47"/>
  <c r="DV50" i="47"/>
  <c r="DB50" i="47"/>
  <c r="DD50" i="47"/>
  <c r="DF50" i="47"/>
  <c r="DJ50" i="47"/>
  <c r="CP50" i="47"/>
  <c r="CR50" i="47"/>
  <c r="CT50" i="47"/>
  <c r="CX50" i="47"/>
  <c r="CD50" i="47"/>
  <c r="CF50" i="47"/>
  <c r="CH50" i="47"/>
  <c r="CL50" i="47"/>
  <c r="BR50" i="47"/>
  <c r="BT50" i="47"/>
  <c r="BV50" i="47"/>
  <c r="BZ50" i="47"/>
  <c r="BF50" i="47"/>
  <c r="BH50" i="47"/>
  <c r="BJ50" i="47"/>
  <c r="BN50" i="47"/>
  <c r="DN49" i="47"/>
  <c r="DP49" i="47"/>
  <c r="DR49" i="47"/>
  <c r="DV49" i="47"/>
  <c r="AU27" i="47"/>
  <c r="BD49" i="47"/>
  <c r="BP49" i="47"/>
  <c r="CB49" i="47"/>
  <c r="CN49" i="47"/>
  <c r="CZ49" i="47"/>
  <c r="DL49" i="47"/>
  <c r="BC49" i="47"/>
  <c r="BO49" i="47"/>
  <c r="CA49" i="47"/>
  <c r="CM49" i="47"/>
  <c r="CY49" i="47"/>
  <c r="DK49" i="47"/>
  <c r="DB49" i="47"/>
  <c r="DD49" i="47"/>
  <c r="DF49" i="47"/>
  <c r="DJ49" i="47"/>
  <c r="CP49" i="47"/>
  <c r="CR49" i="47"/>
  <c r="CT49" i="47"/>
  <c r="CX49" i="47"/>
  <c r="CD49" i="47"/>
  <c r="CF49" i="47"/>
  <c r="CH49" i="47"/>
  <c r="CL49" i="47"/>
  <c r="BR49" i="47"/>
  <c r="BT49" i="47"/>
  <c r="BV49" i="47"/>
  <c r="BZ49" i="47"/>
  <c r="BF49" i="47"/>
  <c r="BH49" i="47"/>
  <c r="BJ49" i="47"/>
  <c r="BN49" i="47"/>
  <c r="L36" i="47"/>
  <c r="L41" i="47"/>
  <c r="L43" i="47"/>
  <c r="L49" i="47"/>
  <c r="K36" i="47"/>
  <c r="H36" i="47"/>
  <c r="H41" i="47"/>
  <c r="H43" i="47"/>
  <c r="H49" i="47"/>
  <c r="I36" i="47"/>
  <c r="I37" i="47"/>
  <c r="DN48" i="47"/>
  <c r="DP48" i="47"/>
  <c r="DR48" i="47"/>
  <c r="DV48" i="47"/>
  <c r="DB48" i="47"/>
  <c r="DD48" i="47"/>
  <c r="DF48" i="47"/>
  <c r="DJ48" i="47"/>
  <c r="CP48" i="47"/>
  <c r="CR48" i="47"/>
  <c r="CT48" i="47"/>
  <c r="CX48" i="47"/>
  <c r="CD48" i="47"/>
  <c r="CF48" i="47"/>
  <c r="CH48" i="47"/>
  <c r="CL48" i="47"/>
  <c r="BR48" i="47"/>
  <c r="BT48" i="47"/>
  <c r="BV48" i="47"/>
  <c r="BZ48" i="47"/>
  <c r="BF48" i="47"/>
  <c r="BH48" i="47"/>
  <c r="BJ48" i="47"/>
  <c r="BN48" i="47"/>
  <c r="AZ48" i="47"/>
  <c r="AY48" i="47"/>
  <c r="AX48" i="47"/>
  <c r="AS2" i="47"/>
  <c r="AS48" i="47"/>
  <c r="DN47" i="47"/>
  <c r="DP47" i="47"/>
  <c r="DR47" i="47"/>
  <c r="DV47" i="47"/>
  <c r="AU26" i="47"/>
  <c r="BD47" i="47"/>
  <c r="BP47" i="47"/>
  <c r="CB47" i="47"/>
  <c r="CN47" i="47"/>
  <c r="CZ47" i="47"/>
  <c r="DL47" i="47"/>
  <c r="BC47" i="47"/>
  <c r="BO47" i="47"/>
  <c r="CA47" i="47"/>
  <c r="CM47" i="47"/>
  <c r="CY47" i="47"/>
  <c r="DK47" i="47"/>
  <c r="DB47" i="47"/>
  <c r="DD47" i="47"/>
  <c r="DF47" i="47"/>
  <c r="DJ47" i="47"/>
  <c r="CP47" i="47"/>
  <c r="CR47" i="47"/>
  <c r="CT47" i="47"/>
  <c r="CX47" i="47"/>
  <c r="CD47" i="47"/>
  <c r="CF47" i="47"/>
  <c r="CH47" i="47"/>
  <c r="CL47" i="47"/>
  <c r="BR47" i="47"/>
  <c r="BT47" i="47"/>
  <c r="BV47" i="47"/>
  <c r="BZ47" i="47"/>
  <c r="BF47" i="47"/>
  <c r="BH47" i="47"/>
  <c r="BJ47" i="47"/>
  <c r="BN47" i="47"/>
  <c r="AX47" i="47"/>
  <c r="DN46" i="47"/>
  <c r="DP46" i="47"/>
  <c r="DR46" i="47"/>
  <c r="DV46" i="47"/>
  <c r="DB46" i="47"/>
  <c r="DD46" i="47"/>
  <c r="DF46" i="47"/>
  <c r="DJ46" i="47"/>
  <c r="CP46" i="47"/>
  <c r="CR46" i="47"/>
  <c r="CT46" i="47"/>
  <c r="CX46" i="47"/>
  <c r="CD46" i="47"/>
  <c r="CF46" i="47"/>
  <c r="CH46" i="47"/>
  <c r="CL46" i="47"/>
  <c r="BR46" i="47"/>
  <c r="BT46" i="47"/>
  <c r="BV46" i="47"/>
  <c r="BF46" i="47"/>
  <c r="BH46" i="47"/>
  <c r="BJ46" i="47"/>
  <c r="DN45" i="47"/>
  <c r="DP45" i="47"/>
  <c r="DR45" i="47"/>
  <c r="DV45" i="47"/>
  <c r="AU25" i="47"/>
  <c r="BD45" i="47"/>
  <c r="BP45" i="47"/>
  <c r="CB45" i="47"/>
  <c r="CN45" i="47"/>
  <c r="CZ45" i="47"/>
  <c r="DL45" i="47"/>
  <c r="BC45" i="47"/>
  <c r="BO45" i="47"/>
  <c r="CA45" i="47"/>
  <c r="CM45" i="47"/>
  <c r="CY45" i="47"/>
  <c r="DK45" i="47"/>
  <c r="DB45" i="47"/>
  <c r="DD45" i="47"/>
  <c r="DF45" i="47"/>
  <c r="DJ45" i="47"/>
  <c r="CP45" i="47"/>
  <c r="CR45" i="47"/>
  <c r="CT45" i="47"/>
  <c r="CX45" i="47"/>
  <c r="CD45" i="47"/>
  <c r="CF45" i="47"/>
  <c r="CH45" i="47"/>
  <c r="BR45" i="47"/>
  <c r="BT45" i="47"/>
  <c r="BV45" i="47"/>
  <c r="BF45" i="47"/>
  <c r="BH45" i="47"/>
  <c r="BJ45" i="47"/>
  <c r="BN45" i="47"/>
  <c r="DN44" i="47"/>
  <c r="DP44" i="47"/>
  <c r="DR44" i="47"/>
  <c r="DV44" i="47"/>
  <c r="DB44" i="47"/>
  <c r="DD44" i="47"/>
  <c r="DF44" i="47"/>
  <c r="CP44" i="47"/>
  <c r="CR44" i="47"/>
  <c r="CT44" i="47"/>
  <c r="CX44" i="47"/>
  <c r="CD44" i="47"/>
  <c r="CF44" i="47"/>
  <c r="CH44" i="47"/>
  <c r="CL44" i="47"/>
  <c r="BR44" i="47"/>
  <c r="BT44" i="47"/>
  <c r="BV44" i="47"/>
  <c r="BZ44" i="47"/>
  <c r="BF44" i="47"/>
  <c r="BH44" i="47"/>
  <c r="BJ44" i="47"/>
  <c r="DN43" i="47"/>
  <c r="DP43" i="47"/>
  <c r="DR43" i="47"/>
  <c r="DV43" i="47"/>
  <c r="AU24" i="47"/>
  <c r="BD43" i="47"/>
  <c r="BP43" i="47"/>
  <c r="CB43" i="47"/>
  <c r="CN43" i="47"/>
  <c r="CZ43" i="47"/>
  <c r="DL43" i="47"/>
  <c r="BC43" i="47"/>
  <c r="BO43" i="47"/>
  <c r="CA43" i="47"/>
  <c r="CM43" i="47"/>
  <c r="CY43" i="47"/>
  <c r="DK43" i="47"/>
  <c r="DB43" i="47"/>
  <c r="DD43" i="47"/>
  <c r="DF43" i="47"/>
  <c r="DJ43" i="47"/>
  <c r="CP43" i="47"/>
  <c r="CR43" i="47"/>
  <c r="CT43" i="47"/>
  <c r="CX43" i="47"/>
  <c r="CD43" i="47"/>
  <c r="CF43" i="47"/>
  <c r="CH43" i="47"/>
  <c r="CL43" i="47"/>
  <c r="BR43" i="47"/>
  <c r="BT43" i="47"/>
  <c r="BV43" i="47"/>
  <c r="BF43" i="47"/>
  <c r="BH43" i="47"/>
  <c r="BJ43" i="47"/>
  <c r="DN42" i="47"/>
  <c r="DP42" i="47"/>
  <c r="DR42" i="47"/>
  <c r="DV42" i="47"/>
  <c r="DB42" i="47"/>
  <c r="DD42" i="47"/>
  <c r="DF42" i="47"/>
  <c r="CP42" i="47"/>
  <c r="CR42" i="47"/>
  <c r="CT42" i="47"/>
  <c r="CX42" i="47"/>
  <c r="CD42" i="47"/>
  <c r="CF42" i="47"/>
  <c r="CH42" i="47"/>
  <c r="BR42" i="47"/>
  <c r="BT42" i="47"/>
  <c r="BV42" i="47"/>
  <c r="BZ42" i="47"/>
  <c r="BF42" i="47"/>
  <c r="BH42" i="47"/>
  <c r="BJ42" i="47"/>
  <c r="BN42" i="47"/>
  <c r="DN41" i="47"/>
  <c r="DP41" i="47"/>
  <c r="DR41" i="47"/>
  <c r="DV41" i="47"/>
  <c r="AU23" i="47"/>
  <c r="BD41" i="47"/>
  <c r="BP41" i="47"/>
  <c r="CB41" i="47"/>
  <c r="CN41" i="47"/>
  <c r="CZ41" i="47"/>
  <c r="DL41" i="47"/>
  <c r="BC41" i="47"/>
  <c r="BO41" i="47"/>
  <c r="CA41" i="47"/>
  <c r="CM41" i="47"/>
  <c r="CY41" i="47"/>
  <c r="DK41" i="47"/>
  <c r="DB41" i="47"/>
  <c r="DD41" i="47"/>
  <c r="DF41" i="47"/>
  <c r="DJ41" i="47"/>
  <c r="CP41" i="47"/>
  <c r="CR41" i="47"/>
  <c r="CT41" i="47"/>
  <c r="CX41" i="47"/>
  <c r="CD41" i="47"/>
  <c r="CF41" i="47"/>
  <c r="CH41" i="47"/>
  <c r="CL41" i="47"/>
  <c r="BR41" i="47"/>
  <c r="BT41" i="47"/>
  <c r="BV41" i="47"/>
  <c r="BF41" i="47"/>
  <c r="BH41" i="47"/>
  <c r="BJ41" i="47"/>
  <c r="BN41" i="47"/>
  <c r="F39" i="47"/>
  <c r="F41" i="47"/>
  <c r="DN40" i="47"/>
  <c r="DP40" i="47"/>
  <c r="DR40" i="47"/>
  <c r="DV40" i="47"/>
  <c r="DB40" i="47"/>
  <c r="DD40" i="47"/>
  <c r="DF40" i="47"/>
  <c r="CP40" i="47"/>
  <c r="CR40" i="47"/>
  <c r="CT40" i="47"/>
  <c r="CX40" i="47"/>
  <c r="CD40" i="47"/>
  <c r="CF40" i="47"/>
  <c r="CH40" i="47"/>
  <c r="BR40" i="47"/>
  <c r="BT40" i="47"/>
  <c r="BV40" i="47"/>
  <c r="BZ40" i="47"/>
  <c r="BF40" i="47"/>
  <c r="BH40" i="47"/>
  <c r="BJ40" i="47"/>
  <c r="BN40" i="47"/>
  <c r="DN39" i="47"/>
  <c r="DP39" i="47"/>
  <c r="DR39" i="47"/>
  <c r="DV39" i="47"/>
  <c r="AU22" i="47"/>
  <c r="BD39" i="47"/>
  <c r="BP39" i="47"/>
  <c r="CB39" i="47"/>
  <c r="CN39" i="47"/>
  <c r="CZ39" i="47"/>
  <c r="DL39" i="47"/>
  <c r="BC39" i="47"/>
  <c r="BO39" i="47"/>
  <c r="CA39" i="47"/>
  <c r="CM39" i="47"/>
  <c r="CY39" i="47"/>
  <c r="DK39" i="47"/>
  <c r="DB39" i="47"/>
  <c r="DD39" i="47"/>
  <c r="DF39" i="47"/>
  <c r="DJ39" i="47"/>
  <c r="CP39" i="47"/>
  <c r="CR39" i="47"/>
  <c r="CT39" i="47"/>
  <c r="CX39" i="47"/>
  <c r="CD39" i="47"/>
  <c r="CF39" i="47"/>
  <c r="CH39" i="47"/>
  <c r="BR39" i="47"/>
  <c r="BT39" i="47"/>
  <c r="BV39" i="47"/>
  <c r="BZ39" i="47"/>
  <c r="BF39" i="47"/>
  <c r="BH39" i="47"/>
  <c r="BJ39" i="47"/>
  <c r="BN39" i="47"/>
  <c r="J39" i="47"/>
  <c r="DN38" i="47"/>
  <c r="DP38" i="47"/>
  <c r="DR38" i="47"/>
  <c r="DV38" i="47"/>
  <c r="DB38" i="47"/>
  <c r="DD38" i="47"/>
  <c r="DF38" i="47"/>
  <c r="DJ38" i="47"/>
  <c r="CP38" i="47"/>
  <c r="CR38" i="47"/>
  <c r="CT38" i="47"/>
  <c r="CX38" i="47"/>
  <c r="CD38" i="47"/>
  <c r="CF38" i="47"/>
  <c r="CH38" i="47"/>
  <c r="BR38" i="47"/>
  <c r="BT38" i="47"/>
  <c r="BV38" i="47"/>
  <c r="BF38" i="47"/>
  <c r="BH38" i="47"/>
  <c r="BJ38" i="47"/>
  <c r="AM5" i="47"/>
  <c r="AO5" i="47"/>
  <c r="AQ5" i="47"/>
  <c r="AM6" i="47"/>
  <c r="AO6" i="47"/>
  <c r="AM7" i="47"/>
  <c r="AO7" i="47"/>
  <c r="AM8" i="47"/>
  <c r="AO8" i="47"/>
  <c r="AM9" i="47"/>
  <c r="AO9" i="47"/>
  <c r="AM10" i="47"/>
  <c r="AO10" i="47"/>
  <c r="AM11" i="47"/>
  <c r="AO11" i="47"/>
  <c r="AM12" i="47"/>
  <c r="AO12" i="47"/>
  <c r="AM13" i="47"/>
  <c r="AO13" i="47"/>
  <c r="AM14" i="47"/>
  <c r="AO14" i="47"/>
  <c r="AM15" i="47"/>
  <c r="AM16" i="47"/>
  <c r="AM17" i="47"/>
  <c r="AM18" i="47"/>
  <c r="AM19" i="47"/>
  <c r="AM20" i="47"/>
  <c r="AO20" i="47"/>
  <c r="AM21" i="47"/>
  <c r="AM22" i="47"/>
  <c r="AM23" i="47"/>
  <c r="AM24" i="47"/>
  <c r="AM25" i="47"/>
  <c r="AM27" i="47"/>
  <c r="AO27" i="47"/>
  <c r="AM29" i="47"/>
  <c r="AO29" i="47"/>
  <c r="AM31" i="47"/>
  <c r="AO31" i="47"/>
  <c r="AM33" i="47"/>
  <c r="AO33" i="47"/>
  <c r="AM35" i="47"/>
  <c r="AO35" i="47"/>
  <c r="DN37" i="47"/>
  <c r="DP37" i="47"/>
  <c r="DR37" i="47"/>
  <c r="DV37" i="47"/>
  <c r="AU21" i="47"/>
  <c r="BD37" i="47"/>
  <c r="BP37" i="47"/>
  <c r="CB37" i="47"/>
  <c r="CN37" i="47"/>
  <c r="CZ37" i="47"/>
  <c r="DL37" i="47"/>
  <c r="BC37" i="47"/>
  <c r="BO37" i="47"/>
  <c r="CA37" i="47"/>
  <c r="CM37" i="47"/>
  <c r="CY37" i="47"/>
  <c r="DK37" i="47"/>
  <c r="DB37" i="47"/>
  <c r="DD37" i="47"/>
  <c r="DF37" i="47"/>
  <c r="DJ37" i="47"/>
  <c r="CP37" i="47"/>
  <c r="CR37" i="47"/>
  <c r="CT37" i="47"/>
  <c r="CX37" i="47"/>
  <c r="CD37" i="47"/>
  <c r="CF37" i="47"/>
  <c r="CH37" i="47"/>
  <c r="CL37" i="47"/>
  <c r="BR37" i="47"/>
  <c r="BT37" i="47"/>
  <c r="BV37" i="47"/>
  <c r="BZ37" i="47"/>
  <c r="BF37" i="47"/>
  <c r="BH37" i="47"/>
  <c r="BJ37" i="47"/>
  <c r="AN36" i="47"/>
  <c r="DN36" i="47"/>
  <c r="DP36" i="47"/>
  <c r="DR36" i="47"/>
  <c r="DV36" i="47"/>
  <c r="DB36" i="47"/>
  <c r="DD36" i="47"/>
  <c r="DF36" i="47"/>
  <c r="DJ36" i="47"/>
  <c r="CP36" i="47"/>
  <c r="CR36" i="47"/>
  <c r="CT36" i="47"/>
  <c r="CX36" i="47"/>
  <c r="CD36" i="47"/>
  <c r="CF36" i="47"/>
  <c r="CH36" i="47"/>
  <c r="CL36" i="47"/>
  <c r="BR36" i="47"/>
  <c r="BT36" i="47"/>
  <c r="BV36" i="47"/>
  <c r="BZ36" i="47"/>
  <c r="BF36" i="47"/>
  <c r="BH36" i="47"/>
  <c r="BJ36" i="47"/>
  <c r="BN36" i="47"/>
  <c r="AL36" i="47"/>
  <c r="AK36" i="47"/>
  <c r="AJ36" i="47"/>
  <c r="AI36" i="47"/>
  <c r="AH36" i="47"/>
  <c r="AG36" i="47"/>
  <c r="AF36" i="47"/>
  <c r="AE36" i="47"/>
  <c r="AD36" i="47"/>
  <c r="AC36" i="47"/>
  <c r="AB36" i="47"/>
  <c r="AA36" i="47"/>
  <c r="Z36" i="47"/>
  <c r="W36" i="47"/>
  <c r="V36" i="47"/>
  <c r="U36" i="47"/>
  <c r="T36" i="47"/>
  <c r="S36" i="47"/>
  <c r="R36" i="47"/>
  <c r="Q36" i="47"/>
  <c r="DN35" i="47"/>
  <c r="DP35" i="47"/>
  <c r="DR35" i="47"/>
  <c r="DV35" i="47"/>
  <c r="AU20" i="47"/>
  <c r="BD35" i="47"/>
  <c r="BP35" i="47"/>
  <c r="CB35" i="47"/>
  <c r="CN35" i="47"/>
  <c r="CZ35" i="47"/>
  <c r="DL35" i="47"/>
  <c r="BC35" i="47"/>
  <c r="BO35" i="47"/>
  <c r="CA35" i="47"/>
  <c r="CM35" i="47"/>
  <c r="CY35" i="47"/>
  <c r="DK35" i="47"/>
  <c r="DB35" i="47"/>
  <c r="DD35" i="47"/>
  <c r="DF35" i="47"/>
  <c r="CP35" i="47"/>
  <c r="CR35" i="47"/>
  <c r="CT35" i="47"/>
  <c r="CX35" i="47"/>
  <c r="CD35" i="47"/>
  <c r="CF35" i="47"/>
  <c r="CH35" i="47"/>
  <c r="BR35" i="47"/>
  <c r="BT35" i="47"/>
  <c r="BV35" i="47"/>
  <c r="BF35" i="47"/>
  <c r="BH35" i="47"/>
  <c r="BJ35" i="47"/>
  <c r="BA35" i="47"/>
  <c r="AT35" i="47"/>
  <c r="AS35" i="47"/>
  <c r="DN34" i="47"/>
  <c r="DP34" i="47"/>
  <c r="DR34" i="47"/>
  <c r="DV34" i="47"/>
  <c r="DB34" i="47"/>
  <c r="DD34" i="47"/>
  <c r="DF34" i="47"/>
  <c r="DJ34" i="47"/>
  <c r="CP34" i="47"/>
  <c r="CR34" i="47"/>
  <c r="CT34" i="47"/>
  <c r="CX34" i="47"/>
  <c r="CD34" i="47"/>
  <c r="CF34" i="47"/>
  <c r="CH34" i="47"/>
  <c r="CL34" i="47"/>
  <c r="BR34" i="47"/>
  <c r="BT34" i="47"/>
  <c r="BV34" i="47"/>
  <c r="BZ34" i="47"/>
  <c r="BF34" i="47"/>
  <c r="BH34" i="47"/>
  <c r="BJ34" i="47"/>
  <c r="BN34" i="47"/>
  <c r="BA34" i="47"/>
  <c r="AT34" i="47"/>
  <c r="AS34" i="47"/>
  <c r="P34" i="47"/>
  <c r="DN33" i="47"/>
  <c r="DP33" i="47"/>
  <c r="DR33" i="47"/>
  <c r="DV33" i="47"/>
  <c r="AU19" i="47"/>
  <c r="BD33" i="47"/>
  <c r="BP33" i="47"/>
  <c r="CB33" i="47"/>
  <c r="CN33" i="47"/>
  <c r="CZ33" i="47"/>
  <c r="DL33" i="47"/>
  <c r="BC33" i="47"/>
  <c r="BO33" i="47"/>
  <c r="CA33" i="47"/>
  <c r="CM33" i="47"/>
  <c r="CY33" i="47"/>
  <c r="DK33" i="47"/>
  <c r="DB33" i="47"/>
  <c r="DD33" i="47"/>
  <c r="DF33" i="47"/>
  <c r="CP33" i="47"/>
  <c r="CR33" i="47"/>
  <c r="CT33" i="47"/>
  <c r="CX33" i="47"/>
  <c r="CD33" i="47"/>
  <c r="CF33" i="47"/>
  <c r="CH33" i="47"/>
  <c r="BR33" i="47"/>
  <c r="BT33" i="47"/>
  <c r="BV33" i="47"/>
  <c r="BF33" i="47"/>
  <c r="BH33" i="47"/>
  <c r="BJ33" i="47"/>
  <c r="BA33" i="47"/>
  <c r="AT33" i="47"/>
  <c r="AS33" i="47"/>
  <c r="P33" i="47"/>
  <c r="DN32" i="47"/>
  <c r="DP32" i="47"/>
  <c r="DR32" i="47"/>
  <c r="DB32" i="47"/>
  <c r="DD32" i="47"/>
  <c r="CP32" i="47"/>
  <c r="CR32" i="47"/>
  <c r="CT32" i="47"/>
  <c r="CX32" i="47"/>
  <c r="CD32" i="47"/>
  <c r="CF32" i="47"/>
  <c r="CH32" i="47"/>
  <c r="BR32" i="47"/>
  <c r="BT32" i="47"/>
  <c r="BV32" i="47"/>
  <c r="BF32" i="47"/>
  <c r="BH32" i="47"/>
  <c r="BJ32" i="47"/>
  <c r="BA32" i="47"/>
  <c r="AT32" i="47"/>
  <c r="AS32" i="47"/>
  <c r="P32" i="47"/>
  <c r="DN31" i="47"/>
  <c r="DP31" i="47"/>
  <c r="DR31" i="47"/>
  <c r="DV31" i="47"/>
  <c r="AU18" i="47"/>
  <c r="BD31" i="47"/>
  <c r="BP31" i="47"/>
  <c r="CB31" i="47"/>
  <c r="CN31" i="47"/>
  <c r="CZ31" i="47"/>
  <c r="DL31" i="47"/>
  <c r="BC31" i="47"/>
  <c r="BO31" i="47"/>
  <c r="CA31" i="47"/>
  <c r="CM31" i="47"/>
  <c r="CY31" i="47"/>
  <c r="DK31" i="47"/>
  <c r="DB31" i="47"/>
  <c r="DD31" i="47"/>
  <c r="DF31" i="47"/>
  <c r="CP31" i="47"/>
  <c r="CR31" i="47"/>
  <c r="CT31" i="47"/>
  <c r="CX31" i="47"/>
  <c r="CD31" i="47"/>
  <c r="CF31" i="47"/>
  <c r="CH31" i="47"/>
  <c r="CL31" i="47"/>
  <c r="BR31" i="47"/>
  <c r="BT31" i="47"/>
  <c r="BV31" i="47"/>
  <c r="BZ31" i="47"/>
  <c r="BF31" i="47"/>
  <c r="BH31" i="47"/>
  <c r="BJ31" i="47"/>
  <c r="BA31" i="47"/>
  <c r="AT31" i="47"/>
  <c r="AS31" i="47"/>
  <c r="P31" i="47"/>
  <c r="DN30" i="47"/>
  <c r="DP30" i="47"/>
  <c r="DR30" i="47"/>
  <c r="DV30" i="47"/>
  <c r="DB30" i="47"/>
  <c r="DD30" i="47"/>
  <c r="DF30" i="47"/>
  <c r="DJ30" i="47"/>
  <c r="CP30" i="47"/>
  <c r="CR30" i="47"/>
  <c r="CT30" i="47"/>
  <c r="CX30" i="47"/>
  <c r="CD30" i="47"/>
  <c r="CF30" i="47"/>
  <c r="CH30" i="47"/>
  <c r="CL30" i="47"/>
  <c r="BR30" i="47"/>
  <c r="BT30" i="47"/>
  <c r="BV30" i="47"/>
  <c r="BF30" i="47"/>
  <c r="BH30" i="47"/>
  <c r="BJ30" i="47"/>
  <c r="BN30" i="47"/>
  <c r="BA30" i="47"/>
  <c r="AT30" i="47"/>
  <c r="AS30" i="47"/>
  <c r="P30" i="47"/>
  <c r="DN29" i="47"/>
  <c r="DP29" i="47"/>
  <c r="DR29" i="47"/>
  <c r="DV29" i="47"/>
  <c r="AU17" i="47"/>
  <c r="BD29" i="47"/>
  <c r="BP29" i="47"/>
  <c r="CB29" i="47"/>
  <c r="CN29" i="47"/>
  <c r="CZ29" i="47"/>
  <c r="DL29" i="47"/>
  <c r="BC29" i="47"/>
  <c r="BO29" i="47"/>
  <c r="CA29" i="47"/>
  <c r="CM29" i="47"/>
  <c r="CY29" i="47"/>
  <c r="DK29" i="47"/>
  <c r="DB29" i="47"/>
  <c r="DD29" i="47"/>
  <c r="DF29" i="47"/>
  <c r="DJ29" i="47"/>
  <c r="CP29" i="47"/>
  <c r="CR29" i="47"/>
  <c r="CT29" i="47"/>
  <c r="CX29" i="47"/>
  <c r="CD29" i="47"/>
  <c r="CF29" i="47"/>
  <c r="CH29" i="47"/>
  <c r="CL29" i="47"/>
  <c r="BR29" i="47"/>
  <c r="BT29" i="47"/>
  <c r="BV29" i="47"/>
  <c r="BF29" i="47"/>
  <c r="BH29" i="47"/>
  <c r="BJ29" i="47"/>
  <c r="BA29" i="47"/>
  <c r="AT29" i="47"/>
  <c r="AS29" i="47"/>
  <c r="P29" i="47"/>
  <c r="DN28" i="47"/>
  <c r="DP28" i="47"/>
  <c r="DR28" i="47"/>
  <c r="DV28" i="47"/>
  <c r="DB28" i="47"/>
  <c r="DD28" i="47"/>
  <c r="DF28" i="47"/>
  <c r="CP28" i="47"/>
  <c r="CR28" i="47"/>
  <c r="CT28" i="47"/>
  <c r="CX28" i="47"/>
  <c r="CD28" i="47"/>
  <c r="CF28" i="47"/>
  <c r="CH28" i="47"/>
  <c r="BR28" i="47"/>
  <c r="BT28" i="47"/>
  <c r="BV28" i="47"/>
  <c r="BF28" i="47"/>
  <c r="BH28" i="47"/>
  <c r="BJ28" i="47"/>
  <c r="BA28" i="47"/>
  <c r="AT28" i="47"/>
  <c r="AS28" i="47"/>
  <c r="P28" i="47"/>
  <c r="DN27" i="47"/>
  <c r="DP27" i="47"/>
  <c r="DR27" i="47"/>
  <c r="DV27" i="47"/>
  <c r="AU16" i="47"/>
  <c r="BD27" i="47"/>
  <c r="BP27" i="47"/>
  <c r="CB27" i="47"/>
  <c r="CN27" i="47"/>
  <c r="CZ27" i="47"/>
  <c r="DL27" i="47"/>
  <c r="BC27" i="47"/>
  <c r="BO27" i="47"/>
  <c r="CA27" i="47"/>
  <c r="CM27" i="47"/>
  <c r="CY27" i="47"/>
  <c r="DK27" i="47"/>
  <c r="DB27" i="47"/>
  <c r="DD27" i="47"/>
  <c r="DF27" i="47"/>
  <c r="CP27" i="47"/>
  <c r="CR27" i="47"/>
  <c r="CT27" i="47"/>
  <c r="CX27" i="47"/>
  <c r="CD27" i="47"/>
  <c r="CF27" i="47"/>
  <c r="CH27" i="47"/>
  <c r="CL27" i="47"/>
  <c r="BR27" i="47"/>
  <c r="BT27" i="47"/>
  <c r="BV27" i="47"/>
  <c r="BF27" i="47"/>
  <c r="BH27" i="47"/>
  <c r="BJ27" i="47"/>
  <c r="BA27" i="47"/>
  <c r="AT27" i="47"/>
  <c r="AS27" i="47"/>
  <c r="P27" i="47"/>
  <c r="DN26" i="47"/>
  <c r="DP26" i="47"/>
  <c r="DR26" i="47"/>
  <c r="DB26" i="47"/>
  <c r="DD26" i="47"/>
  <c r="DF26" i="47"/>
  <c r="CP26" i="47"/>
  <c r="CR26" i="47"/>
  <c r="CT26" i="47"/>
  <c r="CX26" i="47"/>
  <c r="CD26" i="47"/>
  <c r="CF26" i="47"/>
  <c r="CH26" i="47"/>
  <c r="CL26" i="47"/>
  <c r="BR26" i="47"/>
  <c r="BT26" i="47"/>
  <c r="BV26" i="47"/>
  <c r="BZ26" i="47"/>
  <c r="BF26" i="47"/>
  <c r="BH26" i="47"/>
  <c r="BJ26" i="47"/>
  <c r="BN26" i="47"/>
  <c r="BA26" i="47"/>
  <c r="AT26" i="47"/>
  <c r="AS26" i="47"/>
  <c r="P26" i="47"/>
  <c r="DN25" i="47"/>
  <c r="DP25" i="47"/>
  <c r="DR25" i="47"/>
  <c r="DV25" i="47"/>
  <c r="AU15" i="47"/>
  <c r="BD25" i="47"/>
  <c r="BP25" i="47"/>
  <c r="CB25" i="47"/>
  <c r="CN25" i="47"/>
  <c r="CZ25" i="47"/>
  <c r="DL25" i="47"/>
  <c r="BC25" i="47"/>
  <c r="BO25" i="47"/>
  <c r="CA25" i="47"/>
  <c r="CM25" i="47"/>
  <c r="CY25" i="47"/>
  <c r="DK25" i="47"/>
  <c r="DB25" i="47"/>
  <c r="DD25" i="47"/>
  <c r="DF25" i="47"/>
  <c r="DJ25" i="47"/>
  <c r="CP25" i="47"/>
  <c r="CR25" i="47"/>
  <c r="CT25" i="47"/>
  <c r="CX25" i="47"/>
  <c r="CD25" i="47"/>
  <c r="CF25" i="47"/>
  <c r="CH25" i="47"/>
  <c r="BR25" i="47"/>
  <c r="BT25" i="47"/>
  <c r="BV25" i="47"/>
  <c r="BZ25" i="47"/>
  <c r="BF25" i="47"/>
  <c r="BH25" i="47"/>
  <c r="BJ25" i="47"/>
  <c r="BN25" i="47"/>
  <c r="BA25" i="47"/>
  <c r="AT25" i="47"/>
  <c r="AS25" i="47"/>
  <c r="P25" i="47"/>
  <c r="DN24" i="47"/>
  <c r="DP24" i="47"/>
  <c r="DR24" i="47"/>
  <c r="DB24" i="47"/>
  <c r="DD24" i="47"/>
  <c r="DF24" i="47"/>
  <c r="CP24" i="47"/>
  <c r="CR24" i="47"/>
  <c r="CT24" i="47"/>
  <c r="CX24" i="47"/>
  <c r="CD24" i="47"/>
  <c r="CF24" i="47"/>
  <c r="CH24" i="47"/>
  <c r="BR24" i="47"/>
  <c r="BT24" i="47"/>
  <c r="BV24" i="47"/>
  <c r="BF24" i="47"/>
  <c r="BH24" i="47"/>
  <c r="BJ24" i="47"/>
  <c r="BA24" i="47"/>
  <c r="AT24" i="47"/>
  <c r="AS24" i="47"/>
  <c r="P24" i="47"/>
  <c r="DN23" i="47"/>
  <c r="DP23" i="47"/>
  <c r="DR23" i="47"/>
  <c r="AU14" i="47"/>
  <c r="BD23" i="47"/>
  <c r="BP23" i="47"/>
  <c r="CB23" i="47"/>
  <c r="CN23" i="47"/>
  <c r="CZ23" i="47"/>
  <c r="DL23" i="47"/>
  <c r="BC23" i="47"/>
  <c r="BO23" i="47"/>
  <c r="CA23" i="47"/>
  <c r="CM23" i="47"/>
  <c r="CY23" i="47"/>
  <c r="DK23" i="47"/>
  <c r="DB23" i="47"/>
  <c r="DD23" i="47"/>
  <c r="DF23" i="47"/>
  <c r="CP23" i="47"/>
  <c r="CR23" i="47"/>
  <c r="CT23" i="47"/>
  <c r="CX23" i="47"/>
  <c r="CD23" i="47"/>
  <c r="CF23" i="47"/>
  <c r="CH23" i="47"/>
  <c r="CL23" i="47"/>
  <c r="BR23" i="47"/>
  <c r="BT23" i="47"/>
  <c r="BV23" i="47"/>
  <c r="BF23" i="47"/>
  <c r="BH23" i="47"/>
  <c r="BJ23" i="47"/>
  <c r="AT23" i="47"/>
  <c r="AS23" i="47"/>
  <c r="P23" i="47"/>
  <c r="DN22" i="47"/>
  <c r="DP22" i="47"/>
  <c r="DR22" i="47"/>
  <c r="DV22" i="47"/>
  <c r="DB22" i="47"/>
  <c r="DD22" i="47"/>
  <c r="DF22" i="47"/>
  <c r="CP22" i="47"/>
  <c r="CR22" i="47"/>
  <c r="CT22" i="47"/>
  <c r="CX22" i="47"/>
  <c r="CD22" i="47"/>
  <c r="CF22" i="47"/>
  <c r="CH22" i="47"/>
  <c r="CL22" i="47"/>
  <c r="BR22" i="47"/>
  <c r="BT22" i="47"/>
  <c r="BV22" i="47"/>
  <c r="BZ22" i="47"/>
  <c r="BF22" i="47"/>
  <c r="BH22" i="47"/>
  <c r="BJ22" i="47"/>
  <c r="BN22" i="47"/>
  <c r="BA22" i="47"/>
  <c r="AT22" i="47"/>
  <c r="AS22" i="47"/>
  <c r="P22" i="47"/>
  <c r="DN21" i="47"/>
  <c r="DP21" i="47"/>
  <c r="DR21" i="47"/>
  <c r="AU13" i="47"/>
  <c r="BD21" i="47"/>
  <c r="BP21" i="47"/>
  <c r="CB21" i="47"/>
  <c r="CN21" i="47"/>
  <c r="CZ21" i="47"/>
  <c r="DL21" i="47"/>
  <c r="BC21" i="47"/>
  <c r="BO21" i="47"/>
  <c r="CA21" i="47"/>
  <c r="CM21" i="47"/>
  <c r="CY21" i="47"/>
  <c r="DK21" i="47"/>
  <c r="DB21" i="47"/>
  <c r="DD21" i="47"/>
  <c r="DF21" i="47"/>
  <c r="CP21" i="47"/>
  <c r="CR21" i="47"/>
  <c r="CT21" i="47"/>
  <c r="CX21" i="47"/>
  <c r="CD21" i="47"/>
  <c r="CF21" i="47"/>
  <c r="CH21" i="47"/>
  <c r="BR21" i="47"/>
  <c r="BT21" i="47"/>
  <c r="BV21" i="47"/>
  <c r="BF21" i="47"/>
  <c r="BH21" i="47"/>
  <c r="BJ21" i="47"/>
  <c r="BN21" i="47"/>
  <c r="BA21" i="47"/>
  <c r="AT21" i="47"/>
  <c r="AS21" i="47"/>
  <c r="P21" i="47"/>
  <c r="DN20" i="47"/>
  <c r="DP20" i="47"/>
  <c r="DR20" i="47"/>
  <c r="DV20" i="47"/>
  <c r="DB20" i="47"/>
  <c r="DD20" i="47"/>
  <c r="DF20" i="47"/>
  <c r="CP20" i="47"/>
  <c r="CR20" i="47"/>
  <c r="CT20" i="47"/>
  <c r="CX20" i="47"/>
  <c r="CD20" i="47"/>
  <c r="CF20" i="47"/>
  <c r="CH20" i="47"/>
  <c r="BR20" i="47"/>
  <c r="BT20" i="47"/>
  <c r="BV20" i="47"/>
  <c r="BZ20" i="47"/>
  <c r="BF20" i="47"/>
  <c r="BH20" i="47"/>
  <c r="BJ20" i="47"/>
  <c r="BA20" i="47"/>
  <c r="AT20" i="47"/>
  <c r="AS20" i="47"/>
  <c r="AR20" i="47"/>
  <c r="P20" i="47"/>
  <c r="DN19" i="47"/>
  <c r="DP19" i="47"/>
  <c r="DR19" i="47"/>
  <c r="AU12" i="47"/>
  <c r="BD19" i="47"/>
  <c r="BP19" i="47"/>
  <c r="CB19" i="47"/>
  <c r="CN19" i="47"/>
  <c r="CZ19" i="47"/>
  <c r="DL19" i="47"/>
  <c r="BC19" i="47"/>
  <c r="BO19" i="47"/>
  <c r="CA19" i="47"/>
  <c r="CM19" i="47"/>
  <c r="CY19" i="47"/>
  <c r="DK19" i="47"/>
  <c r="DB19" i="47"/>
  <c r="DD19" i="47"/>
  <c r="DF19" i="47"/>
  <c r="CP19" i="47"/>
  <c r="CR19" i="47"/>
  <c r="CT19" i="47"/>
  <c r="CX19" i="47"/>
  <c r="CD19" i="47"/>
  <c r="CF19" i="47"/>
  <c r="CH19" i="47"/>
  <c r="CL19" i="47"/>
  <c r="BR19" i="47"/>
  <c r="BT19" i="47"/>
  <c r="BV19" i="47"/>
  <c r="BZ19" i="47"/>
  <c r="BF19" i="47"/>
  <c r="BH19" i="47"/>
  <c r="BJ19" i="47"/>
  <c r="AT19" i="47"/>
  <c r="AS19" i="47"/>
  <c r="AR19" i="47"/>
  <c r="P19" i="47"/>
  <c r="DN18" i="47"/>
  <c r="DP18" i="47"/>
  <c r="DR18" i="47"/>
  <c r="DB18" i="47"/>
  <c r="DD18" i="47"/>
  <c r="DF18" i="47"/>
  <c r="DJ18" i="47"/>
  <c r="CP18" i="47"/>
  <c r="CR18" i="47"/>
  <c r="CT18" i="47"/>
  <c r="CX18" i="47"/>
  <c r="CD18" i="47"/>
  <c r="CF18" i="47"/>
  <c r="CH18" i="47"/>
  <c r="CL18" i="47"/>
  <c r="BR18" i="47"/>
  <c r="BT18" i="47"/>
  <c r="BV18" i="47"/>
  <c r="BZ18" i="47"/>
  <c r="BF18" i="47"/>
  <c r="BH18" i="47"/>
  <c r="BJ18" i="47"/>
  <c r="BN18" i="47"/>
  <c r="AT18" i="47"/>
  <c r="AS18" i="47"/>
  <c r="P18" i="47"/>
  <c r="DN17" i="47"/>
  <c r="DP17" i="47"/>
  <c r="DR17" i="47"/>
  <c r="DV17" i="47"/>
  <c r="AU11" i="47"/>
  <c r="BD17" i="47"/>
  <c r="BP17" i="47"/>
  <c r="CB17" i="47"/>
  <c r="CN17" i="47"/>
  <c r="CZ17" i="47"/>
  <c r="DL17" i="47"/>
  <c r="BC17" i="47"/>
  <c r="BO17" i="47"/>
  <c r="CA17" i="47"/>
  <c r="CM17" i="47"/>
  <c r="CY17" i="47"/>
  <c r="DK17" i="47"/>
  <c r="DB17" i="47"/>
  <c r="DD17" i="47"/>
  <c r="DF17" i="47"/>
  <c r="DJ17" i="47"/>
  <c r="CP17" i="47"/>
  <c r="CR17" i="47"/>
  <c r="CT17" i="47"/>
  <c r="CX17" i="47"/>
  <c r="CD17" i="47"/>
  <c r="CF17" i="47"/>
  <c r="CH17" i="47"/>
  <c r="CL17" i="47"/>
  <c r="BR17" i="47"/>
  <c r="BT17" i="47"/>
  <c r="BV17" i="47"/>
  <c r="BF17" i="47"/>
  <c r="BH17" i="47"/>
  <c r="BJ17" i="47"/>
  <c r="BA17" i="47"/>
  <c r="AT17" i="47"/>
  <c r="AS17" i="47"/>
  <c r="P17" i="47"/>
  <c r="DN16" i="47"/>
  <c r="DP16" i="47"/>
  <c r="DR16" i="47"/>
  <c r="DV16" i="47"/>
  <c r="DB16" i="47"/>
  <c r="DD16" i="47"/>
  <c r="DF16" i="47"/>
  <c r="DJ16" i="47"/>
  <c r="CP16" i="47"/>
  <c r="CR16" i="47"/>
  <c r="CT16" i="47"/>
  <c r="CX16" i="47"/>
  <c r="CD16" i="47"/>
  <c r="CF16" i="47"/>
  <c r="CH16" i="47"/>
  <c r="BR16" i="47"/>
  <c r="BT16" i="47"/>
  <c r="BV16" i="47"/>
  <c r="BZ16" i="47"/>
  <c r="BF16" i="47"/>
  <c r="BH16" i="47"/>
  <c r="BJ16" i="47"/>
  <c r="BN16" i="47"/>
  <c r="BA16" i="47"/>
  <c r="AT16" i="47"/>
  <c r="AS16" i="47"/>
  <c r="P16" i="47"/>
  <c r="DN15" i="47"/>
  <c r="DP15" i="47"/>
  <c r="DR15" i="47"/>
  <c r="DV15" i="47"/>
  <c r="AU10" i="47"/>
  <c r="BD15" i="47"/>
  <c r="BP15" i="47"/>
  <c r="CB15" i="47"/>
  <c r="CN15" i="47"/>
  <c r="CZ15" i="47"/>
  <c r="DL15" i="47"/>
  <c r="BC15" i="47"/>
  <c r="BO15" i="47"/>
  <c r="CA15" i="47"/>
  <c r="CM15" i="47"/>
  <c r="CY15" i="47"/>
  <c r="DK15" i="47"/>
  <c r="DB15" i="47"/>
  <c r="DD15" i="47"/>
  <c r="DF15" i="47"/>
  <c r="DJ15" i="47"/>
  <c r="CP15" i="47"/>
  <c r="CR15" i="47"/>
  <c r="CT15" i="47"/>
  <c r="CX15" i="47"/>
  <c r="CD15" i="47"/>
  <c r="CF15" i="47"/>
  <c r="CH15" i="47"/>
  <c r="BR15" i="47"/>
  <c r="BT15" i="47"/>
  <c r="BV15" i="47"/>
  <c r="BF15" i="47"/>
  <c r="BH15" i="47"/>
  <c r="BJ15" i="47"/>
  <c r="BA15" i="47"/>
  <c r="AT15" i="47"/>
  <c r="AS15" i="47"/>
  <c r="P15" i="47"/>
  <c r="DN14" i="47"/>
  <c r="DP14" i="47"/>
  <c r="DR14" i="47"/>
  <c r="DB14" i="47"/>
  <c r="DD14" i="47"/>
  <c r="DF14" i="47"/>
  <c r="DJ14" i="47"/>
  <c r="CP14" i="47"/>
  <c r="CR14" i="47"/>
  <c r="CT14" i="47"/>
  <c r="CX14" i="47"/>
  <c r="CD14" i="47"/>
  <c r="CF14" i="47"/>
  <c r="CH14" i="47"/>
  <c r="BR14" i="47"/>
  <c r="BT14" i="47"/>
  <c r="BV14" i="47"/>
  <c r="BZ14" i="47"/>
  <c r="BF14" i="47"/>
  <c r="BH14" i="47"/>
  <c r="BN14" i="47"/>
  <c r="BA14" i="47"/>
  <c r="AT14" i="47"/>
  <c r="AS14" i="47"/>
  <c r="P14" i="47"/>
  <c r="DN13" i="47"/>
  <c r="DP13" i="47"/>
  <c r="DR13" i="47"/>
  <c r="AU9" i="47"/>
  <c r="BD13" i="47"/>
  <c r="BP13" i="47"/>
  <c r="CB13" i="47"/>
  <c r="CN13" i="47"/>
  <c r="CZ13" i="47"/>
  <c r="DL13" i="47"/>
  <c r="BC13" i="47"/>
  <c r="BO13" i="47"/>
  <c r="CA13" i="47"/>
  <c r="CM13" i="47"/>
  <c r="CY13" i="47"/>
  <c r="DK13" i="47"/>
  <c r="DB13" i="47"/>
  <c r="DD13" i="47"/>
  <c r="DF13" i="47"/>
  <c r="CP13" i="47"/>
  <c r="CR13" i="47"/>
  <c r="CT13" i="47"/>
  <c r="CX13" i="47"/>
  <c r="CD13" i="47"/>
  <c r="CF13" i="47"/>
  <c r="CH13" i="47"/>
  <c r="CL13" i="47"/>
  <c r="BR13" i="47"/>
  <c r="BT13" i="47"/>
  <c r="BV13" i="47"/>
  <c r="BF13" i="47"/>
  <c r="BH13" i="47"/>
  <c r="BJ13" i="47"/>
  <c r="BN13" i="47"/>
  <c r="BA13" i="47"/>
  <c r="AT13" i="47"/>
  <c r="AS13" i="47"/>
  <c r="P13" i="47"/>
  <c r="DN12" i="47"/>
  <c r="DP12" i="47"/>
  <c r="DR12" i="47"/>
  <c r="DB12" i="47"/>
  <c r="DD12" i="47"/>
  <c r="DF12" i="47"/>
  <c r="CP12" i="47"/>
  <c r="CR12" i="47"/>
  <c r="CT12" i="47"/>
  <c r="CX12" i="47"/>
  <c r="CD12" i="47"/>
  <c r="CF12" i="47"/>
  <c r="CH12" i="47"/>
  <c r="BR12" i="47"/>
  <c r="BT12" i="47"/>
  <c r="BV12" i="47"/>
  <c r="BF12" i="47"/>
  <c r="BH12" i="47"/>
  <c r="BJ12" i="47"/>
  <c r="BN12" i="47"/>
  <c r="BA12" i="47"/>
  <c r="AT12" i="47"/>
  <c r="AS12" i="47"/>
  <c r="P12" i="47"/>
  <c r="DN11" i="47"/>
  <c r="DP11" i="47"/>
  <c r="DR11" i="47"/>
  <c r="DV11" i="47"/>
  <c r="AU8" i="47"/>
  <c r="BD11" i="47"/>
  <c r="BP11" i="47"/>
  <c r="CB11" i="47"/>
  <c r="CN11" i="47"/>
  <c r="CZ11" i="47"/>
  <c r="DL11" i="47"/>
  <c r="BC11" i="47"/>
  <c r="BO11" i="47"/>
  <c r="CA11" i="47"/>
  <c r="CM11" i="47"/>
  <c r="CY11" i="47"/>
  <c r="DK11" i="47"/>
  <c r="DB11" i="47"/>
  <c r="DD11" i="47"/>
  <c r="DF11" i="47"/>
  <c r="DJ11" i="47"/>
  <c r="CP11" i="47"/>
  <c r="CR11" i="47"/>
  <c r="CT11" i="47"/>
  <c r="CX11" i="47"/>
  <c r="CD11" i="47"/>
  <c r="CF11" i="47"/>
  <c r="CH11" i="47"/>
  <c r="CL11" i="47"/>
  <c r="BR11" i="47"/>
  <c r="BT11" i="47"/>
  <c r="BV11" i="47"/>
  <c r="BF11" i="47"/>
  <c r="BH11" i="47"/>
  <c r="BJ11" i="47"/>
  <c r="BA11" i="47"/>
  <c r="AT11" i="47"/>
  <c r="AS11" i="47"/>
  <c r="P11" i="47"/>
  <c r="DN10" i="47"/>
  <c r="DP10" i="47"/>
  <c r="DR10" i="47"/>
  <c r="DV10" i="47"/>
  <c r="DB10" i="47"/>
  <c r="DD10" i="47"/>
  <c r="DF10" i="47"/>
  <c r="DJ10" i="47"/>
  <c r="CP10" i="47"/>
  <c r="CR10" i="47"/>
  <c r="CT10" i="47"/>
  <c r="CX10" i="47"/>
  <c r="CD10" i="47"/>
  <c r="CF10" i="47"/>
  <c r="CH10" i="47"/>
  <c r="BR10" i="47"/>
  <c r="BT10" i="47"/>
  <c r="BV10" i="47"/>
  <c r="BF10" i="47"/>
  <c r="BH10" i="47"/>
  <c r="BJ10" i="47"/>
  <c r="BN10" i="47"/>
  <c r="BA10" i="47"/>
  <c r="AT10" i="47"/>
  <c r="AS10" i="47"/>
  <c r="P10" i="47"/>
  <c r="DN9" i="47"/>
  <c r="DP9" i="47"/>
  <c r="DR9" i="47"/>
  <c r="DV9" i="47"/>
  <c r="AU7" i="47"/>
  <c r="BD9" i="47"/>
  <c r="BP9" i="47"/>
  <c r="CB9" i="47"/>
  <c r="CN9" i="47"/>
  <c r="CZ9" i="47"/>
  <c r="DL9" i="47"/>
  <c r="BC9" i="47"/>
  <c r="BO9" i="47"/>
  <c r="CA9" i="47"/>
  <c r="CM9" i="47"/>
  <c r="CY9" i="47"/>
  <c r="DK9" i="47"/>
  <c r="DB9" i="47"/>
  <c r="DD9" i="47"/>
  <c r="DF9" i="47"/>
  <c r="CP9" i="47"/>
  <c r="CR9" i="47"/>
  <c r="CT9" i="47"/>
  <c r="CX9" i="47"/>
  <c r="CD9" i="47"/>
  <c r="CF9" i="47"/>
  <c r="CH9" i="47"/>
  <c r="BR9" i="47"/>
  <c r="BT9" i="47"/>
  <c r="BV9" i="47"/>
  <c r="BF9" i="47"/>
  <c r="BH9" i="47"/>
  <c r="BJ9" i="47"/>
  <c r="BN9" i="47"/>
  <c r="BA9" i="47"/>
  <c r="AT9" i="47"/>
  <c r="AS9" i="47"/>
  <c r="P9" i="47"/>
  <c r="DN8" i="47"/>
  <c r="DP8" i="47"/>
  <c r="DR8" i="47"/>
  <c r="DV8" i="47"/>
  <c r="DB8" i="47"/>
  <c r="DD8" i="47"/>
  <c r="DF8" i="47"/>
  <c r="DJ8" i="47"/>
  <c r="CP8" i="47"/>
  <c r="CR8" i="47"/>
  <c r="CT8" i="47"/>
  <c r="CX8" i="47"/>
  <c r="CD8" i="47"/>
  <c r="CF8" i="47"/>
  <c r="CH8" i="47"/>
  <c r="CL8" i="47"/>
  <c r="BR8" i="47"/>
  <c r="BT8" i="47"/>
  <c r="BV8" i="47"/>
  <c r="BZ8" i="47"/>
  <c r="BF8" i="47"/>
  <c r="BH8" i="47"/>
  <c r="BJ8" i="47"/>
  <c r="BN8" i="47"/>
  <c r="BA8" i="47"/>
  <c r="AT8" i="47"/>
  <c r="AS8" i="47"/>
  <c r="P8" i="47"/>
  <c r="DN7" i="47"/>
  <c r="DP7" i="47"/>
  <c r="DR7" i="47"/>
  <c r="DV7" i="47"/>
  <c r="AU6" i="47"/>
  <c r="BD7" i="47"/>
  <c r="BP7" i="47"/>
  <c r="CB7" i="47"/>
  <c r="CN7" i="47"/>
  <c r="CZ7" i="47"/>
  <c r="DL7" i="47"/>
  <c r="BC7" i="47"/>
  <c r="BO7" i="47"/>
  <c r="CA7" i="47"/>
  <c r="CM7" i="47"/>
  <c r="CY7" i="47"/>
  <c r="DK7" i="47"/>
  <c r="DB7" i="47"/>
  <c r="DD7" i="47"/>
  <c r="DF7" i="47"/>
  <c r="DJ7" i="47"/>
  <c r="CP7" i="47"/>
  <c r="CR7" i="47"/>
  <c r="CT7" i="47"/>
  <c r="CX7" i="47"/>
  <c r="CD7" i="47"/>
  <c r="CF7" i="47"/>
  <c r="CH7" i="47"/>
  <c r="CL7" i="47"/>
  <c r="BR7" i="47"/>
  <c r="BT7" i="47"/>
  <c r="BV7" i="47"/>
  <c r="BZ7" i="47"/>
  <c r="BF7" i="47"/>
  <c r="BH7" i="47"/>
  <c r="BJ7" i="47"/>
  <c r="BN7" i="47"/>
  <c r="BA7" i="47"/>
  <c r="AT7" i="47"/>
  <c r="AS7" i="47"/>
  <c r="P7" i="47"/>
  <c r="DN6" i="47"/>
  <c r="DP6" i="47"/>
  <c r="DR6" i="47"/>
  <c r="DV6" i="47"/>
  <c r="DB6" i="47"/>
  <c r="DD6" i="47"/>
  <c r="DF6" i="47"/>
  <c r="DJ6" i="47"/>
  <c r="CP6" i="47"/>
  <c r="CR6" i="47"/>
  <c r="CT6" i="47"/>
  <c r="CX6" i="47"/>
  <c r="CD6" i="47"/>
  <c r="CF6" i="47"/>
  <c r="CH6" i="47"/>
  <c r="CL6" i="47"/>
  <c r="BR6" i="47"/>
  <c r="BT6" i="47"/>
  <c r="BV6" i="47"/>
  <c r="BZ6" i="47"/>
  <c r="BF6" i="47"/>
  <c r="BH6" i="47"/>
  <c r="BJ6" i="47"/>
  <c r="BN6" i="47"/>
  <c r="BA6" i="47"/>
  <c r="AT6" i="47"/>
  <c r="AS6" i="47"/>
  <c r="P6" i="47"/>
  <c r="DN5" i="47"/>
  <c r="DP5" i="47"/>
  <c r="DR5" i="47"/>
  <c r="DV5" i="47"/>
  <c r="AU5" i="47"/>
  <c r="BD5" i="47"/>
  <c r="BP5" i="47"/>
  <c r="CB5" i="47"/>
  <c r="CN5" i="47"/>
  <c r="CZ5" i="47"/>
  <c r="DL5" i="47"/>
  <c r="BC5" i="47"/>
  <c r="BO5" i="47"/>
  <c r="CA5" i="47"/>
  <c r="CM5" i="47"/>
  <c r="CY5" i="47"/>
  <c r="DK5" i="47"/>
  <c r="DB5" i="47"/>
  <c r="DD5" i="47"/>
  <c r="DF5" i="47"/>
  <c r="DJ5" i="47"/>
  <c r="CP5" i="47"/>
  <c r="CR5" i="47"/>
  <c r="CT5" i="47"/>
  <c r="CX5" i="47"/>
  <c r="CD5" i="47"/>
  <c r="CF5" i="47"/>
  <c r="CH5" i="47"/>
  <c r="CL5" i="47"/>
  <c r="BR5" i="47"/>
  <c r="BT5" i="47"/>
  <c r="BV5" i="47"/>
  <c r="BZ5" i="47"/>
  <c r="BF5" i="47"/>
  <c r="BH5" i="47"/>
  <c r="BJ5" i="47"/>
  <c r="BN5" i="47"/>
  <c r="BA5" i="47"/>
  <c r="AT5" i="47"/>
  <c r="AS5" i="47"/>
  <c r="P5" i="47"/>
  <c r="BI2" i="47"/>
  <c r="BU2" i="47"/>
  <c r="CG2" i="47"/>
  <c r="CS2" i="47"/>
  <c r="DE2" i="47"/>
  <c r="DQ2" i="47"/>
  <c r="Q2" i="47"/>
  <c r="AO1" i="47"/>
  <c r="BH30" i="46"/>
  <c r="BH31" i="46"/>
  <c r="AZ42" i="39"/>
  <c r="AY42" i="39"/>
  <c r="AY54" i="39" s="1"/>
  <c r="AW42" i="39"/>
  <c r="AW54" i="39" s="1"/>
  <c r="AV42" i="39"/>
  <c r="AV54" i="39" s="1"/>
  <c r="AX41" i="39"/>
  <c r="AX53" i="39" s="1"/>
  <c r="BA53" i="39" s="1"/>
  <c r="AZ40" i="39"/>
  <c r="AZ52" i="39" s="1"/>
  <c r="AY40" i="39"/>
  <c r="AY52" i="39" s="1"/>
  <c r="AW40" i="39"/>
  <c r="AW52" i="39" s="1"/>
  <c r="AV40" i="39"/>
  <c r="AV52" i="39" s="1"/>
  <c r="AX39" i="39"/>
  <c r="AZ42" i="40"/>
  <c r="AZ54" i="40" s="1"/>
  <c r="AY42" i="40"/>
  <c r="AY54" i="40" s="1"/>
  <c r="AW42" i="40"/>
  <c r="AW54" i="40" s="1"/>
  <c r="AV42" i="40"/>
  <c r="AV54" i="40" s="1"/>
  <c r="AX41" i="40"/>
  <c r="AZ40" i="40"/>
  <c r="AZ52" i="40" s="1"/>
  <c r="AY40" i="40"/>
  <c r="AW40" i="40"/>
  <c r="AW52" i="40" s="1"/>
  <c r="AV40" i="40"/>
  <c r="AV52" i="40" s="1"/>
  <c r="AX39" i="40"/>
  <c r="AX51" i="40" s="1"/>
  <c r="BA51" i="40" s="1"/>
  <c r="AZ42" i="42"/>
  <c r="AY42" i="42"/>
  <c r="AY54" i="42" s="1"/>
  <c r="AW42" i="42"/>
  <c r="AW54" i="42" s="1"/>
  <c r="AV42" i="42"/>
  <c r="AV54" i="42" s="1"/>
  <c r="AX41" i="42"/>
  <c r="AZ40" i="42"/>
  <c r="AZ52" i="42" s="1"/>
  <c r="AY40" i="42"/>
  <c r="AY52" i="42" s="1"/>
  <c r="AW40" i="42"/>
  <c r="AW52" i="42" s="1"/>
  <c r="AV40" i="42"/>
  <c r="AV52" i="42" s="1"/>
  <c r="AX39" i="42"/>
  <c r="AX51" i="42" s="1"/>
  <c r="AZ42" i="43"/>
  <c r="AY42" i="43"/>
  <c r="AY54" i="43" s="1"/>
  <c r="AW42" i="43"/>
  <c r="AW54" i="43" s="1"/>
  <c r="AV42" i="43"/>
  <c r="AV54" i="43" s="1"/>
  <c r="AX41" i="43"/>
  <c r="BA41" i="43" s="1"/>
  <c r="AZ40" i="43"/>
  <c r="AZ52" i="43" s="1"/>
  <c r="AY40" i="43"/>
  <c r="AW40" i="43"/>
  <c r="AW52" i="43" s="1"/>
  <c r="AV40" i="43"/>
  <c r="AV52" i="43" s="1"/>
  <c r="AX39" i="43"/>
  <c r="BA39" i="43" s="1"/>
  <c r="AZ42" i="44"/>
  <c r="AZ54" i="44" s="1"/>
  <c r="AY42" i="44"/>
  <c r="AY54" i="44" s="1"/>
  <c r="AW42" i="44"/>
  <c r="AV42" i="44"/>
  <c r="AV40" i="44"/>
  <c r="AV52" i="44" s="1"/>
  <c r="AX41" i="44"/>
  <c r="AX53" i="44" s="1"/>
  <c r="BA53" i="44" s="1"/>
  <c r="AZ40" i="44"/>
  <c r="AZ52" i="44" s="1"/>
  <c r="AY40" i="44"/>
  <c r="AY52" i="44" s="1"/>
  <c r="AW40" i="44"/>
  <c r="AW52" i="44" s="1"/>
  <c r="AX39" i="44"/>
  <c r="AX51" i="44" s="1"/>
  <c r="AZ40" i="46"/>
  <c r="AZ52" i="46" s="1"/>
  <c r="AZ42" i="46"/>
  <c r="AZ54" i="46" s="1"/>
  <c r="AY42" i="46"/>
  <c r="AY54" i="46" s="1"/>
  <c r="AW42" i="46"/>
  <c r="AW54" i="46" s="1"/>
  <c r="AV42" i="46"/>
  <c r="AV54" i="46" s="1"/>
  <c r="AX41" i="46"/>
  <c r="BA41" i="46" s="1"/>
  <c r="AY40" i="46"/>
  <c r="AY52" i="46" s="1"/>
  <c r="AY55" i="46" s="1"/>
  <c r="AW40" i="46"/>
  <c r="AW43" i="46" s="1"/>
  <c r="AV40" i="46"/>
  <c r="AV52" i="46" s="1"/>
  <c r="AX39" i="46"/>
  <c r="AX51" i="46" s="1"/>
  <c r="DD65" i="44"/>
  <c r="DD66" i="44"/>
  <c r="AP5" i="39"/>
  <c r="AP6" i="39"/>
  <c r="AP7" i="39"/>
  <c r="AP8" i="39"/>
  <c r="AP9" i="39"/>
  <c r="AP10" i="39"/>
  <c r="AP11" i="39"/>
  <c r="AP12" i="39"/>
  <c r="AP13" i="39"/>
  <c r="AP14" i="39"/>
  <c r="AP15" i="39"/>
  <c r="AP16" i="39"/>
  <c r="AP17" i="39"/>
  <c r="AP18" i="39"/>
  <c r="AP19" i="39"/>
  <c r="AP20" i="39"/>
  <c r="AP21" i="39"/>
  <c r="AP22" i="39"/>
  <c r="DN53" i="43"/>
  <c r="AN38" i="44"/>
  <c r="AN37" i="44" s="1"/>
  <c r="AN38" i="46"/>
  <c r="AN36" i="46"/>
  <c r="AN37" i="46"/>
  <c r="AV32" i="43"/>
  <c r="AV33" i="43"/>
  <c r="AV34" i="43"/>
  <c r="AV38" i="43"/>
  <c r="AV50" i="43"/>
  <c r="AW32" i="43"/>
  <c r="AW33" i="43"/>
  <c r="AW34" i="43"/>
  <c r="AW38" i="43"/>
  <c r="AW50" i="43"/>
  <c r="AX32" i="43"/>
  <c r="AX33" i="43"/>
  <c r="AX34" i="43"/>
  <c r="AX37" i="43"/>
  <c r="AX49" i="43"/>
  <c r="AZ32" i="43"/>
  <c r="AZ33" i="43"/>
  <c r="AZ34" i="43"/>
  <c r="AZ38" i="43"/>
  <c r="AZ50" i="43"/>
  <c r="AN38" i="43"/>
  <c r="AN36" i="43"/>
  <c r="AN37" i="43"/>
  <c r="AN38" i="39"/>
  <c r="AN37" i="39" s="1"/>
  <c r="AN38" i="40"/>
  <c r="AN37" i="40" s="1"/>
  <c r="AN38" i="42"/>
  <c r="AN37" i="42" s="1"/>
  <c r="AV5" i="44"/>
  <c r="AV6" i="44"/>
  <c r="AV7" i="44"/>
  <c r="AV8" i="44"/>
  <c r="AV9" i="44"/>
  <c r="AV10" i="44"/>
  <c r="AV11" i="44"/>
  <c r="AV12" i="44"/>
  <c r="AV13" i="44"/>
  <c r="AV14" i="44"/>
  <c r="AV15" i="44"/>
  <c r="AV16" i="44"/>
  <c r="AV17" i="44"/>
  <c r="AV18" i="44"/>
  <c r="AV19" i="44"/>
  <c r="AV20" i="44"/>
  <c r="AV21" i="44"/>
  <c r="AV22" i="44"/>
  <c r="AV23" i="44"/>
  <c r="AV24" i="44"/>
  <c r="AV25" i="44"/>
  <c r="AV26" i="44"/>
  <c r="AV27" i="44"/>
  <c r="AV28" i="44"/>
  <c r="AV29" i="44"/>
  <c r="AV30" i="44"/>
  <c r="AV31" i="44"/>
  <c r="AV32" i="44"/>
  <c r="AV33" i="44"/>
  <c r="AV34" i="44"/>
  <c r="AV35" i="44"/>
  <c r="AV38" i="44"/>
  <c r="AV50" i="44"/>
  <c r="AW5" i="44"/>
  <c r="AW6" i="44"/>
  <c r="AW7" i="44"/>
  <c r="AW8" i="44"/>
  <c r="AW9" i="44"/>
  <c r="AW10" i="44"/>
  <c r="AW11" i="44"/>
  <c r="AW12" i="44"/>
  <c r="AW13" i="44"/>
  <c r="AW14" i="44"/>
  <c r="AW15" i="44"/>
  <c r="AW16" i="44"/>
  <c r="AW17" i="44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8" i="44"/>
  <c r="AW50" i="44"/>
  <c r="AX5" i="44"/>
  <c r="AX6" i="44"/>
  <c r="AX7" i="44"/>
  <c r="AX8" i="44"/>
  <c r="AX9" i="44"/>
  <c r="AX10" i="44"/>
  <c r="AX11" i="44"/>
  <c r="AX12" i="44"/>
  <c r="AX13" i="44"/>
  <c r="AX14" i="44"/>
  <c r="AX15" i="44"/>
  <c r="AX16" i="44"/>
  <c r="AX17" i="44"/>
  <c r="AX18" i="44"/>
  <c r="AX19" i="44"/>
  <c r="AX20" i="44"/>
  <c r="AX21" i="44"/>
  <c r="AX22" i="44"/>
  <c r="AX23" i="44"/>
  <c r="AX24" i="44"/>
  <c r="AX25" i="44"/>
  <c r="AX26" i="44"/>
  <c r="AX27" i="44"/>
  <c r="AX28" i="44"/>
  <c r="AX29" i="44"/>
  <c r="AX30" i="44"/>
  <c r="AX31" i="44"/>
  <c r="AX32" i="44"/>
  <c r="AX33" i="44"/>
  <c r="AX34" i="44"/>
  <c r="AX35" i="44"/>
  <c r="AX37" i="44"/>
  <c r="AX49" i="44"/>
  <c r="AZ5" i="44"/>
  <c r="AZ6" i="44"/>
  <c r="AZ7" i="44"/>
  <c r="AZ8" i="44"/>
  <c r="AZ9" i="44"/>
  <c r="AZ10" i="44"/>
  <c r="AZ11" i="44"/>
  <c r="AZ12" i="44"/>
  <c r="AZ13" i="44"/>
  <c r="AZ14" i="44"/>
  <c r="AZ15" i="44"/>
  <c r="AZ16" i="44"/>
  <c r="AZ17" i="44"/>
  <c r="AZ18" i="44"/>
  <c r="AZ19" i="44"/>
  <c r="AZ20" i="44"/>
  <c r="AZ21" i="44"/>
  <c r="AZ22" i="44"/>
  <c r="AZ23" i="44"/>
  <c r="AZ24" i="44"/>
  <c r="AZ25" i="44"/>
  <c r="AZ26" i="44"/>
  <c r="AZ27" i="44"/>
  <c r="AZ28" i="44"/>
  <c r="AZ29" i="44"/>
  <c r="AZ30" i="44"/>
  <c r="AZ31" i="44"/>
  <c r="AZ32" i="44"/>
  <c r="AZ33" i="44"/>
  <c r="AZ34" i="44"/>
  <c r="AZ35" i="44"/>
  <c r="AZ38" i="44"/>
  <c r="AZ50" i="44"/>
  <c r="AN36" i="44"/>
  <c r="AV5" i="46"/>
  <c r="AV6" i="46"/>
  <c r="AV7" i="46"/>
  <c r="AV8" i="46"/>
  <c r="AV9" i="46"/>
  <c r="AV10" i="46"/>
  <c r="AV11" i="46"/>
  <c r="AV12" i="46"/>
  <c r="AV13" i="46"/>
  <c r="AV14" i="46"/>
  <c r="AV15" i="46"/>
  <c r="AV16" i="46"/>
  <c r="AV17" i="46"/>
  <c r="AV18" i="46"/>
  <c r="AV19" i="46"/>
  <c r="AV20" i="46"/>
  <c r="AV21" i="46"/>
  <c r="AV22" i="46"/>
  <c r="AV23" i="46"/>
  <c r="AV24" i="46"/>
  <c r="AV25" i="46"/>
  <c r="AV26" i="46"/>
  <c r="AV27" i="46"/>
  <c r="AV28" i="46"/>
  <c r="AV29" i="46"/>
  <c r="AV30" i="46"/>
  <c r="AV31" i="46"/>
  <c r="AV32" i="46"/>
  <c r="AV33" i="46"/>
  <c r="AV34" i="46"/>
  <c r="AV38" i="46"/>
  <c r="AV50" i="46"/>
  <c r="AW5" i="46"/>
  <c r="AW6" i="46"/>
  <c r="AW7" i="46"/>
  <c r="AW8" i="46"/>
  <c r="AW9" i="46"/>
  <c r="AW10" i="46"/>
  <c r="AW11" i="46"/>
  <c r="AW12" i="46"/>
  <c r="AW13" i="46"/>
  <c r="AW14" i="46"/>
  <c r="AW15" i="46"/>
  <c r="AW16" i="46"/>
  <c r="AW17" i="46"/>
  <c r="AW18" i="46"/>
  <c r="AW19" i="46"/>
  <c r="AW20" i="46"/>
  <c r="AW21" i="46"/>
  <c r="AW22" i="46"/>
  <c r="AW23" i="46"/>
  <c r="AW24" i="46"/>
  <c r="AW25" i="46"/>
  <c r="AW26" i="46"/>
  <c r="AW27" i="46"/>
  <c r="AW28" i="46"/>
  <c r="AW29" i="46"/>
  <c r="AW30" i="46"/>
  <c r="AW31" i="46"/>
  <c r="AW32" i="46"/>
  <c r="AW33" i="46"/>
  <c r="AW34" i="46"/>
  <c r="AW38" i="46"/>
  <c r="AW50" i="46"/>
  <c r="AX5" i="46"/>
  <c r="AX6" i="46"/>
  <c r="AX7" i="46"/>
  <c r="AX8" i="46"/>
  <c r="AX9" i="46"/>
  <c r="AX10" i="46"/>
  <c r="AX11" i="46"/>
  <c r="AX12" i="46"/>
  <c r="AX13" i="46"/>
  <c r="AX14" i="46"/>
  <c r="AX15" i="46"/>
  <c r="AX16" i="46"/>
  <c r="AX17" i="46"/>
  <c r="AX18" i="46"/>
  <c r="AX19" i="46"/>
  <c r="AX20" i="46"/>
  <c r="AX21" i="46"/>
  <c r="AX22" i="46"/>
  <c r="AX23" i="46"/>
  <c r="AX24" i="46"/>
  <c r="AX25" i="46"/>
  <c r="AX26" i="46"/>
  <c r="AX27" i="46"/>
  <c r="AX28" i="46"/>
  <c r="AX29" i="46"/>
  <c r="AX30" i="46"/>
  <c r="AX31" i="46"/>
  <c r="AX32" i="46"/>
  <c r="AX33" i="46"/>
  <c r="AX34" i="46"/>
  <c r="AX37" i="46"/>
  <c r="AX49" i="46"/>
  <c r="AZ5" i="46"/>
  <c r="AZ6" i="46"/>
  <c r="AZ7" i="46"/>
  <c r="AZ8" i="46"/>
  <c r="AZ9" i="46"/>
  <c r="AZ10" i="46"/>
  <c r="AZ11" i="46"/>
  <c r="AZ12" i="46"/>
  <c r="AZ13" i="46"/>
  <c r="AZ14" i="46"/>
  <c r="AZ15" i="46"/>
  <c r="AZ16" i="46"/>
  <c r="AZ17" i="46"/>
  <c r="AZ18" i="46"/>
  <c r="AZ19" i="46"/>
  <c r="AZ20" i="46"/>
  <c r="AZ21" i="46"/>
  <c r="AZ22" i="46"/>
  <c r="AZ23" i="46"/>
  <c r="AZ24" i="46"/>
  <c r="AZ25" i="46"/>
  <c r="AZ26" i="46"/>
  <c r="AZ27" i="46"/>
  <c r="AZ28" i="46"/>
  <c r="AZ29" i="46"/>
  <c r="AZ30" i="46"/>
  <c r="AZ31" i="46"/>
  <c r="AZ32" i="46"/>
  <c r="AZ33" i="46"/>
  <c r="AZ34" i="46"/>
  <c r="AZ38" i="46"/>
  <c r="AZ50" i="46"/>
  <c r="BD65" i="46"/>
  <c r="BC65" i="46"/>
  <c r="AV29" i="43"/>
  <c r="AV30" i="43"/>
  <c r="AV31" i="43"/>
  <c r="AW29" i="43"/>
  <c r="AW30" i="43"/>
  <c r="AW31" i="43"/>
  <c r="AZ29" i="43"/>
  <c r="AZ30" i="43"/>
  <c r="AZ31" i="43"/>
  <c r="BA50" i="43"/>
  <c r="AX29" i="43"/>
  <c r="AX30" i="43"/>
  <c r="AX31" i="43"/>
  <c r="BA49" i="43"/>
  <c r="AM29" i="43"/>
  <c r="AM30" i="43"/>
  <c r="AM31" i="43"/>
  <c r="AM32" i="43"/>
  <c r="AM33" i="43"/>
  <c r="AM34" i="43"/>
  <c r="AM36" i="43"/>
  <c r="BA38" i="43"/>
  <c r="BA37" i="43"/>
  <c r="BA39" i="39"/>
  <c r="E36" i="43"/>
  <c r="F36" i="43"/>
  <c r="F37" i="43"/>
  <c r="G36" i="43"/>
  <c r="G37" i="43"/>
  <c r="J5" i="44"/>
  <c r="M5" i="44"/>
  <c r="J6" i="44"/>
  <c r="M6" i="44"/>
  <c r="J7" i="44"/>
  <c r="M7" i="44"/>
  <c r="J8" i="44"/>
  <c r="M8" i="44"/>
  <c r="J9" i="44"/>
  <c r="M9" i="44"/>
  <c r="J10" i="44"/>
  <c r="M10" i="44"/>
  <c r="J11" i="44"/>
  <c r="M11" i="44"/>
  <c r="J12" i="44"/>
  <c r="M12" i="44"/>
  <c r="J13" i="44"/>
  <c r="M13" i="44"/>
  <c r="J14" i="44"/>
  <c r="M14" i="44"/>
  <c r="J15" i="44"/>
  <c r="M15" i="44"/>
  <c r="J16" i="44"/>
  <c r="M16" i="44"/>
  <c r="J17" i="44"/>
  <c r="M17" i="44"/>
  <c r="J18" i="44"/>
  <c r="M18" i="44"/>
  <c r="J19" i="44"/>
  <c r="M19" i="44"/>
  <c r="J20" i="44"/>
  <c r="M20" i="44"/>
  <c r="J21" i="44"/>
  <c r="M21" i="44"/>
  <c r="J22" i="44"/>
  <c r="M22" i="44"/>
  <c r="J23" i="44"/>
  <c r="M23" i="44"/>
  <c r="J24" i="44"/>
  <c r="M24" i="44"/>
  <c r="J25" i="44"/>
  <c r="M25" i="44"/>
  <c r="J26" i="44"/>
  <c r="M26" i="44"/>
  <c r="J27" i="44"/>
  <c r="M27" i="44"/>
  <c r="J28" i="44"/>
  <c r="M28" i="44"/>
  <c r="J29" i="44"/>
  <c r="M29" i="44"/>
  <c r="J30" i="44"/>
  <c r="M30" i="44"/>
  <c r="J31" i="44"/>
  <c r="M31" i="44"/>
  <c r="J32" i="44"/>
  <c r="M32" i="44"/>
  <c r="J33" i="44"/>
  <c r="M33" i="44"/>
  <c r="J34" i="44"/>
  <c r="M34" i="44"/>
  <c r="J35" i="44"/>
  <c r="M35" i="44"/>
  <c r="M36" i="44"/>
  <c r="L36" i="44"/>
  <c r="AV19" i="43"/>
  <c r="AV20" i="43"/>
  <c r="AV21" i="43"/>
  <c r="AV22" i="43"/>
  <c r="AV23" i="43"/>
  <c r="AV24" i="43"/>
  <c r="AV25" i="43"/>
  <c r="AV26" i="43"/>
  <c r="AV27" i="43"/>
  <c r="AV28" i="43"/>
  <c r="AW19" i="43"/>
  <c r="AW20" i="43"/>
  <c r="AW21" i="43"/>
  <c r="AW22" i="43"/>
  <c r="AW23" i="43"/>
  <c r="AW24" i="43"/>
  <c r="AW25" i="43"/>
  <c r="AW26" i="43"/>
  <c r="AW27" i="43"/>
  <c r="AW28" i="43"/>
  <c r="AX19" i="43"/>
  <c r="AX20" i="43"/>
  <c r="AX21" i="43"/>
  <c r="AX22" i="43"/>
  <c r="AX23" i="43"/>
  <c r="AX24" i="43"/>
  <c r="AX25" i="43"/>
  <c r="AX26" i="43"/>
  <c r="AX27" i="43"/>
  <c r="AX28" i="43"/>
  <c r="AZ19" i="43"/>
  <c r="AZ20" i="43"/>
  <c r="AZ21" i="43"/>
  <c r="AZ22" i="43"/>
  <c r="AZ23" i="43"/>
  <c r="AZ24" i="43"/>
  <c r="AZ25" i="43"/>
  <c r="AZ26" i="43"/>
  <c r="AZ27" i="43"/>
  <c r="AZ28" i="43"/>
  <c r="G37" i="42"/>
  <c r="F37" i="42"/>
  <c r="DB57" i="42"/>
  <c r="DB58" i="42"/>
  <c r="BV44" i="42"/>
  <c r="F37" i="40"/>
  <c r="G37" i="40"/>
  <c r="DM67" i="46"/>
  <c r="DN67" i="46"/>
  <c r="DO67" i="46"/>
  <c r="DP67" i="46"/>
  <c r="DQ67" i="46"/>
  <c r="DR67" i="46"/>
  <c r="DU5" i="46"/>
  <c r="DU6" i="46"/>
  <c r="DU7" i="46"/>
  <c r="DU8" i="46"/>
  <c r="DU9" i="46"/>
  <c r="DU10" i="46"/>
  <c r="DU11" i="46"/>
  <c r="DU12" i="46"/>
  <c r="DU13" i="46"/>
  <c r="DU14" i="46"/>
  <c r="DU15" i="46"/>
  <c r="DU16" i="46"/>
  <c r="DU17" i="46"/>
  <c r="DU18" i="46"/>
  <c r="DU19" i="46"/>
  <c r="DU20" i="46"/>
  <c r="DU21" i="46"/>
  <c r="DU22" i="46"/>
  <c r="DU23" i="46"/>
  <c r="DU24" i="46"/>
  <c r="DU25" i="46"/>
  <c r="DU26" i="46"/>
  <c r="DU27" i="46"/>
  <c r="DU28" i="46"/>
  <c r="DU29" i="46"/>
  <c r="DU30" i="46"/>
  <c r="DU31" i="46"/>
  <c r="DU32" i="46"/>
  <c r="DU33" i="46"/>
  <c r="DU34" i="46"/>
  <c r="DU35" i="46"/>
  <c r="DU36" i="46"/>
  <c r="DU37" i="46"/>
  <c r="DU38" i="46"/>
  <c r="DU39" i="46"/>
  <c r="DU40" i="46"/>
  <c r="DU41" i="46"/>
  <c r="DU42" i="46"/>
  <c r="DU43" i="46"/>
  <c r="DU44" i="46"/>
  <c r="DU45" i="46"/>
  <c r="DU46" i="46"/>
  <c r="DU47" i="46"/>
  <c r="DU48" i="46"/>
  <c r="DU49" i="46"/>
  <c r="DU50" i="46"/>
  <c r="DU51" i="46"/>
  <c r="DU52" i="46"/>
  <c r="DU53" i="46"/>
  <c r="DU54" i="46"/>
  <c r="DU55" i="46"/>
  <c r="DU56" i="46"/>
  <c r="DU57" i="46"/>
  <c r="DU58" i="46"/>
  <c r="DU59" i="46"/>
  <c r="DU60" i="46"/>
  <c r="DU61" i="46"/>
  <c r="DU62" i="46"/>
  <c r="DU63" i="46"/>
  <c r="DU64" i="46"/>
  <c r="DU65" i="46"/>
  <c r="DU66" i="46"/>
  <c r="DU67" i="46"/>
  <c r="DV67" i="46"/>
  <c r="DT67" i="46"/>
  <c r="DS67" i="46"/>
  <c r="DA67" i="46"/>
  <c r="DB67" i="46"/>
  <c r="DC67" i="46"/>
  <c r="DD67" i="46"/>
  <c r="DE67" i="46"/>
  <c r="DF67" i="46"/>
  <c r="DI67" i="46"/>
  <c r="DJ67" i="46"/>
  <c r="DH67" i="46"/>
  <c r="DG67" i="46"/>
  <c r="CO67" i="46"/>
  <c r="CP67" i="46"/>
  <c r="CQ67" i="46"/>
  <c r="CR67" i="46"/>
  <c r="CS67" i="46"/>
  <c r="CT67" i="46"/>
  <c r="CW67" i="46"/>
  <c r="CX67" i="46"/>
  <c r="CV67" i="46"/>
  <c r="CU67" i="46"/>
  <c r="CC67" i="46"/>
  <c r="CD67" i="46"/>
  <c r="CE67" i="46"/>
  <c r="CF67" i="46"/>
  <c r="CG67" i="46"/>
  <c r="CH67" i="46"/>
  <c r="CK67" i="46"/>
  <c r="CL67" i="46"/>
  <c r="CJ67" i="46"/>
  <c r="CI67" i="46"/>
  <c r="BQ67" i="46"/>
  <c r="BR67" i="46"/>
  <c r="BS67" i="46"/>
  <c r="BT67" i="46"/>
  <c r="BU67" i="46"/>
  <c r="BV67" i="46"/>
  <c r="BY67" i="46"/>
  <c r="BZ67" i="46"/>
  <c r="BX67" i="46"/>
  <c r="BW67" i="46"/>
  <c r="BE67" i="46"/>
  <c r="BF67" i="46"/>
  <c r="BG67" i="46"/>
  <c r="BH67" i="46"/>
  <c r="BI67" i="46"/>
  <c r="BJ67" i="46"/>
  <c r="BM67" i="46"/>
  <c r="BN67" i="46"/>
  <c r="BL67" i="46"/>
  <c r="BK67" i="46"/>
  <c r="DN66" i="46"/>
  <c r="DP66" i="46"/>
  <c r="DR66" i="46"/>
  <c r="DV66" i="46"/>
  <c r="DB66" i="46"/>
  <c r="DD66" i="46"/>
  <c r="DF66" i="46"/>
  <c r="DJ66" i="46"/>
  <c r="CP66" i="46"/>
  <c r="CR66" i="46"/>
  <c r="CT66" i="46"/>
  <c r="CX66" i="46"/>
  <c r="CD66" i="46"/>
  <c r="CF66" i="46"/>
  <c r="CH66" i="46"/>
  <c r="CL66" i="46"/>
  <c r="BR66" i="46"/>
  <c r="BT66" i="46"/>
  <c r="BV66" i="46"/>
  <c r="BZ66" i="46"/>
  <c r="BF66" i="46"/>
  <c r="BH66" i="46"/>
  <c r="BJ66" i="46"/>
  <c r="BN66" i="46"/>
  <c r="DN65" i="46"/>
  <c r="DP65" i="46"/>
  <c r="DR65" i="46"/>
  <c r="DV65" i="46"/>
  <c r="D6" i="46"/>
  <c r="D7" i="46"/>
  <c r="D8" i="46"/>
  <c r="D9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BP65" i="46"/>
  <c r="CB65" i="46"/>
  <c r="CN65" i="46"/>
  <c r="CZ65" i="46"/>
  <c r="DL65" i="46"/>
  <c r="BO65" i="46"/>
  <c r="CA65" i="46"/>
  <c r="CM65" i="46"/>
  <c r="CY65" i="46"/>
  <c r="DK65" i="46"/>
  <c r="DB65" i="46"/>
  <c r="DD65" i="46"/>
  <c r="DF65" i="46"/>
  <c r="DJ65" i="46"/>
  <c r="CP65" i="46"/>
  <c r="CR65" i="46"/>
  <c r="CT65" i="46"/>
  <c r="CX65" i="46"/>
  <c r="CD65" i="46"/>
  <c r="CF65" i="46"/>
  <c r="CH65" i="46"/>
  <c r="CL65" i="46"/>
  <c r="BR65" i="46"/>
  <c r="BT65" i="46"/>
  <c r="BV65" i="46"/>
  <c r="BZ65" i="46"/>
  <c r="BF65" i="46"/>
  <c r="BH65" i="46"/>
  <c r="BJ65" i="46"/>
  <c r="BN65" i="46"/>
  <c r="DN64" i="46"/>
  <c r="DP64" i="46"/>
  <c r="DR64" i="46"/>
  <c r="DV64" i="46"/>
  <c r="DB64" i="46"/>
  <c r="DD64" i="46"/>
  <c r="DF64" i="46"/>
  <c r="DJ64" i="46"/>
  <c r="CP64" i="46"/>
  <c r="CR64" i="46"/>
  <c r="CT64" i="46"/>
  <c r="CX64" i="46"/>
  <c r="CD64" i="46"/>
  <c r="CF64" i="46"/>
  <c r="CH64" i="46"/>
  <c r="CL64" i="46"/>
  <c r="BR64" i="46"/>
  <c r="BT64" i="46"/>
  <c r="BV64" i="46"/>
  <c r="BZ64" i="46"/>
  <c r="BF64" i="46"/>
  <c r="BH64" i="46"/>
  <c r="BJ64" i="46"/>
  <c r="BN64" i="46"/>
  <c r="DN63" i="46"/>
  <c r="DP63" i="46"/>
  <c r="DR63" i="46"/>
  <c r="DV63" i="46"/>
  <c r="AU34" i="46"/>
  <c r="BD63" i="46"/>
  <c r="BP63" i="46"/>
  <c r="CB63" i="46"/>
  <c r="CN63" i="46"/>
  <c r="CZ63" i="46"/>
  <c r="DL63" i="46"/>
  <c r="BC63" i="46"/>
  <c r="BO63" i="46"/>
  <c r="CA63" i="46"/>
  <c r="CM63" i="46"/>
  <c r="CY63" i="46"/>
  <c r="DK63" i="46"/>
  <c r="DB63" i="46"/>
  <c r="DD63" i="46"/>
  <c r="DF63" i="46"/>
  <c r="DJ63" i="46"/>
  <c r="CP63" i="46"/>
  <c r="CR63" i="46"/>
  <c r="CT63" i="46"/>
  <c r="CX63" i="46"/>
  <c r="CD63" i="46"/>
  <c r="CF63" i="46"/>
  <c r="CH63" i="46"/>
  <c r="CL63" i="46"/>
  <c r="BR63" i="46"/>
  <c r="BT63" i="46"/>
  <c r="BV63" i="46"/>
  <c r="BZ63" i="46"/>
  <c r="BF63" i="46"/>
  <c r="BH63" i="46"/>
  <c r="BJ63" i="46"/>
  <c r="BN63" i="46"/>
  <c r="DN62" i="46"/>
  <c r="DP62" i="46"/>
  <c r="DR62" i="46"/>
  <c r="DV62" i="46"/>
  <c r="DB62" i="46"/>
  <c r="DD62" i="46"/>
  <c r="DF62" i="46"/>
  <c r="DJ62" i="46"/>
  <c r="CP62" i="46"/>
  <c r="CR62" i="46"/>
  <c r="CT62" i="46"/>
  <c r="CX62" i="46"/>
  <c r="CD62" i="46"/>
  <c r="CF62" i="46"/>
  <c r="CH62" i="46"/>
  <c r="CL62" i="46"/>
  <c r="BR62" i="46"/>
  <c r="BT62" i="46"/>
  <c r="BV62" i="46"/>
  <c r="BZ62" i="46"/>
  <c r="BF62" i="46"/>
  <c r="BH62" i="46"/>
  <c r="BJ62" i="46"/>
  <c r="BN62" i="46"/>
  <c r="DN61" i="46"/>
  <c r="DP61" i="46"/>
  <c r="DR61" i="46"/>
  <c r="DV61" i="46"/>
  <c r="AU33" i="46"/>
  <c r="BD61" i="46"/>
  <c r="BP61" i="46"/>
  <c r="CB61" i="46"/>
  <c r="CN61" i="46"/>
  <c r="CZ61" i="46"/>
  <c r="DL61" i="46"/>
  <c r="BC61" i="46"/>
  <c r="BO61" i="46"/>
  <c r="CA61" i="46"/>
  <c r="CM61" i="46"/>
  <c r="CY61" i="46"/>
  <c r="DK61" i="46"/>
  <c r="DB61" i="46"/>
  <c r="DD61" i="46"/>
  <c r="DF61" i="46"/>
  <c r="DJ61" i="46"/>
  <c r="CP61" i="46"/>
  <c r="CR61" i="46"/>
  <c r="CT61" i="46"/>
  <c r="CX61" i="46"/>
  <c r="CD61" i="46"/>
  <c r="CF61" i="46"/>
  <c r="CH61" i="46"/>
  <c r="CL61" i="46"/>
  <c r="BR61" i="46"/>
  <c r="BT61" i="46"/>
  <c r="BV61" i="46"/>
  <c r="BZ61" i="46"/>
  <c r="BF61" i="46"/>
  <c r="BH61" i="46"/>
  <c r="BJ61" i="46"/>
  <c r="BN61" i="46"/>
  <c r="DN60" i="46"/>
  <c r="DP60" i="46"/>
  <c r="DR60" i="46"/>
  <c r="DV60" i="46"/>
  <c r="DB60" i="46"/>
  <c r="DD60" i="46"/>
  <c r="DF60" i="46"/>
  <c r="DJ60" i="46"/>
  <c r="CP60" i="46"/>
  <c r="CR60" i="46"/>
  <c r="CT60" i="46"/>
  <c r="CX60" i="46"/>
  <c r="CD60" i="46"/>
  <c r="CF60" i="46"/>
  <c r="CH60" i="46"/>
  <c r="CL60" i="46"/>
  <c r="BR60" i="46"/>
  <c r="BT60" i="46"/>
  <c r="BV60" i="46"/>
  <c r="BZ60" i="46"/>
  <c r="BF60" i="46"/>
  <c r="BH60" i="46"/>
  <c r="BJ60" i="46"/>
  <c r="BN60" i="46"/>
  <c r="DN59" i="46"/>
  <c r="DP59" i="46"/>
  <c r="DR59" i="46"/>
  <c r="DV59" i="46"/>
  <c r="AU32" i="46"/>
  <c r="BD59" i="46"/>
  <c r="BP59" i="46"/>
  <c r="CB59" i="46"/>
  <c r="CN59" i="46"/>
  <c r="CZ59" i="46"/>
  <c r="DL59" i="46"/>
  <c r="BC59" i="46"/>
  <c r="BO59" i="46"/>
  <c r="CA59" i="46"/>
  <c r="CM59" i="46"/>
  <c r="CY59" i="46"/>
  <c r="DK59" i="46"/>
  <c r="DB59" i="46"/>
  <c r="DD59" i="46"/>
  <c r="DF59" i="46"/>
  <c r="DJ59" i="46"/>
  <c r="CP59" i="46"/>
  <c r="CR59" i="46"/>
  <c r="CT59" i="46"/>
  <c r="CX59" i="46"/>
  <c r="CD59" i="46"/>
  <c r="CF59" i="46"/>
  <c r="CH59" i="46"/>
  <c r="CL59" i="46"/>
  <c r="BR59" i="46"/>
  <c r="BT59" i="46"/>
  <c r="BV59" i="46"/>
  <c r="BZ59" i="46"/>
  <c r="BF59" i="46"/>
  <c r="BH59" i="46"/>
  <c r="BJ59" i="46"/>
  <c r="BN59" i="46"/>
  <c r="DN58" i="46"/>
  <c r="DP58" i="46"/>
  <c r="DR58" i="46"/>
  <c r="DV58" i="46"/>
  <c r="DB58" i="46"/>
  <c r="DD58" i="46"/>
  <c r="DF58" i="46"/>
  <c r="DJ58" i="46"/>
  <c r="CP58" i="46"/>
  <c r="CR58" i="46"/>
  <c r="CT58" i="46"/>
  <c r="CX58" i="46"/>
  <c r="CD58" i="46"/>
  <c r="CF58" i="46"/>
  <c r="CH58" i="46"/>
  <c r="CL58" i="46"/>
  <c r="BR58" i="46"/>
  <c r="BT58" i="46"/>
  <c r="BV58" i="46"/>
  <c r="BZ58" i="46"/>
  <c r="BF58" i="46"/>
  <c r="BH58" i="46"/>
  <c r="BJ58" i="46"/>
  <c r="BN58" i="46"/>
  <c r="AX35" i="46"/>
  <c r="BA49" i="46"/>
  <c r="AV35" i="46"/>
  <c r="AW35" i="46"/>
  <c r="AY5" i="46"/>
  <c r="AY6" i="46"/>
  <c r="AY7" i="46"/>
  <c r="AY8" i="46"/>
  <c r="AY9" i="46"/>
  <c r="AY10" i="46"/>
  <c r="AY11" i="46"/>
  <c r="AY12" i="46"/>
  <c r="AY13" i="46"/>
  <c r="AY14" i="46"/>
  <c r="AY15" i="46"/>
  <c r="AY16" i="46"/>
  <c r="AY17" i="46"/>
  <c r="AY18" i="46"/>
  <c r="AY19" i="46"/>
  <c r="AY20" i="46"/>
  <c r="AY21" i="46"/>
  <c r="AY22" i="46"/>
  <c r="AY23" i="46"/>
  <c r="AY24" i="46"/>
  <c r="AY25" i="46"/>
  <c r="AY26" i="46"/>
  <c r="AY27" i="46"/>
  <c r="AY28" i="46"/>
  <c r="AY29" i="46"/>
  <c r="AY30" i="46"/>
  <c r="AY31" i="46"/>
  <c r="AY32" i="46"/>
  <c r="AY33" i="46"/>
  <c r="AY34" i="46"/>
  <c r="AY35" i="46"/>
  <c r="AY38" i="46"/>
  <c r="AY50" i="46"/>
  <c r="AZ35" i="46"/>
  <c r="BA50" i="46"/>
  <c r="DN57" i="46"/>
  <c r="DP57" i="46"/>
  <c r="DR57" i="46"/>
  <c r="DV57" i="46"/>
  <c r="AU31" i="46"/>
  <c r="BD57" i="46"/>
  <c r="BP57" i="46"/>
  <c r="CB57" i="46"/>
  <c r="CN57" i="46"/>
  <c r="CZ57" i="46"/>
  <c r="DL57" i="46"/>
  <c r="BC57" i="46"/>
  <c r="BO57" i="46"/>
  <c r="CA57" i="46"/>
  <c r="CM57" i="46"/>
  <c r="CY57" i="46"/>
  <c r="DK57" i="46"/>
  <c r="DB57" i="46"/>
  <c r="DD57" i="46"/>
  <c r="DF57" i="46"/>
  <c r="DJ57" i="46"/>
  <c r="CP57" i="46"/>
  <c r="CR57" i="46"/>
  <c r="CT57" i="46"/>
  <c r="CX57" i="46"/>
  <c r="CD57" i="46"/>
  <c r="CF57" i="46"/>
  <c r="CH57" i="46"/>
  <c r="CL57" i="46"/>
  <c r="BR57" i="46"/>
  <c r="BT57" i="46"/>
  <c r="BV57" i="46"/>
  <c r="BZ57" i="46"/>
  <c r="BF57" i="46"/>
  <c r="BH57" i="46"/>
  <c r="BJ57" i="46"/>
  <c r="BN57" i="46"/>
  <c r="J5" i="46"/>
  <c r="M5" i="46"/>
  <c r="J6" i="46"/>
  <c r="M6" i="46"/>
  <c r="J7" i="46"/>
  <c r="M7" i="46"/>
  <c r="J8" i="46"/>
  <c r="M8" i="46"/>
  <c r="J9" i="46"/>
  <c r="M9" i="46"/>
  <c r="J10" i="46"/>
  <c r="M10" i="46"/>
  <c r="J11" i="46"/>
  <c r="M11" i="46"/>
  <c r="J12" i="46"/>
  <c r="M12" i="46"/>
  <c r="J13" i="46"/>
  <c r="M13" i="46"/>
  <c r="J14" i="46"/>
  <c r="M14" i="46"/>
  <c r="J15" i="46"/>
  <c r="M15" i="46"/>
  <c r="J16" i="46"/>
  <c r="M16" i="46"/>
  <c r="J17" i="46"/>
  <c r="M17" i="46"/>
  <c r="J18" i="46"/>
  <c r="M18" i="46"/>
  <c r="J19" i="46"/>
  <c r="M19" i="46"/>
  <c r="J20" i="46"/>
  <c r="M20" i="46"/>
  <c r="J21" i="46"/>
  <c r="M21" i="46"/>
  <c r="J22" i="46"/>
  <c r="M22" i="46"/>
  <c r="J23" i="46"/>
  <c r="M23" i="46"/>
  <c r="J24" i="46"/>
  <c r="M24" i="46"/>
  <c r="J25" i="46"/>
  <c r="M25" i="46"/>
  <c r="J26" i="46"/>
  <c r="M26" i="46"/>
  <c r="J27" i="46"/>
  <c r="M27" i="46"/>
  <c r="J28" i="46"/>
  <c r="M28" i="46"/>
  <c r="J29" i="46"/>
  <c r="M29" i="46"/>
  <c r="J30" i="46"/>
  <c r="M30" i="46"/>
  <c r="J31" i="46"/>
  <c r="M31" i="46"/>
  <c r="J32" i="46"/>
  <c r="M32" i="46"/>
  <c r="J33" i="46"/>
  <c r="M33" i="46"/>
  <c r="J34" i="46"/>
  <c r="M34" i="46"/>
  <c r="J35" i="46"/>
  <c r="M35" i="46"/>
  <c r="M36" i="46"/>
  <c r="DN56" i="46"/>
  <c r="DP56" i="46"/>
  <c r="DR56" i="46"/>
  <c r="DV56" i="46"/>
  <c r="DB56" i="46"/>
  <c r="DD56" i="46"/>
  <c r="DF56" i="46"/>
  <c r="DJ56" i="46"/>
  <c r="CP56" i="46"/>
  <c r="CR56" i="46"/>
  <c r="CT56" i="46"/>
  <c r="CX56" i="46"/>
  <c r="CD56" i="46"/>
  <c r="CF56" i="46"/>
  <c r="CH56" i="46"/>
  <c r="CL56" i="46"/>
  <c r="BR56" i="46"/>
  <c r="BT56" i="46"/>
  <c r="BV56" i="46"/>
  <c r="BZ56" i="46"/>
  <c r="BF56" i="46"/>
  <c r="BH56" i="46"/>
  <c r="BJ56" i="46"/>
  <c r="BN56" i="46"/>
  <c r="DN55" i="46"/>
  <c r="DP55" i="46"/>
  <c r="DR55" i="46"/>
  <c r="DV55" i="46"/>
  <c r="AU30" i="46"/>
  <c r="BD55" i="46"/>
  <c r="BP55" i="46"/>
  <c r="CB55" i="46"/>
  <c r="CN55" i="46"/>
  <c r="CZ55" i="46"/>
  <c r="DL55" i="46"/>
  <c r="BC55" i="46"/>
  <c r="BO55" i="46"/>
  <c r="CA55" i="46"/>
  <c r="CM55" i="46"/>
  <c r="CY55" i="46"/>
  <c r="DK55" i="46"/>
  <c r="DB55" i="46"/>
  <c r="DD55" i="46"/>
  <c r="DF55" i="46"/>
  <c r="DJ55" i="46"/>
  <c r="CP55" i="46"/>
  <c r="CR55" i="46"/>
  <c r="CT55" i="46"/>
  <c r="CX55" i="46"/>
  <c r="CD55" i="46"/>
  <c r="CF55" i="46"/>
  <c r="CH55" i="46"/>
  <c r="CL55" i="46"/>
  <c r="BR55" i="46"/>
  <c r="BT55" i="46"/>
  <c r="BV55" i="46"/>
  <c r="BZ55" i="46"/>
  <c r="BF55" i="46"/>
  <c r="BH55" i="46"/>
  <c r="BJ55" i="46"/>
  <c r="BN55" i="46"/>
  <c r="DN54" i="46"/>
  <c r="DP54" i="46"/>
  <c r="DR54" i="46"/>
  <c r="DV54" i="46"/>
  <c r="DB54" i="46"/>
  <c r="DD54" i="46"/>
  <c r="DF54" i="46"/>
  <c r="DJ54" i="46"/>
  <c r="CP54" i="46"/>
  <c r="CR54" i="46"/>
  <c r="CT54" i="46"/>
  <c r="CX54" i="46"/>
  <c r="CD54" i="46"/>
  <c r="CF54" i="46"/>
  <c r="CH54" i="46"/>
  <c r="CL54" i="46"/>
  <c r="BR54" i="46"/>
  <c r="BT54" i="46"/>
  <c r="BV54" i="46"/>
  <c r="BZ54" i="46"/>
  <c r="BF54" i="46"/>
  <c r="BH54" i="46"/>
  <c r="BJ54" i="46"/>
  <c r="BN54" i="46"/>
  <c r="DN53" i="46"/>
  <c r="DP53" i="46"/>
  <c r="DR53" i="46"/>
  <c r="DV53" i="46"/>
  <c r="AU29" i="46"/>
  <c r="BD53" i="46"/>
  <c r="BP53" i="46"/>
  <c r="CB53" i="46"/>
  <c r="CN53" i="46"/>
  <c r="CZ53" i="46"/>
  <c r="DL53" i="46"/>
  <c r="BC53" i="46"/>
  <c r="BO53" i="46"/>
  <c r="CA53" i="46"/>
  <c r="CM53" i="46"/>
  <c r="CY53" i="46"/>
  <c r="DK53" i="46"/>
  <c r="DB53" i="46"/>
  <c r="DD53" i="46"/>
  <c r="DF53" i="46"/>
  <c r="DJ53" i="46"/>
  <c r="CP53" i="46"/>
  <c r="CR53" i="46"/>
  <c r="CT53" i="46"/>
  <c r="CX53" i="46"/>
  <c r="CD53" i="46"/>
  <c r="CF53" i="46"/>
  <c r="CH53" i="46"/>
  <c r="CL53" i="46"/>
  <c r="BR53" i="46"/>
  <c r="BT53" i="46"/>
  <c r="BV53" i="46"/>
  <c r="BZ53" i="46"/>
  <c r="BF53" i="46"/>
  <c r="BH53" i="46"/>
  <c r="BJ53" i="46"/>
  <c r="BN53" i="46"/>
  <c r="DN52" i="46"/>
  <c r="DP52" i="46"/>
  <c r="DR52" i="46"/>
  <c r="DV52" i="46"/>
  <c r="DB52" i="46"/>
  <c r="DD52" i="46"/>
  <c r="DF52" i="46"/>
  <c r="DJ52" i="46"/>
  <c r="CP52" i="46"/>
  <c r="CR52" i="46"/>
  <c r="CT52" i="46"/>
  <c r="CX52" i="46"/>
  <c r="CD52" i="46"/>
  <c r="CF52" i="46"/>
  <c r="CH52" i="46"/>
  <c r="CL52" i="46"/>
  <c r="BR52" i="46"/>
  <c r="BT52" i="46"/>
  <c r="BV52" i="46"/>
  <c r="BZ52" i="46"/>
  <c r="BF52" i="46"/>
  <c r="BH52" i="46"/>
  <c r="BJ52" i="46"/>
  <c r="BN52" i="46"/>
  <c r="DN51" i="46"/>
  <c r="DP51" i="46"/>
  <c r="DR51" i="46"/>
  <c r="DV51" i="46"/>
  <c r="AU28" i="46"/>
  <c r="BD51" i="46"/>
  <c r="BP51" i="46"/>
  <c r="CB51" i="46"/>
  <c r="CN51" i="46"/>
  <c r="CZ51" i="46"/>
  <c r="DL51" i="46"/>
  <c r="BC51" i="46"/>
  <c r="BO51" i="46"/>
  <c r="CA51" i="46"/>
  <c r="CM51" i="46"/>
  <c r="CY51" i="46"/>
  <c r="DK51" i="46"/>
  <c r="DB51" i="46"/>
  <c r="DD51" i="46"/>
  <c r="DF51" i="46"/>
  <c r="DJ51" i="46"/>
  <c r="CP51" i="46"/>
  <c r="CR51" i="46"/>
  <c r="CT51" i="46"/>
  <c r="CX51" i="46"/>
  <c r="CD51" i="46"/>
  <c r="CF51" i="46"/>
  <c r="CH51" i="46"/>
  <c r="CL51" i="46"/>
  <c r="BR51" i="46"/>
  <c r="BT51" i="46"/>
  <c r="BV51" i="46"/>
  <c r="BZ51" i="46"/>
  <c r="BF51" i="46"/>
  <c r="BH51" i="46"/>
  <c r="BJ51" i="46"/>
  <c r="BN51" i="46"/>
  <c r="L39" i="46"/>
  <c r="L47" i="46"/>
  <c r="L51" i="46"/>
  <c r="K39" i="46"/>
  <c r="K47" i="46"/>
  <c r="K51" i="46"/>
  <c r="H39" i="46"/>
  <c r="H47" i="46"/>
  <c r="H51" i="46"/>
  <c r="I39" i="46"/>
  <c r="I47" i="46"/>
  <c r="I51" i="46"/>
  <c r="J51" i="46"/>
  <c r="DN50" i="46"/>
  <c r="DP50" i="46"/>
  <c r="DR50" i="46"/>
  <c r="DV50" i="46"/>
  <c r="DB50" i="46"/>
  <c r="DD50" i="46"/>
  <c r="DF50" i="46"/>
  <c r="DJ50" i="46"/>
  <c r="CP50" i="46"/>
  <c r="CR50" i="46"/>
  <c r="CT50" i="46"/>
  <c r="CX50" i="46"/>
  <c r="CD50" i="46"/>
  <c r="CF50" i="46"/>
  <c r="CH50" i="46"/>
  <c r="CL50" i="46"/>
  <c r="BR50" i="46"/>
  <c r="BT50" i="46"/>
  <c r="BV50" i="46"/>
  <c r="BZ50" i="46"/>
  <c r="BF50" i="46"/>
  <c r="BH50" i="46"/>
  <c r="BJ50" i="46"/>
  <c r="BN50" i="46"/>
  <c r="DN49" i="46"/>
  <c r="DP49" i="46"/>
  <c r="DR49" i="46"/>
  <c r="DV49" i="46"/>
  <c r="AU27" i="46"/>
  <c r="BD49" i="46"/>
  <c r="BP49" i="46"/>
  <c r="CB49" i="46"/>
  <c r="CN49" i="46"/>
  <c r="CZ49" i="46"/>
  <c r="DL49" i="46"/>
  <c r="BC49" i="46"/>
  <c r="BO49" i="46"/>
  <c r="CA49" i="46"/>
  <c r="CM49" i="46"/>
  <c r="CY49" i="46"/>
  <c r="DK49" i="46"/>
  <c r="DB49" i="46"/>
  <c r="DD49" i="46"/>
  <c r="DF49" i="46"/>
  <c r="DJ49" i="46"/>
  <c r="CP49" i="46"/>
  <c r="CR49" i="46"/>
  <c r="CT49" i="46"/>
  <c r="CX49" i="46"/>
  <c r="CD49" i="46"/>
  <c r="CF49" i="46"/>
  <c r="CH49" i="46"/>
  <c r="CL49" i="46"/>
  <c r="BR49" i="46"/>
  <c r="BT49" i="46"/>
  <c r="BV49" i="46"/>
  <c r="BZ49" i="46"/>
  <c r="BF49" i="46"/>
  <c r="BH49" i="46"/>
  <c r="BJ49" i="46"/>
  <c r="BN49" i="46"/>
  <c r="L36" i="46"/>
  <c r="L41" i="46"/>
  <c r="L43" i="46"/>
  <c r="L49" i="46"/>
  <c r="K36" i="46"/>
  <c r="K41" i="46"/>
  <c r="K43" i="46"/>
  <c r="K49" i="46"/>
  <c r="H36" i="46"/>
  <c r="H41" i="46"/>
  <c r="H43" i="46"/>
  <c r="H49" i="46"/>
  <c r="I36" i="46"/>
  <c r="I41" i="46"/>
  <c r="I43" i="46"/>
  <c r="I49" i="46"/>
  <c r="J49" i="46"/>
  <c r="DN48" i="46"/>
  <c r="DP48" i="46"/>
  <c r="DR48" i="46"/>
  <c r="DV48" i="46"/>
  <c r="DB48" i="46"/>
  <c r="DD48" i="46"/>
  <c r="DF48" i="46"/>
  <c r="DJ48" i="46"/>
  <c r="CP48" i="46"/>
  <c r="CR48" i="46"/>
  <c r="CT48" i="46"/>
  <c r="CX48" i="46"/>
  <c r="CD48" i="46"/>
  <c r="CF48" i="46"/>
  <c r="CH48" i="46"/>
  <c r="CL48" i="46"/>
  <c r="BT48" i="46"/>
  <c r="BV48" i="46"/>
  <c r="BZ48" i="46"/>
  <c r="BF48" i="46"/>
  <c r="BH48" i="46"/>
  <c r="BJ48" i="46"/>
  <c r="BN48" i="46"/>
  <c r="AZ48" i="46"/>
  <c r="AY48" i="46"/>
  <c r="AX48" i="46"/>
  <c r="AS2" i="46"/>
  <c r="AS48" i="46"/>
  <c r="DN47" i="46"/>
  <c r="DP47" i="46"/>
  <c r="DR47" i="46"/>
  <c r="DV47" i="46"/>
  <c r="AU26" i="46"/>
  <c r="BD47" i="46"/>
  <c r="BP47" i="46"/>
  <c r="CB47" i="46"/>
  <c r="CN47" i="46"/>
  <c r="CZ47" i="46"/>
  <c r="DL47" i="46"/>
  <c r="BC47" i="46"/>
  <c r="BO47" i="46"/>
  <c r="CA47" i="46"/>
  <c r="CM47" i="46"/>
  <c r="CY47" i="46"/>
  <c r="DK47" i="46"/>
  <c r="DB47" i="46"/>
  <c r="DD47" i="46"/>
  <c r="DF47" i="46"/>
  <c r="DJ47" i="46"/>
  <c r="CP47" i="46"/>
  <c r="CR47" i="46"/>
  <c r="CT47" i="46"/>
  <c r="CX47" i="46"/>
  <c r="CD47" i="46"/>
  <c r="CF47" i="46"/>
  <c r="CH47" i="46"/>
  <c r="CL47" i="46"/>
  <c r="BR47" i="46"/>
  <c r="BT47" i="46"/>
  <c r="BV47" i="46"/>
  <c r="BZ47" i="46"/>
  <c r="BF47" i="46"/>
  <c r="BH47" i="46"/>
  <c r="BJ47" i="46"/>
  <c r="BN47" i="46"/>
  <c r="AX47" i="46"/>
  <c r="J47" i="46"/>
  <c r="DN46" i="46"/>
  <c r="DP46" i="46"/>
  <c r="DR46" i="46"/>
  <c r="DV46" i="46"/>
  <c r="DB46" i="46"/>
  <c r="DD46" i="46"/>
  <c r="DF46" i="46"/>
  <c r="DJ46" i="46"/>
  <c r="CP46" i="46"/>
  <c r="CR46" i="46"/>
  <c r="CT46" i="46"/>
  <c r="CX46" i="46"/>
  <c r="CD46" i="46"/>
  <c r="CF46" i="46"/>
  <c r="CH46" i="46"/>
  <c r="CL46" i="46"/>
  <c r="BR46" i="46"/>
  <c r="BT46" i="46"/>
  <c r="BV46" i="46"/>
  <c r="BZ46" i="46"/>
  <c r="BF46" i="46"/>
  <c r="BH46" i="46"/>
  <c r="BJ46" i="46"/>
  <c r="BN46" i="46"/>
  <c r="DN45" i="46"/>
  <c r="DP45" i="46"/>
  <c r="DR45" i="46"/>
  <c r="DV45" i="46"/>
  <c r="AU25" i="46"/>
  <c r="BD45" i="46"/>
  <c r="BP45" i="46"/>
  <c r="CB45" i="46"/>
  <c r="CN45" i="46"/>
  <c r="CZ45" i="46"/>
  <c r="DL45" i="46"/>
  <c r="BC45" i="46"/>
  <c r="BO45" i="46"/>
  <c r="CA45" i="46"/>
  <c r="CM45" i="46"/>
  <c r="CY45" i="46"/>
  <c r="DK45" i="46"/>
  <c r="DB45" i="46"/>
  <c r="DD45" i="46"/>
  <c r="DF45" i="46"/>
  <c r="DJ45" i="46"/>
  <c r="CP45" i="46"/>
  <c r="CR45" i="46"/>
  <c r="CT45" i="46"/>
  <c r="CX45" i="46"/>
  <c r="CD45" i="46"/>
  <c r="CF45" i="46"/>
  <c r="CH45" i="46"/>
  <c r="CL45" i="46"/>
  <c r="BR45" i="46"/>
  <c r="BT45" i="46"/>
  <c r="BV45" i="46"/>
  <c r="BZ45" i="46"/>
  <c r="BF45" i="46"/>
  <c r="BH45" i="46"/>
  <c r="BJ45" i="46"/>
  <c r="BN45" i="46"/>
  <c r="BA37" i="46"/>
  <c r="BA38" i="46"/>
  <c r="M45" i="46"/>
  <c r="DN44" i="46"/>
  <c r="DP44" i="46"/>
  <c r="DR44" i="46"/>
  <c r="DV44" i="46"/>
  <c r="DB44" i="46"/>
  <c r="DD44" i="46"/>
  <c r="DF44" i="46"/>
  <c r="DJ44" i="46"/>
  <c r="CP44" i="46"/>
  <c r="CR44" i="46"/>
  <c r="CT44" i="46"/>
  <c r="CX44" i="46"/>
  <c r="CD44" i="46"/>
  <c r="CF44" i="46"/>
  <c r="CH44" i="46"/>
  <c r="CL44" i="46"/>
  <c r="BR44" i="46"/>
  <c r="BT44" i="46"/>
  <c r="BV44" i="46"/>
  <c r="BZ44" i="46"/>
  <c r="BF44" i="46"/>
  <c r="BH44" i="46"/>
  <c r="BJ44" i="46"/>
  <c r="BN44" i="46"/>
  <c r="DN43" i="46"/>
  <c r="DP43" i="46"/>
  <c r="DR43" i="46"/>
  <c r="DV43" i="46"/>
  <c r="AU24" i="46"/>
  <c r="BD43" i="46"/>
  <c r="BP43" i="46"/>
  <c r="CB43" i="46"/>
  <c r="CN43" i="46"/>
  <c r="CZ43" i="46"/>
  <c r="DL43" i="46"/>
  <c r="BC43" i="46"/>
  <c r="BO43" i="46"/>
  <c r="CA43" i="46"/>
  <c r="CM43" i="46"/>
  <c r="CY43" i="46"/>
  <c r="DK43" i="46"/>
  <c r="DB43" i="46"/>
  <c r="DD43" i="46"/>
  <c r="DF43" i="46"/>
  <c r="DJ43" i="46"/>
  <c r="CP43" i="46"/>
  <c r="CR43" i="46"/>
  <c r="CT43" i="46"/>
  <c r="CX43" i="46"/>
  <c r="CD43" i="46"/>
  <c r="CF43" i="46"/>
  <c r="CH43" i="46"/>
  <c r="CL43" i="46"/>
  <c r="BR43" i="46"/>
  <c r="BT43" i="46"/>
  <c r="BV43" i="46"/>
  <c r="BZ43" i="46"/>
  <c r="BF43" i="46"/>
  <c r="BH43" i="46"/>
  <c r="BJ43" i="46"/>
  <c r="BN43" i="46"/>
  <c r="J43" i="46"/>
  <c r="DN42" i="46"/>
  <c r="DP42" i="46"/>
  <c r="DR42" i="46"/>
  <c r="DV42" i="46"/>
  <c r="DB42" i="46"/>
  <c r="DD42" i="46"/>
  <c r="DF42" i="46"/>
  <c r="DJ42" i="46"/>
  <c r="CP42" i="46"/>
  <c r="CR42" i="46"/>
  <c r="CT42" i="46"/>
  <c r="CX42" i="46"/>
  <c r="CD42" i="46"/>
  <c r="CF42" i="46"/>
  <c r="CH42" i="46"/>
  <c r="CL42" i="46"/>
  <c r="BR42" i="46"/>
  <c r="BT42" i="46"/>
  <c r="BV42" i="46"/>
  <c r="BZ42" i="46"/>
  <c r="BF42" i="46"/>
  <c r="BH42" i="46"/>
  <c r="BJ42" i="46"/>
  <c r="BN42" i="46"/>
  <c r="DN41" i="46"/>
  <c r="DP41" i="46"/>
  <c r="DR41" i="46"/>
  <c r="DV41" i="46"/>
  <c r="AU23" i="46"/>
  <c r="BD41" i="46"/>
  <c r="BP41" i="46"/>
  <c r="CB41" i="46"/>
  <c r="CN41" i="46"/>
  <c r="CZ41" i="46"/>
  <c r="DL41" i="46"/>
  <c r="BC41" i="46"/>
  <c r="BO41" i="46"/>
  <c r="CA41" i="46"/>
  <c r="CM41" i="46"/>
  <c r="CY41" i="46"/>
  <c r="DK41" i="46"/>
  <c r="DB41" i="46"/>
  <c r="DD41" i="46"/>
  <c r="DF41" i="46"/>
  <c r="DJ41" i="46"/>
  <c r="CP41" i="46"/>
  <c r="CR41" i="46"/>
  <c r="CT41" i="46"/>
  <c r="CX41" i="46"/>
  <c r="CD41" i="46"/>
  <c r="CF41" i="46"/>
  <c r="CH41" i="46"/>
  <c r="CL41" i="46"/>
  <c r="BR41" i="46"/>
  <c r="BT41" i="46"/>
  <c r="BV41" i="46"/>
  <c r="BZ41" i="46"/>
  <c r="BF41" i="46"/>
  <c r="BH41" i="46"/>
  <c r="BJ41" i="46"/>
  <c r="BN41" i="46"/>
  <c r="J41" i="46"/>
  <c r="G39" i="46"/>
  <c r="G41" i="46"/>
  <c r="F39" i="46"/>
  <c r="F41" i="46"/>
  <c r="DN40" i="46"/>
  <c r="DP40" i="46"/>
  <c r="DR40" i="46"/>
  <c r="DV40" i="46"/>
  <c r="DB40" i="46"/>
  <c r="DD40" i="46"/>
  <c r="DF40" i="46"/>
  <c r="DJ40" i="46"/>
  <c r="CP40" i="46"/>
  <c r="CR40" i="46"/>
  <c r="CT40" i="46"/>
  <c r="CX40" i="46"/>
  <c r="CD40" i="46"/>
  <c r="CF40" i="46"/>
  <c r="CH40" i="46"/>
  <c r="CL40" i="46"/>
  <c r="BR40" i="46"/>
  <c r="BT40" i="46"/>
  <c r="BV40" i="46"/>
  <c r="BZ40" i="46"/>
  <c r="BF40" i="46"/>
  <c r="BH40" i="46"/>
  <c r="BJ40" i="46"/>
  <c r="BN40" i="46"/>
  <c r="DN39" i="46"/>
  <c r="DP39" i="46"/>
  <c r="DR39" i="46"/>
  <c r="DV39" i="46"/>
  <c r="AU22" i="46"/>
  <c r="BD39" i="46"/>
  <c r="BP39" i="46"/>
  <c r="CB39" i="46"/>
  <c r="CN39" i="46"/>
  <c r="CZ39" i="46"/>
  <c r="DL39" i="46"/>
  <c r="BC39" i="46"/>
  <c r="BO39" i="46"/>
  <c r="CA39" i="46"/>
  <c r="CM39" i="46"/>
  <c r="CY39" i="46"/>
  <c r="DK39" i="46"/>
  <c r="DB39" i="46"/>
  <c r="DD39" i="46"/>
  <c r="DF39" i="46"/>
  <c r="DJ39" i="46"/>
  <c r="CP39" i="46"/>
  <c r="CR39" i="46"/>
  <c r="CT39" i="46"/>
  <c r="CX39" i="46"/>
  <c r="CD39" i="46"/>
  <c r="CF39" i="46"/>
  <c r="CH39" i="46"/>
  <c r="CL39" i="46"/>
  <c r="BR39" i="46"/>
  <c r="BT39" i="46"/>
  <c r="BV39" i="46"/>
  <c r="BZ39" i="46"/>
  <c r="BF39" i="46"/>
  <c r="BH39" i="46"/>
  <c r="BJ39" i="46"/>
  <c r="BN39" i="46"/>
  <c r="J39" i="46"/>
  <c r="DN38" i="46"/>
  <c r="DP38" i="46"/>
  <c r="DR38" i="46"/>
  <c r="DV38" i="46"/>
  <c r="DB38" i="46"/>
  <c r="DD38" i="46"/>
  <c r="DF38" i="46"/>
  <c r="DJ38" i="46"/>
  <c r="CP38" i="46"/>
  <c r="CR38" i="46"/>
  <c r="CT38" i="46"/>
  <c r="CX38" i="46"/>
  <c r="CD38" i="46"/>
  <c r="CF38" i="46"/>
  <c r="CH38" i="46"/>
  <c r="CL38" i="46"/>
  <c r="BR38" i="46"/>
  <c r="BT38" i="46"/>
  <c r="BV38" i="46"/>
  <c r="BZ38" i="46"/>
  <c r="BF38" i="46"/>
  <c r="BH38" i="46"/>
  <c r="BJ38" i="46"/>
  <c r="BN38" i="46"/>
  <c r="AM5" i="46"/>
  <c r="AO5" i="46"/>
  <c r="AM6" i="46"/>
  <c r="AO6" i="46"/>
  <c r="AQ6" i="46"/>
  <c r="AM7" i="46"/>
  <c r="AO7" i="46"/>
  <c r="AM8" i="46"/>
  <c r="AO8" i="46"/>
  <c r="AM9" i="46"/>
  <c r="AO9" i="46"/>
  <c r="AM10" i="46"/>
  <c r="AO10" i="46"/>
  <c r="AM11" i="46"/>
  <c r="AO11" i="46"/>
  <c r="AM12" i="46"/>
  <c r="AO12" i="46"/>
  <c r="AM13" i="46"/>
  <c r="AO13" i="46"/>
  <c r="AM14" i="46"/>
  <c r="AO14" i="46"/>
  <c r="AM15" i="46"/>
  <c r="AO15" i="46"/>
  <c r="AM16" i="46"/>
  <c r="AO16" i="46"/>
  <c r="AM17" i="46"/>
  <c r="AO17" i="46"/>
  <c r="AM18" i="46"/>
  <c r="AO18" i="46"/>
  <c r="AM19" i="46"/>
  <c r="AO19" i="46"/>
  <c r="AM20" i="46"/>
  <c r="AO20" i="46"/>
  <c r="AM21" i="46"/>
  <c r="AO21" i="46"/>
  <c r="AM22" i="46"/>
  <c r="AO22" i="46"/>
  <c r="AM23" i="46"/>
  <c r="AO23" i="46"/>
  <c r="AM24" i="46"/>
  <c r="AO24" i="46"/>
  <c r="AM25" i="46"/>
  <c r="AO25" i="46"/>
  <c r="AM26" i="46"/>
  <c r="AO26" i="46"/>
  <c r="AM27" i="46"/>
  <c r="AO27" i="46"/>
  <c r="AM28" i="46"/>
  <c r="AO28" i="46"/>
  <c r="AM29" i="46"/>
  <c r="AO29" i="46"/>
  <c r="AM30" i="46"/>
  <c r="AO30" i="46"/>
  <c r="AM31" i="46"/>
  <c r="AO31" i="46"/>
  <c r="AM32" i="46"/>
  <c r="AO32" i="46"/>
  <c r="AM33" i="46"/>
  <c r="AO33" i="46"/>
  <c r="AM34" i="46"/>
  <c r="AO34" i="46"/>
  <c r="AM35" i="46"/>
  <c r="AO35" i="46"/>
  <c r="DN37" i="46"/>
  <c r="DP37" i="46"/>
  <c r="DR37" i="46"/>
  <c r="DV37" i="46"/>
  <c r="AU21" i="46"/>
  <c r="BD37" i="46"/>
  <c r="BP37" i="46"/>
  <c r="CB37" i="46"/>
  <c r="CN37" i="46"/>
  <c r="CZ37" i="46"/>
  <c r="DL37" i="46"/>
  <c r="BC37" i="46"/>
  <c r="BO37" i="46"/>
  <c r="CA37" i="46"/>
  <c r="CM37" i="46"/>
  <c r="CY37" i="46"/>
  <c r="DK37" i="46"/>
  <c r="DB37" i="46"/>
  <c r="DD37" i="46"/>
  <c r="DF37" i="46"/>
  <c r="DJ37" i="46"/>
  <c r="CP37" i="46"/>
  <c r="CR37" i="46"/>
  <c r="CT37" i="46"/>
  <c r="CX37" i="46"/>
  <c r="CD37" i="46"/>
  <c r="CF37" i="46"/>
  <c r="CH37" i="46"/>
  <c r="CL37" i="46"/>
  <c r="BR37" i="46"/>
  <c r="BT37" i="46"/>
  <c r="BV37" i="46"/>
  <c r="BZ37" i="46"/>
  <c r="BF37" i="46"/>
  <c r="BH37" i="46"/>
  <c r="BJ37" i="46"/>
  <c r="BN37" i="46"/>
  <c r="AM36" i="46"/>
  <c r="AO36" i="46"/>
  <c r="AO37" i="46"/>
  <c r="J36" i="46"/>
  <c r="J37" i="46"/>
  <c r="I37" i="46"/>
  <c r="DN36" i="46"/>
  <c r="DP36" i="46"/>
  <c r="DR36" i="46"/>
  <c r="DV36" i="46"/>
  <c r="DB36" i="46"/>
  <c r="DD36" i="46"/>
  <c r="DF36" i="46"/>
  <c r="DJ36" i="46"/>
  <c r="CP36" i="46"/>
  <c r="CR36" i="46"/>
  <c r="CT36" i="46"/>
  <c r="CX36" i="46"/>
  <c r="CD36" i="46"/>
  <c r="CF36" i="46"/>
  <c r="CH36" i="46"/>
  <c r="CL36" i="46"/>
  <c r="BR36" i="46"/>
  <c r="BT36" i="46"/>
  <c r="BV36" i="46"/>
  <c r="BZ36" i="46"/>
  <c r="BF36" i="46"/>
  <c r="BH36" i="46"/>
  <c r="BJ36" i="46"/>
  <c r="BN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DN35" i="46"/>
  <c r="DP35" i="46"/>
  <c r="DR35" i="46"/>
  <c r="DV35" i="46"/>
  <c r="AU20" i="46"/>
  <c r="BD35" i="46"/>
  <c r="BP35" i="46"/>
  <c r="CB35" i="46"/>
  <c r="CN35" i="46"/>
  <c r="CZ35" i="46"/>
  <c r="DL35" i="46"/>
  <c r="BC35" i="46"/>
  <c r="BO35" i="46"/>
  <c r="CA35" i="46"/>
  <c r="CM35" i="46"/>
  <c r="CY35" i="46"/>
  <c r="DK35" i="46"/>
  <c r="DB35" i="46"/>
  <c r="DD35" i="46"/>
  <c r="DF35" i="46"/>
  <c r="DJ35" i="46"/>
  <c r="CP35" i="46"/>
  <c r="CR35" i="46"/>
  <c r="CT35" i="46"/>
  <c r="CX35" i="46"/>
  <c r="CD35" i="46"/>
  <c r="CF35" i="46"/>
  <c r="CH35" i="46"/>
  <c r="CL35" i="46"/>
  <c r="BR35" i="46"/>
  <c r="BT35" i="46"/>
  <c r="BV35" i="46"/>
  <c r="BZ35" i="46"/>
  <c r="BF35" i="46"/>
  <c r="BH35" i="46"/>
  <c r="BJ35" i="46"/>
  <c r="BN35" i="46"/>
  <c r="BA35" i="46"/>
  <c r="AT35" i="46"/>
  <c r="AS35" i="46"/>
  <c r="DN34" i="46"/>
  <c r="DP34" i="46"/>
  <c r="DR34" i="46"/>
  <c r="DV34" i="46"/>
  <c r="DB34" i="46"/>
  <c r="DD34" i="46"/>
  <c r="DF34" i="46"/>
  <c r="DJ34" i="46"/>
  <c r="CP34" i="46"/>
  <c r="CR34" i="46"/>
  <c r="CT34" i="46"/>
  <c r="CX34" i="46"/>
  <c r="CD34" i="46"/>
  <c r="CF34" i="46"/>
  <c r="CH34" i="46"/>
  <c r="CL34" i="46"/>
  <c r="BR34" i="46"/>
  <c r="BT34" i="46"/>
  <c r="BV34" i="46"/>
  <c r="BZ34" i="46"/>
  <c r="BF34" i="46"/>
  <c r="BH34" i="46"/>
  <c r="BJ34" i="46"/>
  <c r="BN34" i="46"/>
  <c r="BA34" i="46"/>
  <c r="AT34" i="46"/>
  <c r="AS34" i="46"/>
  <c r="P34" i="46"/>
  <c r="DN33" i="46"/>
  <c r="DP33" i="46"/>
  <c r="DR33" i="46"/>
  <c r="DV33" i="46"/>
  <c r="AU19" i="46"/>
  <c r="BD33" i="46"/>
  <c r="BP33" i="46"/>
  <c r="CB33" i="46"/>
  <c r="CN33" i="46"/>
  <c r="CZ33" i="46"/>
  <c r="DL33" i="46"/>
  <c r="BC33" i="46"/>
  <c r="BO33" i="46"/>
  <c r="CA33" i="46"/>
  <c r="CM33" i="46"/>
  <c r="CY33" i="46"/>
  <c r="DK33" i="46"/>
  <c r="DB33" i="46"/>
  <c r="DD33" i="46"/>
  <c r="DF33" i="46"/>
  <c r="DJ33" i="46"/>
  <c r="CP33" i="46"/>
  <c r="CR33" i="46"/>
  <c r="CT33" i="46"/>
  <c r="CX33" i="46"/>
  <c r="CD33" i="46"/>
  <c r="CF33" i="46"/>
  <c r="CH33" i="46"/>
  <c r="CL33" i="46"/>
  <c r="BR33" i="46"/>
  <c r="BT33" i="46"/>
  <c r="BV33" i="46"/>
  <c r="BZ33" i="46"/>
  <c r="BF33" i="46"/>
  <c r="BH33" i="46"/>
  <c r="BJ33" i="46"/>
  <c r="BN33" i="46"/>
  <c r="BA33" i="46"/>
  <c r="AT33" i="46"/>
  <c r="AS33" i="46"/>
  <c r="P33" i="46"/>
  <c r="DN32" i="46"/>
  <c r="DP32" i="46"/>
  <c r="DR32" i="46"/>
  <c r="DV32" i="46"/>
  <c r="DB32" i="46"/>
  <c r="DD32" i="46"/>
  <c r="DF32" i="46"/>
  <c r="DJ32" i="46"/>
  <c r="CP32" i="46"/>
  <c r="CR32" i="46"/>
  <c r="CT32" i="46"/>
  <c r="CX32" i="46"/>
  <c r="CD32" i="46"/>
  <c r="CF32" i="46"/>
  <c r="CH32" i="46"/>
  <c r="CL32" i="46"/>
  <c r="BR32" i="46"/>
  <c r="BT32" i="46"/>
  <c r="BV32" i="46"/>
  <c r="BZ32" i="46"/>
  <c r="BF32" i="46"/>
  <c r="BH32" i="46"/>
  <c r="BJ32" i="46"/>
  <c r="BN32" i="46"/>
  <c r="BA32" i="46"/>
  <c r="AT32" i="46"/>
  <c r="AS32" i="46"/>
  <c r="P32" i="46"/>
  <c r="DN31" i="46"/>
  <c r="DP31" i="46"/>
  <c r="DR31" i="46"/>
  <c r="DV31" i="46"/>
  <c r="AU18" i="46"/>
  <c r="BD31" i="46"/>
  <c r="BP31" i="46"/>
  <c r="CB31" i="46"/>
  <c r="CN31" i="46"/>
  <c r="CZ31" i="46"/>
  <c r="DL31" i="46"/>
  <c r="BC31" i="46"/>
  <c r="BO31" i="46"/>
  <c r="CA31" i="46"/>
  <c r="CM31" i="46"/>
  <c r="CY31" i="46"/>
  <c r="DK31" i="46"/>
  <c r="DB31" i="46"/>
  <c r="DD31" i="46"/>
  <c r="DF31" i="46"/>
  <c r="DJ31" i="46"/>
  <c r="CP31" i="46"/>
  <c r="CR31" i="46"/>
  <c r="CT31" i="46"/>
  <c r="CX31" i="46"/>
  <c r="CD31" i="46"/>
  <c r="CF31" i="46"/>
  <c r="CH31" i="46"/>
  <c r="CL31" i="46"/>
  <c r="BR31" i="46"/>
  <c r="BT31" i="46"/>
  <c r="BV31" i="46"/>
  <c r="BZ31" i="46"/>
  <c r="BF31" i="46"/>
  <c r="BJ31" i="46"/>
  <c r="BN31" i="46"/>
  <c r="BA31" i="46"/>
  <c r="AT31" i="46"/>
  <c r="AS31" i="46"/>
  <c r="P31" i="46"/>
  <c r="DN30" i="46"/>
  <c r="DP30" i="46"/>
  <c r="DR30" i="46"/>
  <c r="DV30" i="46"/>
  <c r="DB30" i="46"/>
  <c r="DD30" i="46"/>
  <c r="DF30" i="46"/>
  <c r="DJ30" i="46"/>
  <c r="CP30" i="46"/>
  <c r="CR30" i="46"/>
  <c r="CT30" i="46"/>
  <c r="CX30" i="46"/>
  <c r="CD30" i="46"/>
  <c r="CF30" i="46"/>
  <c r="CH30" i="46"/>
  <c r="CL30" i="46"/>
  <c r="BR30" i="46"/>
  <c r="BT30" i="46"/>
  <c r="BV30" i="46"/>
  <c r="BZ30" i="46"/>
  <c r="BF30" i="46"/>
  <c r="BJ30" i="46"/>
  <c r="BN30" i="46"/>
  <c r="BA30" i="46"/>
  <c r="AT30" i="46"/>
  <c r="AS30" i="46"/>
  <c r="P30" i="46"/>
  <c r="DN29" i="46"/>
  <c r="DP29" i="46"/>
  <c r="DR29" i="46"/>
  <c r="DV29" i="46"/>
  <c r="AU17" i="46"/>
  <c r="BD29" i="46"/>
  <c r="BP29" i="46"/>
  <c r="CB29" i="46"/>
  <c r="CN29" i="46"/>
  <c r="CZ29" i="46"/>
  <c r="DL29" i="46"/>
  <c r="BC29" i="46"/>
  <c r="BO29" i="46"/>
  <c r="CA29" i="46"/>
  <c r="CM29" i="46"/>
  <c r="CY29" i="46"/>
  <c r="DK29" i="46"/>
  <c r="DB29" i="46"/>
  <c r="DD29" i="46"/>
  <c r="DF29" i="46"/>
  <c r="DJ29" i="46"/>
  <c r="CP29" i="46"/>
  <c r="CR29" i="46"/>
  <c r="CT29" i="46"/>
  <c r="CX29" i="46"/>
  <c r="CD29" i="46"/>
  <c r="CF29" i="46"/>
  <c r="CH29" i="46"/>
  <c r="CL29" i="46"/>
  <c r="BR29" i="46"/>
  <c r="BT29" i="46"/>
  <c r="BV29" i="46"/>
  <c r="BZ29" i="46"/>
  <c r="BF29" i="46"/>
  <c r="BH29" i="46"/>
  <c r="BJ29" i="46"/>
  <c r="BN29" i="46"/>
  <c r="BA29" i="46"/>
  <c r="AT29" i="46"/>
  <c r="AS29" i="46"/>
  <c r="P29" i="46"/>
  <c r="DN28" i="46"/>
  <c r="DP28" i="46"/>
  <c r="DR28" i="46"/>
  <c r="DV28" i="46"/>
  <c r="DB28" i="46"/>
  <c r="DD28" i="46"/>
  <c r="DF28" i="46"/>
  <c r="DJ28" i="46"/>
  <c r="CP28" i="46"/>
  <c r="CR28" i="46"/>
  <c r="CT28" i="46"/>
  <c r="CX28" i="46"/>
  <c r="CD28" i="46"/>
  <c r="CF28" i="46"/>
  <c r="CH28" i="46"/>
  <c r="CL28" i="46"/>
  <c r="BR28" i="46"/>
  <c r="BT28" i="46"/>
  <c r="BV28" i="46"/>
  <c r="BZ28" i="46"/>
  <c r="BF28" i="46"/>
  <c r="BH28" i="46"/>
  <c r="BJ28" i="46"/>
  <c r="BN28" i="46"/>
  <c r="BA28" i="46"/>
  <c r="AT28" i="46"/>
  <c r="AS28" i="46"/>
  <c r="P28" i="46"/>
  <c r="DN27" i="46"/>
  <c r="DP27" i="46"/>
  <c r="DR27" i="46"/>
  <c r="DV27" i="46"/>
  <c r="AU16" i="46"/>
  <c r="BD27" i="46"/>
  <c r="BP27" i="46"/>
  <c r="CB27" i="46"/>
  <c r="CN27" i="46"/>
  <c r="CZ27" i="46"/>
  <c r="DL27" i="46"/>
  <c r="BC27" i="46"/>
  <c r="BO27" i="46"/>
  <c r="CA27" i="46"/>
  <c r="CM27" i="46"/>
  <c r="CY27" i="46"/>
  <c r="DK27" i="46"/>
  <c r="DB27" i="46"/>
  <c r="DD27" i="46"/>
  <c r="DF27" i="46"/>
  <c r="DJ27" i="46"/>
  <c r="CP27" i="46"/>
  <c r="CR27" i="46"/>
  <c r="CT27" i="46"/>
  <c r="CX27" i="46"/>
  <c r="CD27" i="46"/>
  <c r="CF27" i="46"/>
  <c r="CH27" i="46"/>
  <c r="CL27" i="46"/>
  <c r="BR27" i="46"/>
  <c r="BT27" i="46"/>
  <c r="BV27" i="46"/>
  <c r="BZ27" i="46"/>
  <c r="BF27" i="46"/>
  <c r="BH27" i="46"/>
  <c r="BJ27" i="46"/>
  <c r="BN27" i="46"/>
  <c r="BA27" i="46"/>
  <c r="AT27" i="46"/>
  <c r="AS27" i="46"/>
  <c r="P27" i="46"/>
  <c r="DN26" i="46"/>
  <c r="DP26" i="46"/>
  <c r="DR26" i="46"/>
  <c r="DV26" i="46"/>
  <c r="DB26" i="46"/>
  <c r="DD26" i="46"/>
  <c r="DF26" i="46"/>
  <c r="DJ26" i="46"/>
  <c r="CP26" i="46"/>
  <c r="CR26" i="46"/>
  <c r="CT26" i="46"/>
  <c r="CX26" i="46"/>
  <c r="CD26" i="46"/>
  <c r="CF26" i="46"/>
  <c r="CH26" i="46"/>
  <c r="CL26" i="46"/>
  <c r="BR26" i="46"/>
  <c r="BT26" i="46"/>
  <c r="BV26" i="46"/>
  <c r="BZ26" i="46"/>
  <c r="BF26" i="46"/>
  <c r="BH26" i="46"/>
  <c r="BJ26" i="46"/>
  <c r="BN26" i="46"/>
  <c r="BA26" i="46"/>
  <c r="AT26" i="46"/>
  <c r="AS26" i="46"/>
  <c r="P26" i="46"/>
  <c r="DN25" i="46"/>
  <c r="DP25" i="46"/>
  <c r="DR25" i="46"/>
  <c r="DV25" i="46"/>
  <c r="AU15" i="46"/>
  <c r="BD25" i="46"/>
  <c r="BP25" i="46"/>
  <c r="CB25" i="46"/>
  <c r="CN25" i="46"/>
  <c r="CZ25" i="46"/>
  <c r="DL25" i="46"/>
  <c r="BC25" i="46"/>
  <c r="BO25" i="46"/>
  <c r="CA25" i="46"/>
  <c r="CM25" i="46"/>
  <c r="CY25" i="46"/>
  <c r="DK25" i="46"/>
  <c r="DB25" i="46"/>
  <c r="DD25" i="46"/>
  <c r="DF25" i="46"/>
  <c r="DJ25" i="46"/>
  <c r="CP25" i="46"/>
  <c r="CR25" i="46"/>
  <c r="CT25" i="46"/>
  <c r="CX25" i="46"/>
  <c r="CD25" i="46"/>
  <c r="CF25" i="46"/>
  <c r="CH25" i="46"/>
  <c r="CL25" i="46"/>
  <c r="BR25" i="46"/>
  <c r="BT25" i="46"/>
  <c r="BV25" i="46"/>
  <c r="BZ25" i="46"/>
  <c r="BF25" i="46"/>
  <c r="BH25" i="46"/>
  <c r="BJ25" i="46"/>
  <c r="BN25" i="46"/>
  <c r="BA25" i="46"/>
  <c r="AT25" i="46"/>
  <c r="AS25" i="46"/>
  <c r="P25" i="46"/>
  <c r="DN24" i="46"/>
  <c r="DP24" i="46"/>
  <c r="DR24" i="46"/>
  <c r="DV24" i="46"/>
  <c r="DB24" i="46"/>
  <c r="DD24" i="46"/>
  <c r="DF24" i="46"/>
  <c r="DJ24" i="46"/>
  <c r="CP24" i="46"/>
  <c r="CR24" i="46"/>
  <c r="CT24" i="46"/>
  <c r="CX24" i="46"/>
  <c r="CD24" i="46"/>
  <c r="CF24" i="46"/>
  <c r="CH24" i="46"/>
  <c r="CL24" i="46"/>
  <c r="BR24" i="46"/>
  <c r="BT24" i="46"/>
  <c r="BV24" i="46"/>
  <c r="BZ24" i="46"/>
  <c r="BF24" i="46"/>
  <c r="BH24" i="46"/>
  <c r="BJ24" i="46"/>
  <c r="BN24" i="46"/>
  <c r="BA24" i="46"/>
  <c r="AT24" i="46"/>
  <c r="AS24" i="46"/>
  <c r="P24" i="46"/>
  <c r="DN23" i="46"/>
  <c r="DP23" i="46"/>
  <c r="DR23" i="46"/>
  <c r="DV23" i="46"/>
  <c r="AU14" i="46"/>
  <c r="BD23" i="46"/>
  <c r="BP23" i="46"/>
  <c r="CB23" i="46"/>
  <c r="CN23" i="46"/>
  <c r="CZ23" i="46"/>
  <c r="DL23" i="46"/>
  <c r="BC23" i="46"/>
  <c r="BO23" i="46"/>
  <c r="CA23" i="46"/>
  <c r="CM23" i="46"/>
  <c r="CY23" i="46"/>
  <c r="DK23" i="46"/>
  <c r="DB23" i="46"/>
  <c r="DD23" i="46"/>
  <c r="DF23" i="46"/>
  <c r="DJ23" i="46"/>
  <c r="CP23" i="46"/>
  <c r="CR23" i="46"/>
  <c r="CT23" i="46"/>
  <c r="CX23" i="46"/>
  <c r="CD23" i="46"/>
  <c r="CF23" i="46"/>
  <c r="CH23" i="46"/>
  <c r="CL23" i="46"/>
  <c r="BR23" i="46"/>
  <c r="BT23" i="46"/>
  <c r="BV23" i="46"/>
  <c r="BZ23" i="46"/>
  <c r="BF23" i="46"/>
  <c r="BH23" i="46"/>
  <c r="BJ23" i="46"/>
  <c r="BN23" i="46"/>
  <c r="BA23" i="46"/>
  <c r="AT23" i="46"/>
  <c r="AS23" i="46"/>
  <c r="P23" i="46"/>
  <c r="DN22" i="46"/>
  <c r="DP22" i="46"/>
  <c r="DR22" i="46"/>
  <c r="DV22" i="46"/>
  <c r="DB22" i="46"/>
  <c r="DD22" i="46"/>
  <c r="DF22" i="46"/>
  <c r="DJ22" i="46"/>
  <c r="CP22" i="46"/>
  <c r="CR22" i="46"/>
  <c r="CT22" i="46"/>
  <c r="CX22" i="46"/>
  <c r="CD22" i="46"/>
  <c r="CF22" i="46"/>
  <c r="CH22" i="46"/>
  <c r="CL22" i="46"/>
  <c r="BR22" i="46"/>
  <c r="BT22" i="46"/>
  <c r="BV22" i="46"/>
  <c r="BZ22" i="46"/>
  <c r="BF22" i="46"/>
  <c r="BH22" i="46"/>
  <c r="BJ22" i="46"/>
  <c r="BN22" i="46"/>
  <c r="BA22" i="46"/>
  <c r="AT22" i="46"/>
  <c r="AS22" i="46"/>
  <c r="P22" i="46"/>
  <c r="DN21" i="46"/>
  <c r="DP21" i="46"/>
  <c r="DR21" i="46"/>
  <c r="DV21" i="46"/>
  <c r="AU13" i="46"/>
  <c r="BD21" i="46"/>
  <c r="BP21" i="46"/>
  <c r="CB21" i="46"/>
  <c r="CN21" i="46"/>
  <c r="CZ21" i="46"/>
  <c r="DL21" i="46"/>
  <c r="BC21" i="46"/>
  <c r="BO21" i="46"/>
  <c r="CA21" i="46"/>
  <c r="CM21" i="46"/>
  <c r="CY21" i="46"/>
  <c r="DK21" i="46"/>
  <c r="DB21" i="46"/>
  <c r="DD21" i="46"/>
  <c r="DF21" i="46"/>
  <c r="DJ21" i="46"/>
  <c r="CP21" i="46"/>
  <c r="CR21" i="46"/>
  <c r="CT21" i="46"/>
  <c r="CX21" i="46"/>
  <c r="CD21" i="46"/>
  <c r="CF21" i="46"/>
  <c r="CH21" i="46"/>
  <c r="CL21" i="46"/>
  <c r="BR21" i="46"/>
  <c r="BT21" i="46"/>
  <c r="BV21" i="46"/>
  <c r="BZ21" i="46"/>
  <c r="BF21" i="46"/>
  <c r="BH21" i="46"/>
  <c r="BJ21" i="46"/>
  <c r="BN21" i="46"/>
  <c r="BA21" i="46"/>
  <c r="AT21" i="46"/>
  <c r="AS21" i="46"/>
  <c r="P21" i="46"/>
  <c r="DN20" i="46"/>
  <c r="DP20" i="46"/>
  <c r="DR20" i="46"/>
  <c r="DV20" i="46"/>
  <c r="DB20" i="46"/>
  <c r="DD20" i="46"/>
  <c r="DF20" i="46"/>
  <c r="DJ20" i="46"/>
  <c r="CP20" i="46"/>
  <c r="CR20" i="46"/>
  <c r="CT20" i="46"/>
  <c r="CX20" i="46"/>
  <c r="CD20" i="46"/>
  <c r="CF20" i="46"/>
  <c r="CH20" i="46"/>
  <c r="CL20" i="46"/>
  <c r="BR20" i="46"/>
  <c r="BT20" i="46"/>
  <c r="BV20" i="46"/>
  <c r="BZ20" i="46"/>
  <c r="BF20" i="46"/>
  <c r="BH20" i="46"/>
  <c r="BJ20" i="46"/>
  <c r="BN20" i="46"/>
  <c r="BA20" i="46"/>
  <c r="AT20" i="46"/>
  <c r="AS20" i="46"/>
  <c r="AR20" i="46"/>
  <c r="P20" i="46"/>
  <c r="DN19" i="46"/>
  <c r="DP19" i="46"/>
  <c r="DR19" i="46"/>
  <c r="DV19" i="46"/>
  <c r="AU12" i="46"/>
  <c r="BD19" i="46"/>
  <c r="BP19" i="46"/>
  <c r="CB19" i="46"/>
  <c r="CN19" i="46"/>
  <c r="CZ19" i="46"/>
  <c r="DL19" i="46"/>
  <c r="BC19" i="46"/>
  <c r="BO19" i="46"/>
  <c r="CA19" i="46"/>
  <c r="CM19" i="46"/>
  <c r="CY19" i="46"/>
  <c r="DK19" i="46"/>
  <c r="DB19" i="46"/>
  <c r="DD19" i="46"/>
  <c r="DF19" i="46"/>
  <c r="DJ19" i="46"/>
  <c r="CP19" i="46"/>
  <c r="CR19" i="46"/>
  <c r="CT19" i="46"/>
  <c r="CX19" i="46"/>
  <c r="CD19" i="46"/>
  <c r="CF19" i="46"/>
  <c r="CH19" i="46"/>
  <c r="CL19" i="46"/>
  <c r="BR19" i="46"/>
  <c r="BT19" i="46"/>
  <c r="BV19" i="46"/>
  <c r="BZ19" i="46"/>
  <c r="BF19" i="46"/>
  <c r="BH19" i="46"/>
  <c r="BJ19" i="46"/>
  <c r="BN19" i="46"/>
  <c r="BA19" i="46"/>
  <c r="AT19" i="46"/>
  <c r="AS19" i="46"/>
  <c r="AR19" i="46"/>
  <c r="P19" i="46"/>
  <c r="DN18" i="46"/>
  <c r="DP18" i="46"/>
  <c r="DR18" i="46"/>
  <c r="DV18" i="46"/>
  <c r="DB18" i="46"/>
  <c r="DD18" i="46"/>
  <c r="DF18" i="46"/>
  <c r="DJ18" i="46"/>
  <c r="CP18" i="46"/>
  <c r="CR18" i="46"/>
  <c r="CT18" i="46"/>
  <c r="CX18" i="46"/>
  <c r="CD18" i="46"/>
  <c r="CF18" i="46"/>
  <c r="CH18" i="46"/>
  <c r="CL18" i="46"/>
  <c r="BR18" i="46"/>
  <c r="BT18" i="46"/>
  <c r="BV18" i="46"/>
  <c r="BZ18" i="46"/>
  <c r="BF18" i="46"/>
  <c r="BH18" i="46"/>
  <c r="BJ18" i="46"/>
  <c r="BN18" i="46"/>
  <c r="BA18" i="46"/>
  <c r="AT18" i="46"/>
  <c r="AS18" i="46"/>
  <c r="P18" i="46"/>
  <c r="DN17" i="46"/>
  <c r="DP17" i="46"/>
  <c r="DR17" i="46"/>
  <c r="DV17" i="46"/>
  <c r="AU11" i="46"/>
  <c r="BD17" i="46"/>
  <c r="BP17" i="46"/>
  <c r="CB17" i="46"/>
  <c r="CN17" i="46"/>
  <c r="CZ17" i="46"/>
  <c r="DL17" i="46"/>
  <c r="BC17" i="46"/>
  <c r="BO17" i="46"/>
  <c r="CA17" i="46"/>
  <c r="CM17" i="46"/>
  <c r="CY17" i="46"/>
  <c r="DK17" i="46"/>
  <c r="DB17" i="46"/>
  <c r="DD17" i="46"/>
  <c r="DF17" i="46"/>
  <c r="DJ17" i="46"/>
  <c r="CP17" i="46"/>
  <c r="CR17" i="46"/>
  <c r="CT17" i="46"/>
  <c r="CX17" i="46"/>
  <c r="CD17" i="46"/>
  <c r="CF17" i="46"/>
  <c r="CH17" i="46"/>
  <c r="CL17" i="46"/>
  <c r="BR17" i="46"/>
  <c r="BT17" i="46"/>
  <c r="BV17" i="46"/>
  <c r="BZ17" i="46"/>
  <c r="BF17" i="46"/>
  <c r="BH17" i="46"/>
  <c r="BJ17" i="46"/>
  <c r="BN17" i="46"/>
  <c r="BA17" i="46"/>
  <c r="AT17" i="46"/>
  <c r="AS17" i="46"/>
  <c r="P17" i="46"/>
  <c r="DN16" i="46"/>
  <c r="DP16" i="46"/>
  <c r="DR16" i="46"/>
  <c r="DV16" i="46"/>
  <c r="DB16" i="46"/>
  <c r="DD16" i="46"/>
  <c r="DF16" i="46"/>
  <c r="DJ16" i="46"/>
  <c r="CP16" i="46"/>
  <c r="CR16" i="46"/>
  <c r="CT16" i="46"/>
  <c r="CX16" i="46"/>
  <c r="CD16" i="46"/>
  <c r="CF16" i="46"/>
  <c r="CH16" i="46"/>
  <c r="CL16" i="46"/>
  <c r="BR16" i="46"/>
  <c r="BT16" i="46"/>
  <c r="BV16" i="46"/>
  <c r="BZ16" i="46"/>
  <c r="BF16" i="46"/>
  <c r="BH16" i="46"/>
  <c r="BJ16" i="46"/>
  <c r="BN16" i="46"/>
  <c r="BA16" i="46"/>
  <c r="AT16" i="46"/>
  <c r="AS16" i="46"/>
  <c r="P16" i="46"/>
  <c r="DN15" i="46"/>
  <c r="DP15" i="46"/>
  <c r="DR15" i="46"/>
  <c r="DV15" i="46"/>
  <c r="AU10" i="46"/>
  <c r="BD15" i="46"/>
  <c r="BP15" i="46"/>
  <c r="CB15" i="46"/>
  <c r="CN15" i="46"/>
  <c r="CZ15" i="46"/>
  <c r="DL15" i="46"/>
  <c r="BC15" i="46"/>
  <c r="BO15" i="46"/>
  <c r="CA15" i="46"/>
  <c r="CM15" i="46"/>
  <c r="CY15" i="46"/>
  <c r="DK15" i="46"/>
  <c r="DB15" i="46"/>
  <c r="DD15" i="46"/>
  <c r="DF15" i="46"/>
  <c r="DJ15" i="46"/>
  <c r="CP15" i="46"/>
  <c r="CR15" i="46"/>
  <c r="CT15" i="46"/>
  <c r="CX15" i="46"/>
  <c r="CD15" i="46"/>
  <c r="CF15" i="46"/>
  <c r="CH15" i="46"/>
  <c r="CL15" i="46"/>
  <c r="BR15" i="46"/>
  <c r="BT15" i="46"/>
  <c r="BV15" i="46"/>
  <c r="BZ15" i="46"/>
  <c r="BF15" i="46"/>
  <c r="BH15" i="46"/>
  <c r="BJ15" i="46"/>
  <c r="BN15" i="46"/>
  <c r="BA15" i="46"/>
  <c r="AT15" i="46"/>
  <c r="AS15" i="46"/>
  <c r="P15" i="46"/>
  <c r="DN14" i="46"/>
  <c r="DP14" i="46"/>
  <c r="DR14" i="46"/>
  <c r="DV14" i="46"/>
  <c r="DB14" i="46"/>
  <c r="DD14" i="46"/>
  <c r="DF14" i="46"/>
  <c r="DJ14" i="46"/>
  <c r="CP14" i="46"/>
  <c r="CR14" i="46"/>
  <c r="CT14" i="46"/>
  <c r="CX14" i="46"/>
  <c r="CD14" i="46"/>
  <c r="CF14" i="46"/>
  <c r="CH14" i="46"/>
  <c r="CL14" i="46"/>
  <c r="BR14" i="46"/>
  <c r="BT14" i="46"/>
  <c r="BV14" i="46"/>
  <c r="BZ14" i="46"/>
  <c r="BF14" i="46"/>
  <c r="BH14" i="46"/>
  <c r="BJ14" i="46"/>
  <c r="BN14" i="46"/>
  <c r="BA14" i="46"/>
  <c r="AT14" i="46"/>
  <c r="AS14" i="46"/>
  <c r="P14" i="46"/>
  <c r="DN13" i="46"/>
  <c r="DP13" i="46"/>
  <c r="DR13" i="46"/>
  <c r="DV13" i="46"/>
  <c r="AU9" i="46"/>
  <c r="BD13" i="46"/>
  <c r="BP13" i="46"/>
  <c r="CB13" i="46"/>
  <c r="CN13" i="46"/>
  <c r="CZ13" i="46"/>
  <c r="DL13" i="46"/>
  <c r="BC13" i="46"/>
  <c r="BO13" i="46"/>
  <c r="CA13" i="46"/>
  <c r="CM13" i="46"/>
  <c r="CY13" i="46"/>
  <c r="DK13" i="46"/>
  <c r="DB13" i="46"/>
  <c r="DD13" i="46"/>
  <c r="DF13" i="46"/>
  <c r="DJ13" i="46"/>
  <c r="CP13" i="46"/>
  <c r="CR13" i="46"/>
  <c r="CT13" i="46"/>
  <c r="CX13" i="46"/>
  <c r="CD13" i="46"/>
  <c r="CF13" i="46"/>
  <c r="CH13" i="46"/>
  <c r="CL13" i="46"/>
  <c r="BR13" i="46"/>
  <c r="BT13" i="46"/>
  <c r="BV13" i="46"/>
  <c r="BZ13" i="46"/>
  <c r="BF13" i="46"/>
  <c r="BH13" i="46"/>
  <c r="BJ13" i="46"/>
  <c r="BN13" i="46"/>
  <c r="BA13" i="46"/>
  <c r="AT13" i="46"/>
  <c r="AS13" i="46"/>
  <c r="P13" i="46"/>
  <c r="DN12" i="46"/>
  <c r="DP12" i="46"/>
  <c r="DR12" i="46"/>
  <c r="DV12" i="46"/>
  <c r="DB12" i="46"/>
  <c r="DD12" i="46"/>
  <c r="DF12" i="46"/>
  <c r="DJ12" i="46"/>
  <c r="CP12" i="46"/>
  <c r="CR12" i="46"/>
  <c r="CT12" i="46"/>
  <c r="CX12" i="46"/>
  <c r="CD12" i="46"/>
  <c r="CF12" i="46"/>
  <c r="CH12" i="46"/>
  <c r="CL12" i="46"/>
  <c r="BR12" i="46"/>
  <c r="BT12" i="46"/>
  <c r="BV12" i="46"/>
  <c r="BZ12" i="46"/>
  <c r="BF12" i="46"/>
  <c r="BH12" i="46"/>
  <c r="BJ12" i="46"/>
  <c r="BN12" i="46"/>
  <c r="BA12" i="46"/>
  <c r="AT12" i="46"/>
  <c r="AS12" i="46"/>
  <c r="P12" i="46"/>
  <c r="DN11" i="46"/>
  <c r="DP11" i="46"/>
  <c r="DR11" i="46"/>
  <c r="DV11" i="46"/>
  <c r="AU8" i="46"/>
  <c r="BD11" i="46"/>
  <c r="BP11" i="46"/>
  <c r="CB11" i="46"/>
  <c r="CN11" i="46"/>
  <c r="CZ11" i="46"/>
  <c r="DL11" i="46"/>
  <c r="BC11" i="46"/>
  <c r="BO11" i="46"/>
  <c r="CA11" i="46"/>
  <c r="CM11" i="46"/>
  <c r="CY11" i="46"/>
  <c r="DK11" i="46"/>
  <c r="DB11" i="46"/>
  <c r="DD11" i="46"/>
  <c r="DF11" i="46"/>
  <c r="DJ11" i="46"/>
  <c r="CP11" i="46"/>
  <c r="CR11" i="46"/>
  <c r="CT11" i="46"/>
  <c r="CX11" i="46"/>
  <c r="CD11" i="46"/>
  <c r="CF11" i="46"/>
  <c r="CH11" i="46"/>
  <c r="CL11" i="46"/>
  <c r="BR11" i="46"/>
  <c r="BT11" i="46"/>
  <c r="BV11" i="46"/>
  <c r="BZ11" i="46"/>
  <c r="BF11" i="46"/>
  <c r="BH11" i="46"/>
  <c r="BJ11" i="46"/>
  <c r="BN11" i="46"/>
  <c r="BA11" i="46"/>
  <c r="AT11" i="46"/>
  <c r="AS11" i="46"/>
  <c r="P11" i="46"/>
  <c r="DN10" i="46"/>
  <c r="DP10" i="46"/>
  <c r="DR10" i="46"/>
  <c r="DV10" i="46"/>
  <c r="DB10" i="46"/>
  <c r="DD10" i="46"/>
  <c r="DF10" i="46"/>
  <c r="DJ10" i="46"/>
  <c r="CP10" i="46"/>
  <c r="CR10" i="46"/>
  <c r="CT10" i="46"/>
  <c r="CX10" i="46"/>
  <c r="CD10" i="46"/>
  <c r="CF10" i="46"/>
  <c r="CH10" i="46"/>
  <c r="CL10" i="46"/>
  <c r="BR10" i="46"/>
  <c r="BT10" i="46"/>
  <c r="BV10" i="46"/>
  <c r="BZ10" i="46"/>
  <c r="BF10" i="46"/>
  <c r="BH10" i="46"/>
  <c r="BJ10" i="46"/>
  <c r="BN10" i="46"/>
  <c r="BA10" i="46"/>
  <c r="AT10" i="46"/>
  <c r="AS10" i="46"/>
  <c r="P10" i="46"/>
  <c r="DN9" i="46"/>
  <c r="DP9" i="46"/>
  <c r="DR9" i="46"/>
  <c r="DV9" i="46"/>
  <c r="AU7" i="46"/>
  <c r="BD9" i="46"/>
  <c r="BP9" i="46"/>
  <c r="CB9" i="46"/>
  <c r="CN9" i="46"/>
  <c r="CZ9" i="46"/>
  <c r="DL9" i="46"/>
  <c r="BC9" i="46"/>
  <c r="BO9" i="46"/>
  <c r="CA9" i="46"/>
  <c r="CM9" i="46"/>
  <c r="CY9" i="46"/>
  <c r="DK9" i="46"/>
  <c r="DB9" i="46"/>
  <c r="DD9" i="46"/>
  <c r="DF9" i="46"/>
  <c r="DJ9" i="46"/>
  <c r="CP9" i="46"/>
  <c r="CR9" i="46"/>
  <c r="CT9" i="46"/>
  <c r="CX9" i="46"/>
  <c r="CD9" i="46"/>
  <c r="CF9" i="46"/>
  <c r="CH9" i="46"/>
  <c r="CL9" i="46"/>
  <c r="BR9" i="46"/>
  <c r="BT9" i="46"/>
  <c r="BV9" i="46"/>
  <c r="BZ9" i="46"/>
  <c r="BF9" i="46"/>
  <c r="BH9" i="46"/>
  <c r="BJ9" i="46"/>
  <c r="BN9" i="46"/>
  <c r="BA9" i="46"/>
  <c r="AT9" i="46"/>
  <c r="AS9" i="46"/>
  <c r="P9" i="46"/>
  <c r="DN8" i="46"/>
  <c r="DP8" i="46"/>
  <c r="DR8" i="46"/>
  <c r="DV8" i="46"/>
  <c r="DB8" i="46"/>
  <c r="DD8" i="46"/>
  <c r="DF8" i="46"/>
  <c r="DJ8" i="46"/>
  <c r="CP8" i="46"/>
  <c r="CR8" i="46"/>
  <c r="CT8" i="46"/>
  <c r="CX8" i="46"/>
  <c r="CD8" i="46"/>
  <c r="CF8" i="46"/>
  <c r="CH8" i="46"/>
  <c r="CL8" i="46"/>
  <c r="BR8" i="46"/>
  <c r="BT8" i="46"/>
  <c r="BV8" i="46"/>
  <c r="BZ8" i="46"/>
  <c r="BF8" i="46"/>
  <c r="BH8" i="46"/>
  <c r="BJ8" i="46"/>
  <c r="BN8" i="46"/>
  <c r="BA8" i="46"/>
  <c r="AT8" i="46"/>
  <c r="AS8" i="46"/>
  <c r="P8" i="46"/>
  <c r="DN7" i="46"/>
  <c r="DP7" i="46"/>
  <c r="DR7" i="46"/>
  <c r="DV7" i="46"/>
  <c r="AU6" i="46"/>
  <c r="BD7" i="46"/>
  <c r="BP7" i="46"/>
  <c r="CB7" i="46"/>
  <c r="CN7" i="46"/>
  <c r="CZ7" i="46"/>
  <c r="DL7" i="46"/>
  <c r="BC7" i="46"/>
  <c r="BO7" i="46"/>
  <c r="CA7" i="46"/>
  <c r="CM7" i="46"/>
  <c r="CY7" i="46"/>
  <c r="DK7" i="46"/>
  <c r="DB7" i="46"/>
  <c r="DD7" i="46"/>
  <c r="DF7" i="46"/>
  <c r="DJ7" i="46"/>
  <c r="CP7" i="46"/>
  <c r="CR7" i="46"/>
  <c r="CT7" i="46"/>
  <c r="CX7" i="46"/>
  <c r="CD7" i="46"/>
  <c r="CF7" i="46"/>
  <c r="CH7" i="46"/>
  <c r="CL7" i="46"/>
  <c r="BR7" i="46"/>
  <c r="BT7" i="46"/>
  <c r="BV7" i="46"/>
  <c r="BZ7" i="46"/>
  <c r="BF7" i="46"/>
  <c r="BH7" i="46"/>
  <c r="BJ7" i="46"/>
  <c r="BN7" i="46"/>
  <c r="BA7" i="46"/>
  <c r="AT7" i="46"/>
  <c r="AS7" i="46"/>
  <c r="P7" i="46"/>
  <c r="DN6" i="46"/>
  <c r="DP6" i="46"/>
  <c r="DR6" i="46"/>
  <c r="DV6" i="46"/>
  <c r="DB6" i="46"/>
  <c r="DD6" i="46"/>
  <c r="DF6" i="46"/>
  <c r="DJ6" i="46"/>
  <c r="CP6" i="46"/>
  <c r="CR6" i="46"/>
  <c r="CT6" i="46"/>
  <c r="CX6" i="46"/>
  <c r="CD6" i="46"/>
  <c r="CF6" i="46"/>
  <c r="CH6" i="46"/>
  <c r="CL6" i="46"/>
  <c r="BR6" i="46"/>
  <c r="BT6" i="46"/>
  <c r="BV6" i="46"/>
  <c r="BZ6" i="46"/>
  <c r="BF6" i="46"/>
  <c r="BH6" i="46"/>
  <c r="BJ6" i="46"/>
  <c r="BN6" i="46"/>
  <c r="BA6" i="46"/>
  <c r="AT6" i="46"/>
  <c r="AS6" i="46"/>
  <c r="P6" i="46"/>
  <c r="DN5" i="46"/>
  <c r="DP5" i="46"/>
  <c r="DR5" i="46"/>
  <c r="DV5" i="46"/>
  <c r="AU5" i="46"/>
  <c r="BD5" i="46"/>
  <c r="BP5" i="46"/>
  <c r="CB5" i="46"/>
  <c r="CN5" i="46"/>
  <c r="CZ5" i="46"/>
  <c r="DL5" i="46"/>
  <c r="BC5" i="46"/>
  <c r="BO5" i="46"/>
  <c r="CA5" i="46"/>
  <c r="CM5" i="46"/>
  <c r="CY5" i="46"/>
  <c r="DK5" i="46"/>
  <c r="DB5" i="46"/>
  <c r="DD5" i="46"/>
  <c r="DF5" i="46"/>
  <c r="DJ5" i="46"/>
  <c r="CP5" i="46"/>
  <c r="CR5" i="46"/>
  <c r="CT5" i="46"/>
  <c r="CX5" i="46"/>
  <c r="CD5" i="46"/>
  <c r="CF5" i="46"/>
  <c r="CH5" i="46"/>
  <c r="CL5" i="46"/>
  <c r="BR5" i="46"/>
  <c r="BT5" i="46"/>
  <c r="BV5" i="46"/>
  <c r="BZ5" i="46"/>
  <c r="BF5" i="46"/>
  <c r="BH5" i="46"/>
  <c r="BJ5" i="46"/>
  <c r="BN5" i="46"/>
  <c r="BA5" i="46"/>
  <c r="AT5" i="46"/>
  <c r="AS5" i="46"/>
  <c r="P5" i="46"/>
  <c r="BI2" i="46"/>
  <c r="BU2" i="46"/>
  <c r="CG2" i="46"/>
  <c r="CS2" i="46"/>
  <c r="DE2" i="46"/>
  <c r="DQ2" i="46"/>
  <c r="Q2" i="46"/>
  <c r="AO1" i="46"/>
  <c r="DJ5" i="40"/>
  <c r="BN5" i="40"/>
  <c r="BN45" i="40"/>
  <c r="AY6" i="43"/>
  <c r="AY38" i="43"/>
  <c r="AZ5" i="43"/>
  <c r="AZ6" i="43"/>
  <c r="AZ7" i="43"/>
  <c r="AZ8" i="43"/>
  <c r="AZ9" i="43"/>
  <c r="AZ10" i="43"/>
  <c r="AZ11" i="43"/>
  <c r="AZ12" i="43"/>
  <c r="AZ13" i="43"/>
  <c r="AZ14" i="43"/>
  <c r="AZ15" i="43"/>
  <c r="AZ16" i="43"/>
  <c r="AZ17" i="43"/>
  <c r="AZ18" i="43"/>
  <c r="AV5" i="43"/>
  <c r="AV6" i="43"/>
  <c r="AV7" i="43"/>
  <c r="AV8" i="43"/>
  <c r="AV9" i="43"/>
  <c r="AV10" i="43"/>
  <c r="AV11" i="43"/>
  <c r="AV12" i="43"/>
  <c r="AV13" i="43"/>
  <c r="AV14" i="43"/>
  <c r="AV15" i="43"/>
  <c r="AV16" i="43"/>
  <c r="AV17" i="43"/>
  <c r="AV18" i="43"/>
  <c r="AW5" i="43"/>
  <c r="AW6" i="43"/>
  <c r="AW7" i="43"/>
  <c r="AW8" i="43"/>
  <c r="AW9" i="43"/>
  <c r="AW10" i="43"/>
  <c r="AW11" i="43"/>
  <c r="AW12" i="43"/>
  <c r="AW13" i="43"/>
  <c r="AW14" i="43"/>
  <c r="AW15" i="43"/>
  <c r="AW16" i="43"/>
  <c r="AW17" i="43"/>
  <c r="AW18" i="43"/>
  <c r="AX5" i="43"/>
  <c r="AX6" i="43"/>
  <c r="AX7" i="43"/>
  <c r="AX8" i="43"/>
  <c r="AX9" i="43"/>
  <c r="AX10" i="43"/>
  <c r="AX11" i="43"/>
  <c r="AX12" i="43"/>
  <c r="AX13" i="43"/>
  <c r="AX14" i="43"/>
  <c r="AX15" i="43"/>
  <c r="AX16" i="43"/>
  <c r="AX17" i="43"/>
  <c r="AX18" i="43"/>
  <c r="AY50" i="43"/>
  <c r="AY5" i="42"/>
  <c r="AY6" i="42"/>
  <c r="AY7" i="42"/>
  <c r="AY8" i="42"/>
  <c r="AY9" i="42"/>
  <c r="AY10" i="42"/>
  <c r="AY11" i="42"/>
  <c r="AY12" i="42"/>
  <c r="AY13" i="42"/>
  <c r="AY14" i="42"/>
  <c r="AY15" i="42"/>
  <c r="AY16" i="42"/>
  <c r="AY17" i="42"/>
  <c r="AY18" i="42"/>
  <c r="AY19" i="42"/>
  <c r="AY20" i="42"/>
  <c r="AY21" i="42"/>
  <c r="AY22" i="42"/>
  <c r="AY23" i="42"/>
  <c r="AY24" i="42"/>
  <c r="AY25" i="42"/>
  <c r="AY26" i="42"/>
  <c r="AY27" i="42"/>
  <c r="AY28" i="42"/>
  <c r="AY29" i="42"/>
  <c r="AY30" i="42"/>
  <c r="AY31" i="42"/>
  <c r="AY32" i="42"/>
  <c r="AY33" i="42"/>
  <c r="AY34" i="42"/>
  <c r="AY35" i="42"/>
  <c r="AY38" i="42"/>
  <c r="AZ5" i="42"/>
  <c r="AZ6" i="42"/>
  <c r="AZ7" i="42"/>
  <c r="AZ8" i="42"/>
  <c r="AZ9" i="42"/>
  <c r="AZ10" i="42"/>
  <c r="AZ11" i="42"/>
  <c r="AZ12" i="42"/>
  <c r="AZ13" i="42"/>
  <c r="AZ14" i="42"/>
  <c r="AZ15" i="42"/>
  <c r="AZ16" i="42"/>
  <c r="AZ17" i="42"/>
  <c r="AZ18" i="42"/>
  <c r="AZ19" i="42"/>
  <c r="AZ20" i="42"/>
  <c r="AZ21" i="42"/>
  <c r="AZ22" i="42"/>
  <c r="AZ23" i="42"/>
  <c r="AZ24" i="42"/>
  <c r="AZ25" i="42"/>
  <c r="AZ26" i="42"/>
  <c r="AZ27" i="42"/>
  <c r="AZ28" i="42"/>
  <c r="AZ29" i="42"/>
  <c r="AZ30" i="42"/>
  <c r="AZ31" i="42"/>
  <c r="AZ32" i="42"/>
  <c r="AZ33" i="42"/>
  <c r="AZ34" i="42"/>
  <c r="AZ35" i="42"/>
  <c r="AZ38" i="42"/>
  <c r="AV5" i="42"/>
  <c r="AV6" i="42"/>
  <c r="AV7" i="42"/>
  <c r="AV8" i="42"/>
  <c r="AV9" i="42"/>
  <c r="AV10" i="42"/>
  <c r="AV11" i="42"/>
  <c r="AV12" i="42"/>
  <c r="AV13" i="42"/>
  <c r="AV14" i="42"/>
  <c r="AV15" i="42"/>
  <c r="AV16" i="42"/>
  <c r="AV17" i="42"/>
  <c r="AV18" i="42"/>
  <c r="AV19" i="42"/>
  <c r="AV20" i="42"/>
  <c r="AV21" i="42"/>
  <c r="AV22" i="42"/>
  <c r="AV23" i="42"/>
  <c r="AV24" i="42"/>
  <c r="AV25" i="42"/>
  <c r="AV26" i="42"/>
  <c r="AV27" i="42"/>
  <c r="AV28" i="42"/>
  <c r="AV29" i="42"/>
  <c r="AV30" i="42"/>
  <c r="AV31" i="42"/>
  <c r="AV32" i="42"/>
  <c r="AV33" i="42"/>
  <c r="AV34" i="42"/>
  <c r="AV35" i="42"/>
  <c r="AV38" i="42"/>
  <c r="AW5" i="42"/>
  <c r="AW6" i="42"/>
  <c r="AW7" i="42"/>
  <c r="AW8" i="42"/>
  <c r="AW9" i="42"/>
  <c r="AW10" i="42"/>
  <c r="AW11" i="42"/>
  <c r="AW12" i="42"/>
  <c r="AW13" i="42"/>
  <c r="AW14" i="42"/>
  <c r="AW15" i="42"/>
  <c r="AW16" i="42"/>
  <c r="AW17" i="42"/>
  <c r="AW18" i="42"/>
  <c r="AW19" i="42"/>
  <c r="AW20" i="42"/>
  <c r="AW21" i="42"/>
  <c r="AW22" i="42"/>
  <c r="AW23" i="42"/>
  <c r="AW24" i="42"/>
  <c r="AW25" i="42"/>
  <c r="AW26" i="42"/>
  <c r="AW27" i="42"/>
  <c r="AW28" i="42"/>
  <c r="AW29" i="42"/>
  <c r="AW30" i="42"/>
  <c r="AW31" i="42"/>
  <c r="AW32" i="42"/>
  <c r="AW33" i="42"/>
  <c r="AW34" i="42"/>
  <c r="AW35" i="42"/>
  <c r="AW38" i="42"/>
  <c r="AX5" i="42"/>
  <c r="AX6" i="42"/>
  <c r="AX7" i="42"/>
  <c r="AX8" i="42"/>
  <c r="AX9" i="42"/>
  <c r="AX10" i="42"/>
  <c r="AX11" i="42"/>
  <c r="AX12" i="42"/>
  <c r="AX13" i="42"/>
  <c r="AX14" i="42"/>
  <c r="AX15" i="42"/>
  <c r="AX16" i="42"/>
  <c r="AX17" i="42"/>
  <c r="AX18" i="42"/>
  <c r="AX19" i="42"/>
  <c r="AX20" i="42"/>
  <c r="AX21" i="42"/>
  <c r="AX22" i="42"/>
  <c r="AX23" i="42"/>
  <c r="AX24" i="42"/>
  <c r="AX25" i="42"/>
  <c r="AX26" i="42"/>
  <c r="AX27" i="42"/>
  <c r="AX28" i="42"/>
  <c r="AX29" i="42"/>
  <c r="AX30" i="42"/>
  <c r="AX31" i="42"/>
  <c r="AX32" i="42"/>
  <c r="AX33" i="42"/>
  <c r="AX34" i="42"/>
  <c r="AX35" i="42"/>
  <c r="AX37" i="42"/>
  <c r="AY50" i="42"/>
  <c r="AZ50" i="42"/>
  <c r="AV50" i="42"/>
  <c r="AW50" i="42"/>
  <c r="AX49" i="42"/>
  <c r="AV28" i="40"/>
  <c r="AV29" i="40"/>
  <c r="AV30" i="40"/>
  <c r="AV31" i="40"/>
  <c r="AV32" i="40"/>
  <c r="AV33" i="40"/>
  <c r="AV38" i="40"/>
  <c r="AV50" i="40"/>
  <c r="AW28" i="40"/>
  <c r="AW29" i="40"/>
  <c r="AW30" i="40"/>
  <c r="AW31" i="40"/>
  <c r="AW32" i="40"/>
  <c r="AW33" i="40"/>
  <c r="AW38" i="40"/>
  <c r="AW50" i="40"/>
  <c r="AX28" i="40"/>
  <c r="AX29" i="40"/>
  <c r="AX30" i="40"/>
  <c r="AX31" i="40"/>
  <c r="AX32" i="40"/>
  <c r="AX33" i="40"/>
  <c r="AX37" i="40"/>
  <c r="AX49" i="40"/>
  <c r="AY28" i="40"/>
  <c r="AY29" i="40"/>
  <c r="AY30" i="40"/>
  <c r="AY31" i="40"/>
  <c r="AY32" i="40"/>
  <c r="AY33" i="40"/>
  <c r="AY38" i="40"/>
  <c r="AY50" i="40"/>
  <c r="AZ28" i="40"/>
  <c r="AZ29" i="40"/>
  <c r="AZ30" i="40"/>
  <c r="AZ31" i="40"/>
  <c r="AZ32" i="40"/>
  <c r="AZ33" i="40"/>
  <c r="AZ38" i="40"/>
  <c r="AZ50" i="40"/>
  <c r="DL65" i="44"/>
  <c r="CZ65" i="44"/>
  <c r="CN65" i="44"/>
  <c r="CB65" i="44"/>
  <c r="BP65" i="44"/>
  <c r="BD65" i="44"/>
  <c r="AU35" i="44"/>
  <c r="D35" i="44"/>
  <c r="DM67" i="44"/>
  <c r="DN67" i="44"/>
  <c r="DO67" i="44"/>
  <c r="DP67" i="44"/>
  <c r="DQ67" i="44"/>
  <c r="DR67" i="44"/>
  <c r="DU5" i="44"/>
  <c r="DU6" i="44"/>
  <c r="DU7" i="44"/>
  <c r="DU8" i="44"/>
  <c r="DU9" i="44"/>
  <c r="DU10" i="44"/>
  <c r="DU11" i="44"/>
  <c r="DU12" i="44"/>
  <c r="DU13" i="44"/>
  <c r="DU14" i="44"/>
  <c r="DU15" i="44"/>
  <c r="DU16" i="44"/>
  <c r="DU17" i="44"/>
  <c r="DU18" i="44"/>
  <c r="DU19" i="44"/>
  <c r="DU20" i="44"/>
  <c r="DU21" i="44"/>
  <c r="DU22" i="44"/>
  <c r="DU23" i="44"/>
  <c r="DU24" i="44"/>
  <c r="DU25" i="44"/>
  <c r="DU26" i="44"/>
  <c r="DU27" i="44"/>
  <c r="DU28" i="44"/>
  <c r="DU29" i="44"/>
  <c r="DU30" i="44"/>
  <c r="DU31" i="44"/>
  <c r="DU32" i="44"/>
  <c r="DU33" i="44"/>
  <c r="DU34" i="44"/>
  <c r="DU35" i="44"/>
  <c r="DU36" i="44"/>
  <c r="DU37" i="44"/>
  <c r="DU38" i="44"/>
  <c r="DU39" i="44"/>
  <c r="DU40" i="44"/>
  <c r="DU41" i="44"/>
  <c r="DU42" i="44"/>
  <c r="DU43" i="44"/>
  <c r="DU44" i="44"/>
  <c r="DU45" i="44"/>
  <c r="DU46" i="44"/>
  <c r="DU47" i="44"/>
  <c r="DU48" i="44"/>
  <c r="DU49" i="44"/>
  <c r="DU50" i="44"/>
  <c r="DU51" i="44"/>
  <c r="DU52" i="44"/>
  <c r="DU53" i="44"/>
  <c r="DU54" i="44"/>
  <c r="DU55" i="44"/>
  <c r="DU56" i="44"/>
  <c r="DU57" i="44"/>
  <c r="DU58" i="44"/>
  <c r="DU59" i="44"/>
  <c r="DU60" i="44"/>
  <c r="DU61" i="44"/>
  <c r="DU62" i="44"/>
  <c r="DU63" i="44"/>
  <c r="DU64" i="44"/>
  <c r="DU65" i="44"/>
  <c r="DU66" i="44"/>
  <c r="DU67" i="44"/>
  <c r="DV67" i="44"/>
  <c r="DT67" i="44"/>
  <c r="DS67" i="44"/>
  <c r="DA67" i="44"/>
  <c r="DB67" i="44"/>
  <c r="DC67" i="44"/>
  <c r="DD67" i="44"/>
  <c r="DE67" i="44"/>
  <c r="DF67" i="44"/>
  <c r="DI67" i="44"/>
  <c r="DJ67" i="44"/>
  <c r="DH67" i="44"/>
  <c r="DG67" i="44"/>
  <c r="CO67" i="44"/>
  <c r="CP67" i="44"/>
  <c r="CQ67" i="44"/>
  <c r="CR67" i="44"/>
  <c r="CS67" i="44"/>
  <c r="CT67" i="44"/>
  <c r="CW67" i="44"/>
  <c r="CX67" i="44"/>
  <c r="CV67" i="44"/>
  <c r="CU67" i="44"/>
  <c r="CC67" i="44"/>
  <c r="CD67" i="44"/>
  <c r="CE67" i="44"/>
  <c r="CF67" i="44"/>
  <c r="CG67" i="44"/>
  <c r="CH67" i="44"/>
  <c r="CK67" i="44"/>
  <c r="CL67" i="44"/>
  <c r="CJ67" i="44"/>
  <c r="CI67" i="44"/>
  <c r="BQ67" i="44"/>
  <c r="BR67" i="44"/>
  <c r="BS67" i="44"/>
  <c r="BT67" i="44"/>
  <c r="BU67" i="44"/>
  <c r="BV67" i="44"/>
  <c r="BY67" i="44"/>
  <c r="BZ67" i="44"/>
  <c r="BX67" i="44"/>
  <c r="BW67" i="44"/>
  <c r="BE67" i="44"/>
  <c r="BF67" i="44"/>
  <c r="BG67" i="44"/>
  <c r="BH67" i="44"/>
  <c r="BI67" i="44"/>
  <c r="BJ67" i="44"/>
  <c r="BM67" i="44"/>
  <c r="BN67" i="44"/>
  <c r="BL67" i="44"/>
  <c r="BK67" i="44"/>
  <c r="DN66" i="44"/>
  <c r="DP66" i="44"/>
  <c r="DR66" i="44"/>
  <c r="DV66" i="44"/>
  <c r="DB66" i="44"/>
  <c r="DF66" i="44"/>
  <c r="DJ66" i="44"/>
  <c r="CP66" i="44"/>
  <c r="CR66" i="44"/>
  <c r="CT66" i="44"/>
  <c r="CX66" i="44"/>
  <c r="CD66" i="44"/>
  <c r="CF66" i="44"/>
  <c r="CH66" i="44"/>
  <c r="CL66" i="44"/>
  <c r="BR66" i="44"/>
  <c r="BT66" i="44"/>
  <c r="BV66" i="44"/>
  <c r="BZ66" i="44"/>
  <c r="BF66" i="44"/>
  <c r="BH66" i="44"/>
  <c r="BJ66" i="44"/>
  <c r="BN66" i="44"/>
  <c r="DN65" i="44"/>
  <c r="DP65" i="44"/>
  <c r="DR65" i="44"/>
  <c r="DV65" i="44"/>
  <c r="BC65" i="44"/>
  <c r="BO65" i="44"/>
  <c r="CA65" i="44"/>
  <c r="CM65" i="44"/>
  <c r="CY65" i="44"/>
  <c r="DK65" i="44"/>
  <c r="DB65" i="44"/>
  <c r="DF65" i="44"/>
  <c r="DJ65" i="44"/>
  <c r="CP65" i="44"/>
  <c r="CR65" i="44"/>
  <c r="CT65" i="44"/>
  <c r="CX65" i="44"/>
  <c r="CD65" i="44"/>
  <c r="CF65" i="44"/>
  <c r="CH65" i="44"/>
  <c r="CL65" i="44"/>
  <c r="BR65" i="44"/>
  <c r="BT65" i="44"/>
  <c r="BV65" i="44"/>
  <c r="BZ65" i="44"/>
  <c r="BF65" i="44"/>
  <c r="BH65" i="44"/>
  <c r="BJ65" i="44"/>
  <c r="BN65" i="44"/>
  <c r="DN64" i="44"/>
  <c r="DP64" i="44"/>
  <c r="DR64" i="44"/>
  <c r="DV64" i="44"/>
  <c r="DB64" i="44"/>
  <c r="DD64" i="44"/>
  <c r="DF64" i="44"/>
  <c r="DJ64" i="44"/>
  <c r="CP64" i="44"/>
  <c r="CR64" i="44"/>
  <c r="CT64" i="44"/>
  <c r="CX64" i="44"/>
  <c r="CD64" i="44"/>
  <c r="CF64" i="44"/>
  <c r="CH64" i="44"/>
  <c r="CL64" i="44"/>
  <c r="BR64" i="44"/>
  <c r="BT64" i="44"/>
  <c r="BV64" i="44"/>
  <c r="BZ64" i="44"/>
  <c r="BF64" i="44"/>
  <c r="BH64" i="44"/>
  <c r="BJ64" i="44"/>
  <c r="BN64" i="44"/>
  <c r="DN63" i="44"/>
  <c r="DP63" i="44"/>
  <c r="DR63" i="44"/>
  <c r="DV63" i="44"/>
  <c r="D6" i="44"/>
  <c r="D7" i="44"/>
  <c r="D8" i="44"/>
  <c r="D9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AU34" i="44"/>
  <c r="BD63" i="44"/>
  <c r="BP63" i="44"/>
  <c r="CB63" i="44"/>
  <c r="CN63" i="44"/>
  <c r="CZ63" i="44"/>
  <c r="DL63" i="44"/>
  <c r="BC63" i="44"/>
  <c r="BO63" i="44"/>
  <c r="CA63" i="44"/>
  <c r="CM63" i="44"/>
  <c r="CY63" i="44"/>
  <c r="DK63" i="44"/>
  <c r="DB63" i="44"/>
  <c r="DD63" i="44"/>
  <c r="DF63" i="44"/>
  <c r="DJ63" i="44"/>
  <c r="CP63" i="44"/>
  <c r="CR63" i="44"/>
  <c r="CT63" i="44"/>
  <c r="CX63" i="44"/>
  <c r="CD63" i="44"/>
  <c r="CF63" i="44"/>
  <c r="CH63" i="44"/>
  <c r="CL63" i="44"/>
  <c r="BR63" i="44"/>
  <c r="BT63" i="44"/>
  <c r="BV63" i="44"/>
  <c r="BZ63" i="44"/>
  <c r="BF63" i="44"/>
  <c r="BH63" i="44"/>
  <c r="BJ63" i="44"/>
  <c r="BN63" i="44"/>
  <c r="DN62" i="44"/>
  <c r="DP62" i="44"/>
  <c r="DR62" i="44"/>
  <c r="DV62" i="44"/>
  <c r="DB62" i="44"/>
  <c r="DD62" i="44"/>
  <c r="DF62" i="44"/>
  <c r="DJ62" i="44"/>
  <c r="CP62" i="44"/>
  <c r="CR62" i="44"/>
  <c r="CT62" i="44"/>
  <c r="CX62" i="44"/>
  <c r="CD62" i="44"/>
  <c r="CF62" i="44"/>
  <c r="CH62" i="44"/>
  <c r="CL62" i="44"/>
  <c r="BR62" i="44"/>
  <c r="BT62" i="44"/>
  <c r="BV62" i="44"/>
  <c r="BZ62" i="44"/>
  <c r="BF62" i="44"/>
  <c r="BH62" i="44"/>
  <c r="BJ62" i="44"/>
  <c r="BN62" i="44"/>
  <c r="DN61" i="44"/>
  <c r="DP61" i="44"/>
  <c r="DR61" i="44"/>
  <c r="DV61" i="44"/>
  <c r="AU33" i="44"/>
  <c r="BD61" i="44"/>
  <c r="BP61" i="44"/>
  <c r="CB61" i="44"/>
  <c r="CN61" i="44"/>
  <c r="CZ61" i="44"/>
  <c r="DL61" i="44"/>
  <c r="BC61" i="44"/>
  <c r="BO61" i="44"/>
  <c r="CA61" i="44"/>
  <c r="CM61" i="44"/>
  <c r="CY61" i="44"/>
  <c r="DK61" i="44"/>
  <c r="DB61" i="44"/>
  <c r="DD61" i="44"/>
  <c r="DF61" i="44"/>
  <c r="DJ61" i="44"/>
  <c r="CP61" i="44"/>
  <c r="CR61" i="44"/>
  <c r="CT61" i="44"/>
  <c r="CX61" i="44"/>
  <c r="CD61" i="44"/>
  <c r="CF61" i="44"/>
  <c r="CH61" i="44"/>
  <c r="CL61" i="44"/>
  <c r="BR61" i="44"/>
  <c r="BT61" i="44"/>
  <c r="BV61" i="44"/>
  <c r="BZ61" i="44"/>
  <c r="BF61" i="44"/>
  <c r="BH61" i="44"/>
  <c r="BJ61" i="44"/>
  <c r="BN61" i="44"/>
  <c r="DN60" i="44"/>
  <c r="DP60" i="44"/>
  <c r="DR60" i="44"/>
  <c r="DV60" i="44"/>
  <c r="DB60" i="44"/>
  <c r="DD60" i="44"/>
  <c r="DF60" i="44"/>
  <c r="DJ60" i="44"/>
  <c r="CP60" i="44"/>
  <c r="CR60" i="44"/>
  <c r="CT60" i="44"/>
  <c r="CX60" i="44"/>
  <c r="CD60" i="44"/>
  <c r="CF60" i="44"/>
  <c r="CH60" i="44"/>
  <c r="CL60" i="44"/>
  <c r="BR60" i="44"/>
  <c r="BT60" i="44"/>
  <c r="BV60" i="44"/>
  <c r="BZ60" i="44"/>
  <c r="BF60" i="44"/>
  <c r="BH60" i="44"/>
  <c r="BJ60" i="44"/>
  <c r="BN60" i="44"/>
  <c r="DN59" i="44"/>
  <c r="DP59" i="44"/>
  <c r="DR59" i="44"/>
  <c r="DV59" i="44"/>
  <c r="AU32" i="44"/>
  <c r="BD59" i="44"/>
  <c r="BP59" i="44"/>
  <c r="CB59" i="44"/>
  <c r="CN59" i="44"/>
  <c r="CZ59" i="44"/>
  <c r="DL59" i="44"/>
  <c r="BC59" i="44"/>
  <c r="BO59" i="44"/>
  <c r="CA59" i="44"/>
  <c r="CM59" i="44"/>
  <c r="CY59" i="44"/>
  <c r="DK59" i="44"/>
  <c r="DB59" i="44"/>
  <c r="DD59" i="44"/>
  <c r="DF59" i="44"/>
  <c r="DJ59" i="44"/>
  <c r="CP59" i="44"/>
  <c r="CR59" i="44"/>
  <c r="CT59" i="44"/>
  <c r="CX59" i="44"/>
  <c r="CD59" i="44"/>
  <c r="CF59" i="44"/>
  <c r="CH59" i="44"/>
  <c r="CL59" i="44"/>
  <c r="BR59" i="44"/>
  <c r="BT59" i="44"/>
  <c r="BV59" i="44"/>
  <c r="BZ59" i="44"/>
  <c r="BF59" i="44"/>
  <c r="BH59" i="44"/>
  <c r="BJ59" i="44"/>
  <c r="BN59" i="44"/>
  <c r="DN58" i="44"/>
  <c r="DP58" i="44"/>
  <c r="DR58" i="44"/>
  <c r="DV58" i="44"/>
  <c r="DB58" i="44"/>
  <c r="DD58" i="44"/>
  <c r="DF58" i="44"/>
  <c r="DJ58" i="44"/>
  <c r="CP58" i="44"/>
  <c r="CR58" i="44"/>
  <c r="CT58" i="44"/>
  <c r="CX58" i="44"/>
  <c r="CD58" i="44"/>
  <c r="CF58" i="44"/>
  <c r="CH58" i="44"/>
  <c r="CL58" i="44"/>
  <c r="BR58" i="44"/>
  <c r="BT58" i="44"/>
  <c r="BV58" i="44"/>
  <c r="BZ58" i="44"/>
  <c r="BF58" i="44"/>
  <c r="BH58" i="44"/>
  <c r="BJ58" i="44"/>
  <c r="BN58" i="44"/>
  <c r="BA49" i="44"/>
  <c r="AY5" i="44"/>
  <c r="AY6" i="44"/>
  <c r="AY7" i="44"/>
  <c r="AY8" i="44"/>
  <c r="AY9" i="44"/>
  <c r="AY10" i="44"/>
  <c r="AY11" i="44"/>
  <c r="AY12" i="44"/>
  <c r="AY13" i="44"/>
  <c r="AY14" i="44"/>
  <c r="AY15" i="44"/>
  <c r="AY16" i="44"/>
  <c r="AY17" i="44"/>
  <c r="AY18" i="44"/>
  <c r="AY19" i="44"/>
  <c r="AY20" i="44"/>
  <c r="AY21" i="44"/>
  <c r="AY22" i="44"/>
  <c r="AY23" i="44"/>
  <c r="AY24" i="44"/>
  <c r="AY25" i="44"/>
  <c r="AY26" i="44"/>
  <c r="AY27" i="44"/>
  <c r="AY28" i="44"/>
  <c r="AY29" i="44"/>
  <c r="AY30" i="44"/>
  <c r="AY31" i="44"/>
  <c r="AY32" i="44"/>
  <c r="AY33" i="44"/>
  <c r="AY34" i="44"/>
  <c r="AY35" i="44"/>
  <c r="AY38" i="44"/>
  <c r="AY50" i="44"/>
  <c r="BA50" i="44"/>
  <c r="DN57" i="44"/>
  <c r="DP57" i="44"/>
  <c r="DR57" i="44"/>
  <c r="DV57" i="44"/>
  <c r="AU31" i="44"/>
  <c r="BD57" i="44"/>
  <c r="BP57" i="44"/>
  <c r="CB57" i="44"/>
  <c r="CN57" i="44"/>
  <c r="CZ57" i="44"/>
  <c r="DL57" i="44"/>
  <c r="BC57" i="44"/>
  <c r="BO57" i="44"/>
  <c r="CA57" i="44"/>
  <c r="CM57" i="44"/>
  <c r="CY57" i="44"/>
  <c r="DK57" i="44"/>
  <c r="DB57" i="44"/>
  <c r="DD57" i="44"/>
  <c r="DF57" i="44"/>
  <c r="DJ57" i="44"/>
  <c r="CP57" i="44"/>
  <c r="CR57" i="44"/>
  <c r="CT57" i="44"/>
  <c r="CX57" i="44"/>
  <c r="CD57" i="44"/>
  <c r="CF57" i="44"/>
  <c r="CH57" i="44"/>
  <c r="CL57" i="44"/>
  <c r="BR57" i="44"/>
  <c r="BT57" i="44"/>
  <c r="BV57" i="44"/>
  <c r="BZ57" i="44"/>
  <c r="BF57" i="44"/>
  <c r="BH57" i="44"/>
  <c r="BJ57" i="44"/>
  <c r="BN57" i="44"/>
  <c r="DN56" i="44"/>
  <c r="DP56" i="44"/>
  <c r="DR56" i="44"/>
  <c r="DV56" i="44"/>
  <c r="DB56" i="44"/>
  <c r="DD56" i="44"/>
  <c r="DF56" i="44"/>
  <c r="DJ56" i="44"/>
  <c r="CP56" i="44"/>
  <c r="CR56" i="44"/>
  <c r="CT56" i="44"/>
  <c r="CX56" i="44"/>
  <c r="CD56" i="44"/>
  <c r="CF56" i="44"/>
  <c r="CH56" i="44"/>
  <c r="CL56" i="44"/>
  <c r="BR56" i="44"/>
  <c r="BT56" i="44"/>
  <c r="BV56" i="44"/>
  <c r="BZ56" i="44"/>
  <c r="BF56" i="44"/>
  <c r="BH56" i="44"/>
  <c r="BJ56" i="44"/>
  <c r="BN56" i="44"/>
  <c r="DN55" i="44"/>
  <c r="DP55" i="44"/>
  <c r="DR55" i="44"/>
  <c r="DV55" i="44"/>
  <c r="AU30" i="44"/>
  <c r="BD55" i="44"/>
  <c r="BP55" i="44"/>
  <c r="CB55" i="44"/>
  <c r="CN55" i="44"/>
  <c r="CZ55" i="44"/>
  <c r="DL55" i="44"/>
  <c r="BC55" i="44"/>
  <c r="BO55" i="44"/>
  <c r="CA55" i="44"/>
  <c r="CM55" i="44"/>
  <c r="CY55" i="44"/>
  <c r="DK55" i="44"/>
  <c r="DB55" i="44"/>
  <c r="DD55" i="44"/>
  <c r="DF55" i="44"/>
  <c r="DJ55" i="44"/>
  <c r="CP55" i="44"/>
  <c r="CR55" i="44"/>
  <c r="CT55" i="44"/>
  <c r="CX55" i="44"/>
  <c r="CD55" i="44"/>
  <c r="CF55" i="44"/>
  <c r="CH55" i="44"/>
  <c r="CL55" i="44"/>
  <c r="BR55" i="44"/>
  <c r="BT55" i="44"/>
  <c r="BV55" i="44"/>
  <c r="BZ55" i="44"/>
  <c r="BF55" i="44"/>
  <c r="BH55" i="44"/>
  <c r="BJ55" i="44"/>
  <c r="BN55" i="44"/>
  <c r="DN54" i="44"/>
  <c r="DP54" i="44"/>
  <c r="DR54" i="44"/>
  <c r="DV54" i="44"/>
  <c r="DB54" i="44"/>
  <c r="DD54" i="44"/>
  <c r="DF54" i="44"/>
  <c r="DJ54" i="44"/>
  <c r="CP54" i="44"/>
  <c r="CR54" i="44"/>
  <c r="CT54" i="44"/>
  <c r="CX54" i="44"/>
  <c r="CD54" i="44"/>
  <c r="CF54" i="44"/>
  <c r="CH54" i="44"/>
  <c r="CL54" i="44"/>
  <c r="BR54" i="44"/>
  <c r="BT54" i="44"/>
  <c r="BV54" i="44"/>
  <c r="BZ54" i="44"/>
  <c r="BF54" i="44"/>
  <c r="BH54" i="44"/>
  <c r="BJ54" i="44"/>
  <c r="BN54" i="44"/>
  <c r="DN53" i="44"/>
  <c r="DP53" i="44"/>
  <c r="DR53" i="44"/>
  <c r="DV53" i="44"/>
  <c r="AU29" i="44"/>
  <c r="BD53" i="44"/>
  <c r="BP53" i="44"/>
  <c r="CB53" i="44"/>
  <c r="CN53" i="44"/>
  <c r="CZ53" i="44"/>
  <c r="DL53" i="44"/>
  <c r="BC53" i="44"/>
  <c r="BO53" i="44"/>
  <c r="CA53" i="44"/>
  <c r="CM53" i="44"/>
  <c r="CY53" i="44"/>
  <c r="DK53" i="44"/>
  <c r="DB53" i="44"/>
  <c r="DD53" i="44"/>
  <c r="DF53" i="44"/>
  <c r="DJ53" i="44"/>
  <c r="CP53" i="44"/>
  <c r="CR53" i="44"/>
  <c r="CT53" i="44"/>
  <c r="CX53" i="44"/>
  <c r="CD53" i="44"/>
  <c r="CF53" i="44"/>
  <c r="CH53" i="44"/>
  <c r="CL53" i="44"/>
  <c r="BR53" i="44"/>
  <c r="BT53" i="44"/>
  <c r="BV53" i="44"/>
  <c r="BZ53" i="44"/>
  <c r="BF53" i="44"/>
  <c r="BH53" i="44"/>
  <c r="BJ53" i="44"/>
  <c r="BN53" i="44"/>
  <c r="DN52" i="44"/>
  <c r="DP52" i="44"/>
  <c r="DR52" i="44"/>
  <c r="DV52" i="44"/>
  <c r="DB52" i="44"/>
  <c r="DD52" i="44"/>
  <c r="DF52" i="44"/>
  <c r="DJ52" i="44"/>
  <c r="CP52" i="44"/>
  <c r="CR52" i="44"/>
  <c r="CT52" i="44"/>
  <c r="CX52" i="44"/>
  <c r="CD52" i="44"/>
  <c r="CF52" i="44"/>
  <c r="CH52" i="44"/>
  <c r="CL52" i="44"/>
  <c r="BR52" i="44"/>
  <c r="BT52" i="44"/>
  <c r="BV52" i="44"/>
  <c r="BZ52" i="44"/>
  <c r="BF52" i="44"/>
  <c r="BH52" i="44"/>
  <c r="BJ52" i="44"/>
  <c r="BN52" i="44"/>
  <c r="DN51" i="44"/>
  <c r="DP51" i="44"/>
  <c r="DR51" i="44"/>
  <c r="DV51" i="44"/>
  <c r="AU28" i="44"/>
  <c r="BD51" i="44"/>
  <c r="BP51" i="44"/>
  <c r="CB51" i="44"/>
  <c r="CN51" i="44"/>
  <c r="CZ51" i="44"/>
  <c r="DL51" i="44"/>
  <c r="BC51" i="44"/>
  <c r="BO51" i="44"/>
  <c r="CA51" i="44"/>
  <c r="CM51" i="44"/>
  <c r="CY51" i="44"/>
  <c r="DK51" i="44"/>
  <c r="DB51" i="44"/>
  <c r="DD51" i="44"/>
  <c r="DF51" i="44"/>
  <c r="DJ51" i="44"/>
  <c r="CP51" i="44"/>
  <c r="CR51" i="44"/>
  <c r="CT51" i="44"/>
  <c r="CX51" i="44"/>
  <c r="CD51" i="44"/>
  <c r="CF51" i="44"/>
  <c r="CH51" i="44"/>
  <c r="CL51" i="44"/>
  <c r="BR51" i="44"/>
  <c r="BT51" i="44"/>
  <c r="BV51" i="44"/>
  <c r="BZ51" i="44"/>
  <c r="BF51" i="44"/>
  <c r="BH51" i="44"/>
  <c r="BJ51" i="44"/>
  <c r="BN51" i="44"/>
  <c r="L39" i="44"/>
  <c r="L47" i="44"/>
  <c r="L51" i="44"/>
  <c r="K39" i="44"/>
  <c r="K47" i="44"/>
  <c r="K51" i="44"/>
  <c r="H39" i="44"/>
  <c r="H47" i="44"/>
  <c r="H51" i="44"/>
  <c r="I39" i="44"/>
  <c r="I47" i="44"/>
  <c r="I51" i="44"/>
  <c r="J51" i="44"/>
  <c r="DN50" i="44"/>
  <c r="DP50" i="44"/>
  <c r="DR50" i="44"/>
  <c r="DV50" i="44"/>
  <c r="DB50" i="44"/>
  <c r="DD50" i="44"/>
  <c r="DF50" i="44"/>
  <c r="DJ50" i="44"/>
  <c r="CP50" i="44"/>
  <c r="CR50" i="44"/>
  <c r="CT50" i="44"/>
  <c r="CX50" i="44"/>
  <c r="CD50" i="44"/>
  <c r="CF50" i="44"/>
  <c r="CH50" i="44"/>
  <c r="CL50" i="44"/>
  <c r="BR50" i="44"/>
  <c r="BT50" i="44"/>
  <c r="BV50" i="44"/>
  <c r="BZ50" i="44"/>
  <c r="BF50" i="44"/>
  <c r="BH50" i="44"/>
  <c r="BJ50" i="44"/>
  <c r="BN50" i="44"/>
  <c r="DN49" i="44"/>
  <c r="DP49" i="44"/>
  <c r="DR49" i="44"/>
  <c r="DV49" i="44"/>
  <c r="AU27" i="44"/>
  <c r="BD49" i="44"/>
  <c r="BP49" i="44"/>
  <c r="CB49" i="44"/>
  <c r="CN49" i="44"/>
  <c r="CZ49" i="44"/>
  <c r="DL49" i="44"/>
  <c r="BC49" i="44"/>
  <c r="BO49" i="44"/>
  <c r="CA49" i="44"/>
  <c r="CM49" i="44"/>
  <c r="CY49" i="44"/>
  <c r="DK49" i="44"/>
  <c r="DB49" i="44"/>
  <c r="DD49" i="44"/>
  <c r="DF49" i="44"/>
  <c r="DJ49" i="44"/>
  <c r="CP49" i="44"/>
  <c r="CR49" i="44"/>
  <c r="CT49" i="44"/>
  <c r="CX49" i="44"/>
  <c r="CD49" i="44"/>
  <c r="CF49" i="44"/>
  <c r="CH49" i="44"/>
  <c r="CL49" i="44"/>
  <c r="BR49" i="44"/>
  <c r="BT49" i="44"/>
  <c r="BV49" i="44"/>
  <c r="BZ49" i="44"/>
  <c r="BF49" i="44"/>
  <c r="BH49" i="44"/>
  <c r="BJ49" i="44"/>
  <c r="BN49" i="44"/>
  <c r="L41" i="44"/>
  <c r="L43" i="44"/>
  <c r="L49" i="44"/>
  <c r="K36" i="44"/>
  <c r="K41" i="44"/>
  <c r="K43" i="44"/>
  <c r="K49" i="44"/>
  <c r="H36" i="44"/>
  <c r="H41" i="44"/>
  <c r="H43" i="44"/>
  <c r="H49" i="44"/>
  <c r="I36" i="44"/>
  <c r="I41" i="44"/>
  <c r="I43" i="44"/>
  <c r="I49" i="44"/>
  <c r="J49" i="44"/>
  <c r="DN48" i="44"/>
  <c r="DP48" i="44"/>
  <c r="DR48" i="44"/>
  <c r="DV48" i="44"/>
  <c r="DB48" i="44"/>
  <c r="DD48" i="44"/>
  <c r="DF48" i="44"/>
  <c r="DJ48" i="44"/>
  <c r="CP48" i="44"/>
  <c r="CR48" i="44"/>
  <c r="CT48" i="44"/>
  <c r="CX48" i="44"/>
  <c r="CD48" i="44"/>
  <c r="CF48" i="44"/>
  <c r="CH48" i="44"/>
  <c r="CL48" i="44"/>
  <c r="BR48" i="44"/>
  <c r="BT48" i="44"/>
  <c r="BV48" i="44"/>
  <c r="BZ48" i="44"/>
  <c r="BF48" i="44"/>
  <c r="BH48" i="44"/>
  <c r="BJ48" i="44"/>
  <c r="BN48" i="44"/>
  <c r="AZ48" i="44"/>
  <c r="AY48" i="44"/>
  <c r="AX48" i="44"/>
  <c r="AS2" i="44"/>
  <c r="AS48" i="44"/>
  <c r="DN47" i="44"/>
  <c r="DP47" i="44"/>
  <c r="DR47" i="44"/>
  <c r="DV47" i="44"/>
  <c r="AU26" i="44"/>
  <c r="BD47" i="44"/>
  <c r="BP47" i="44"/>
  <c r="CB47" i="44"/>
  <c r="CN47" i="44"/>
  <c r="CZ47" i="44"/>
  <c r="DL47" i="44"/>
  <c r="BC47" i="44"/>
  <c r="BO47" i="44"/>
  <c r="CA47" i="44"/>
  <c r="CM47" i="44"/>
  <c r="CY47" i="44"/>
  <c r="DK47" i="44"/>
  <c r="DB47" i="44"/>
  <c r="DD47" i="44"/>
  <c r="DF47" i="44"/>
  <c r="DJ47" i="44"/>
  <c r="CP47" i="44"/>
  <c r="CR47" i="44"/>
  <c r="CT47" i="44"/>
  <c r="CX47" i="44"/>
  <c r="CD47" i="44"/>
  <c r="CF47" i="44"/>
  <c r="CH47" i="44"/>
  <c r="CL47" i="44"/>
  <c r="BR47" i="44"/>
  <c r="BT47" i="44"/>
  <c r="BV47" i="44"/>
  <c r="BZ47" i="44"/>
  <c r="BF47" i="44"/>
  <c r="BH47" i="44"/>
  <c r="BJ47" i="44"/>
  <c r="BN47" i="44"/>
  <c r="AX47" i="44"/>
  <c r="J47" i="44"/>
  <c r="DN46" i="44"/>
  <c r="DP46" i="44"/>
  <c r="DR46" i="44"/>
  <c r="DV46" i="44"/>
  <c r="DB46" i="44"/>
  <c r="DD46" i="44"/>
  <c r="DF46" i="44"/>
  <c r="DJ46" i="44"/>
  <c r="CP46" i="44"/>
  <c r="CR46" i="44"/>
  <c r="CT46" i="44"/>
  <c r="CX46" i="44"/>
  <c r="CD46" i="44"/>
  <c r="CF46" i="44"/>
  <c r="CH46" i="44"/>
  <c r="CL46" i="44"/>
  <c r="BR46" i="44"/>
  <c r="BT46" i="44"/>
  <c r="BV46" i="44"/>
  <c r="BZ46" i="44"/>
  <c r="BF46" i="44"/>
  <c r="BH46" i="44"/>
  <c r="BJ46" i="44"/>
  <c r="BN46" i="44"/>
  <c r="DN45" i="44"/>
  <c r="DP45" i="44"/>
  <c r="DR45" i="44"/>
  <c r="DV45" i="44"/>
  <c r="AU25" i="44"/>
  <c r="BD45" i="44"/>
  <c r="BP45" i="44"/>
  <c r="CB45" i="44"/>
  <c r="CN45" i="44"/>
  <c r="CZ45" i="44"/>
  <c r="DL45" i="44"/>
  <c r="BC45" i="44"/>
  <c r="BO45" i="44"/>
  <c r="CA45" i="44"/>
  <c r="CM45" i="44"/>
  <c r="CY45" i="44"/>
  <c r="DK45" i="44"/>
  <c r="DB45" i="44"/>
  <c r="DD45" i="44"/>
  <c r="DF45" i="44"/>
  <c r="DJ45" i="44"/>
  <c r="CP45" i="44"/>
  <c r="CR45" i="44"/>
  <c r="CT45" i="44"/>
  <c r="CX45" i="44"/>
  <c r="CD45" i="44"/>
  <c r="CF45" i="44"/>
  <c r="CH45" i="44"/>
  <c r="CL45" i="44"/>
  <c r="BR45" i="44"/>
  <c r="BT45" i="44"/>
  <c r="BV45" i="44"/>
  <c r="BZ45" i="44"/>
  <c r="BF45" i="44"/>
  <c r="BH45" i="44"/>
  <c r="BJ45" i="44"/>
  <c r="BN45" i="44"/>
  <c r="BA37" i="44"/>
  <c r="BA38" i="44"/>
  <c r="M45" i="44"/>
  <c r="DN44" i="44"/>
  <c r="DP44" i="44"/>
  <c r="DR44" i="44"/>
  <c r="DV44" i="44"/>
  <c r="DB44" i="44"/>
  <c r="DD44" i="44"/>
  <c r="DF44" i="44"/>
  <c r="DJ44" i="44"/>
  <c r="CP44" i="44"/>
  <c r="CR44" i="44"/>
  <c r="CT44" i="44"/>
  <c r="CX44" i="44"/>
  <c r="CD44" i="44"/>
  <c r="CF44" i="44"/>
  <c r="CH44" i="44"/>
  <c r="CL44" i="44"/>
  <c r="BR44" i="44"/>
  <c r="BT44" i="44"/>
  <c r="BV44" i="44"/>
  <c r="BZ44" i="44"/>
  <c r="BF44" i="44"/>
  <c r="BH44" i="44"/>
  <c r="BJ44" i="44"/>
  <c r="BN44" i="44"/>
  <c r="DN43" i="44"/>
  <c r="DP43" i="44"/>
  <c r="DR43" i="44"/>
  <c r="DV43" i="44"/>
  <c r="AU24" i="44"/>
  <c r="BD43" i="44"/>
  <c r="BP43" i="44"/>
  <c r="CB43" i="44"/>
  <c r="CN43" i="44"/>
  <c r="CZ43" i="44"/>
  <c r="DL43" i="44"/>
  <c r="BC43" i="44"/>
  <c r="BO43" i="44"/>
  <c r="CA43" i="44"/>
  <c r="CM43" i="44"/>
  <c r="CY43" i="44"/>
  <c r="DK43" i="44"/>
  <c r="DB43" i="44"/>
  <c r="DD43" i="44"/>
  <c r="DF43" i="44"/>
  <c r="DJ43" i="44"/>
  <c r="CP43" i="44"/>
  <c r="CR43" i="44"/>
  <c r="CT43" i="44"/>
  <c r="CX43" i="44"/>
  <c r="CD43" i="44"/>
  <c r="CF43" i="44"/>
  <c r="CH43" i="44"/>
  <c r="CL43" i="44"/>
  <c r="BR43" i="44"/>
  <c r="BT43" i="44"/>
  <c r="BV43" i="44"/>
  <c r="BZ43" i="44"/>
  <c r="BF43" i="44"/>
  <c r="BH43" i="44"/>
  <c r="BJ43" i="44"/>
  <c r="BN43" i="44"/>
  <c r="J43" i="44"/>
  <c r="DN42" i="44"/>
  <c r="DP42" i="44"/>
  <c r="DR42" i="44"/>
  <c r="DV42" i="44"/>
  <c r="DB42" i="44"/>
  <c r="DD42" i="44"/>
  <c r="DF42" i="44"/>
  <c r="DJ42" i="44"/>
  <c r="CP42" i="44"/>
  <c r="CR42" i="44"/>
  <c r="CT42" i="44"/>
  <c r="CX42" i="44"/>
  <c r="CD42" i="44"/>
  <c r="CF42" i="44"/>
  <c r="CH42" i="44"/>
  <c r="CL42" i="44"/>
  <c r="BR42" i="44"/>
  <c r="BT42" i="44"/>
  <c r="BV42" i="44"/>
  <c r="BZ42" i="44"/>
  <c r="BF42" i="44"/>
  <c r="BH42" i="44"/>
  <c r="BJ42" i="44"/>
  <c r="BN42" i="44"/>
  <c r="DN41" i="44"/>
  <c r="DP41" i="44"/>
  <c r="DR41" i="44"/>
  <c r="DV41" i="44"/>
  <c r="AU23" i="44"/>
  <c r="BD41" i="44"/>
  <c r="BP41" i="44"/>
  <c r="CB41" i="44"/>
  <c r="CN41" i="44"/>
  <c r="CZ41" i="44"/>
  <c r="DL41" i="44"/>
  <c r="BC41" i="44"/>
  <c r="BO41" i="44"/>
  <c r="CA41" i="44"/>
  <c r="CM41" i="44"/>
  <c r="CY41" i="44"/>
  <c r="DK41" i="44"/>
  <c r="DB41" i="44"/>
  <c r="DD41" i="44"/>
  <c r="DF41" i="44"/>
  <c r="DJ41" i="44"/>
  <c r="CP41" i="44"/>
  <c r="CR41" i="44"/>
  <c r="CT41" i="44"/>
  <c r="CX41" i="44"/>
  <c r="CD41" i="44"/>
  <c r="CF41" i="44"/>
  <c r="CH41" i="44"/>
  <c r="CL41" i="44"/>
  <c r="BR41" i="44"/>
  <c r="BT41" i="44"/>
  <c r="BV41" i="44"/>
  <c r="BZ41" i="44"/>
  <c r="BF41" i="44"/>
  <c r="BH41" i="44"/>
  <c r="BJ41" i="44"/>
  <c r="BN41" i="44"/>
  <c r="J41" i="44"/>
  <c r="G36" i="44"/>
  <c r="G37" i="44"/>
  <c r="G39" i="44"/>
  <c r="G41" i="44"/>
  <c r="F36" i="44"/>
  <c r="F39" i="44"/>
  <c r="F41" i="44"/>
  <c r="DN40" i="44"/>
  <c r="DP40" i="44"/>
  <c r="DR40" i="44"/>
  <c r="DV40" i="44"/>
  <c r="DB40" i="44"/>
  <c r="DD40" i="44"/>
  <c r="DF40" i="44"/>
  <c r="DJ40" i="44"/>
  <c r="CP40" i="44"/>
  <c r="CR40" i="44"/>
  <c r="CT40" i="44"/>
  <c r="CX40" i="44"/>
  <c r="CD40" i="44"/>
  <c r="CF40" i="44"/>
  <c r="CH40" i="44"/>
  <c r="CL40" i="44"/>
  <c r="BR40" i="44"/>
  <c r="BT40" i="44"/>
  <c r="BV40" i="44"/>
  <c r="BZ40" i="44"/>
  <c r="BF40" i="44"/>
  <c r="BH40" i="44"/>
  <c r="BJ40" i="44"/>
  <c r="BN40" i="44"/>
  <c r="DN39" i="44"/>
  <c r="DP39" i="44"/>
  <c r="DR39" i="44"/>
  <c r="DV39" i="44"/>
  <c r="AU22" i="44"/>
  <c r="BD39" i="44"/>
  <c r="BP39" i="44"/>
  <c r="CB39" i="44"/>
  <c r="CN39" i="44"/>
  <c r="CZ39" i="44"/>
  <c r="DL39" i="44"/>
  <c r="BC39" i="44"/>
  <c r="BO39" i="44"/>
  <c r="CA39" i="44"/>
  <c r="CM39" i="44"/>
  <c r="CY39" i="44"/>
  <c r="DK39" i="44"/>
  <c r="DB39" i="44"/>
  <c r="DD39" i="44"/>
  <c r="DF39" i="44"/>
  <c r="DJ39" i="44"/>
  <c r="CP39" i="44"/>
  <c r="CR39" i="44"/>
  <c r="CT39" i="44"/>
  <c r="CX39" i="44"/>
  <c r="CD39" i="44"/>
  <c r="CF39" i="44"/>
  <c r="CH39" i="44"/>
  <c r="CL39" i="44"/>
  <c r="BR39" i="44"/>
  <c r="BT39" i="44"/>
  <c r="BV39" i="44"/>
  <c r="BZ39" i="44"/>
  <c r="BF39" i="44"/>
  <c r="BH39" i="44"/>
  <c r="BJ39" i="44"/>
  <c r="BN39" i="44"/>
  <c r="J39" i="44"/>
  <c r="DN38" i="44"/>
  <c r="DP38" i="44"/>
  <c r="DR38" i="44"/>
  <c r="DV38" i="44"/>
  <c r="DB38" i="44"/>
  <c r="DD38" i="44"/>
  <c r="DF38" i="44"/>
  <c r="DJ38" i="44"/>
  <c r="CP38" i="44"/>
  <c r="CR38" i="44"/>
  <c r="CT38" i="44"/>
  <c r="CX38" i="44"/>
  <c r="CD38" i="44"/>
  <c r="CF38" i="44"/>
  <c r="CH38" i="44"/>
  <c r="CL38" i="44"/>
  <c r="BR38" i="44"/>
  <c r="BT38" i="44"/>
  <c r="BV38" i="44"/>
  <c r="BZ38" i="44"/>
  <c r="BF38" i="44"/>
  <c r="BH38" i="44"/>
  <c r="BJ38" i="44"/>
  <c r="BN38" i="44"/>
  <c r="AM5" i="44"/>
  <c r="AO5" i="44"/>
  <c r="AM6" i="44"/>
  <c r="AO6" i="44"/>
  <c r="AM7" i="44"/>
  <c r="AO7" i="44"/>
  <c r="AM8" i="44"/>
  <c r="AO8" i="44"/>
  <c r="AM9" i="44"/>
  <c r="AO9" i="44"/>
  <c r="AM10" i="44"/>
  <c r="AO10" i="44"/>
  <c r="AM11" i="44"/>
  <c r="AO11" i="44"/>
  <c r="AM12" i="44"/>
  <c r="AO12" i="44"/>
  <c r="AM13" i="44"/>
  <c r="AO13" i="44"/>
  <c r="AM14" i="44"/>
  <c r="AO14" i="44"/>
  <c r="AM15" i="44"/>
  <c r="AO15" i="44"/>
  <c r="AM16" i="44"/>
  <c r="AO16" i="44"/>
  <c r="AM17" i="44"/>
  <c r="AO17" i="44"/>
  <c r="AM18" i="44"/>
  <c r="AO18" i="44"/>
  <c r="AM19" i="44"/>
  <c r="AO19" i="44"/>
  <c r="AM20" i="44"/>
  <c r="AO20" i="44"/>
  <c r="AM21" i="44"/>
  <c r="AO21" i="44"/>
  <c r="AM22" i="44"/>
  <c r="AO22" i="44"/>
  <c r="AM23" i="44"/>
  <c r="AO23" i="44"/>
  <c r="AM24" i="44"/>
  <c r="AO24" i="44"/>
  <c r="AM25" i="44"/>
  <c r="AO25" i="44"/>
  <c r="AM26" i="44"/>
  <c r="AO26" i="44"/>
  <c r="AM27" i="44"/>
  <c r="AO27" i="44"/>
  <c r="AM28" i="44"/>
  <c r="AO28" i="44"/>
  <c r="AM29" i="44"/>
  <c r="AO29" i="44"/>
  <c r="AM30" i="44"/>
  <c r="AO30" i="44"/>
  <c r="AM31" i="44"/>
  <c r="AO31" i="44"/>
  <c r="AM32" i="44"/>
  <c r="AO32" i="44"/>
  <c r="AM33" i="44"/>
  <c r="AO33" i="44"/>
  <c r="AM34" i="44"/>
  <c r="AO34" i="44"/>
  <c r="AM35" i="44"/>
  <c r="AO35" i="44"/>
  <c r="DN37" i="44"/>
  <c r="DP37" i="44"/>
  <c r="DR37" i="44"/>
  <c r="DV37" i="44"/>
  <c r="AU21" i="44"/>
  <c r="BD37" i="44"/>
  <c r="BP37" i="44"/>
  <c r="CB37" i="44"/>
  <c r="CN37" i="44"/>
  <c r="CZ37" i="44"/>
  <c r="DL37" i="44"/>
  <c r="BC37" i="44"/>
  <c r="BO37" i="44"/>
  <c r="CA37" i="44"/>
  <c r="CM37" i="44"/>
  <c r="CY37" i="44"/>
  <c r="DK37" i="44"/>
  <c r="DB37" i="44"/>
  <c r="DD37" i="44"/>
  <c r="DF37" i="44"/>
  <c r="DJ37" i="44"/>
  <c r="CP37" i="44"/>
  <c r="CR37" i="44"/>
  <c r="CT37" i="44"/>
  <c r="CX37" i="44"/>
  <c r="CD37" i="44"/>
  <c r="CF37" i="44"/>
  <c r="CH37" i="44"/>
  <c r="CL37" i="44"/>
  <c r="BR37" i="44"/>
  <c r="BT37" i="44"/>
  <c r="BV37" i="44"/>
  <c r="BZ37" i="44"/>
  <c r="BF37" i="44"/>
  <c r="BH37" i="44"/>
  <c r="BJ37" i="44"/>
  <c r="BN37" i="44"/>
  <c r="AM36" i="44"/>
  <c r="AO36" i="44"/>
  <c r="AO37" i="44"/>
  <c r="J36" i="44"/>
  <c r="J37" i="44"/>
  <c r="I37" i="44"/>
  <c r="DN36" i="44"/>
  <c r="DP36" i="44"/>
  <c r="DR36" i="44"/>
  <c r="DV36" i="44"/>
  <c r="DB36" i="44"/>
  <c r="DD36" i="44"/>
  <c r="DF36" i="44"/>
  <c r="DJ36" i="44"/>
  <c r="CP36" i="44"/>
  <c r="CR36" i="44"/>
  <c r="CT36" i="44"/>
  <c r="CX36" i="44"/>
  <c r="CD36" i="44"/>
  <c r="CF36" i="44"/>
  <c r="CH36" i="44"/>
  <c r="CL36" i="44"/>
  <c r="BR36" i="44"/>
  <c r="BT36" i="44"/>
  <c r="BV36" i="44"/>
  <c r="BZ36" i="44"/>
  <c r="BF36" i="44"/>
  <c r="BH36" i="44"/>
  <c r="BJ36" i="44"/>
  <c r="BN36" i="44"/>
  <c r="AL36" i="44"/>
  <c r="AK36" i="44"/>
  <c r="AJ36" i="44"/>
  <c r="AI36" i="44"/>
  <c r="AH36" i="44"/>
  <c r="AG36" i="44"/>
  <c r="AF36" i="44"/>
  <c r="AE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E36" i="44"/>
  <c r="DN35" i="44"/>
  <c r="DP35" i="44"/>
  <c r="DR35" i="44"/>
  <c r="DV35" i="44"/>
  <c r="AU20" i="44"/>
  <c r="BD35" i="44"/>
  <c r="BP35" i="44"/>
  <c r="CB35" i="44"/>
  <c r="CN35" i="44"/>
  <c r="CZ35" i="44"/>
  <c r="DL35" i="44"/>
  <c r="BC35" i="44"/>
  <c r="BO35" i="44"/>
  <c r="CA35" i="44"/>
  <c r="CM35" i="44"/>
  <c r="CY35" i="44"/>
  <c r="DK35" i="44"/>
  <c r="DB35" i="44"/>
  <c r="DD35" i="44"/>
  <c r="DF35" i="44"/>
  <c r="DJ35" i="44"/>
  <c r="CP35" i="44"/>
  <c r="CR35" i="44"/>
  <c r="CT35" i="44"/>
  <c r="CX35" i="44"/>
  <c r="CD35" i="44"/>
  <c r="CF35" i="44"/>
  <c r="CH35" i="44"/>
  <c r="CL35" i="44"/>
  <c r="BR35" i="44"/>
  <c r="BT35" i="44"/>
  <c r="BV35" i="44"/>
  <c r="BZ35" i="44"/>
  <c r="BF35" i="44"/>
  <c r="BH35" i="44"/>
  <c r="BJ35" i="44"/>
  <c r="BN35" i="44"/>
  <c r="BA35" i="44"/>
  <c r="AT35" i="44"/>
  <c r="AS35" i="44"/>
  <c r="P35" i="44"/>
  <c r="DN34" i="44"/>
  <c r="DP34" i="44"/>
  <c r="DR34" i="44"/>
  <c r="DV34" i="44"/>
  <c r="DB34" i="44"/>
  <c r="DD34" i="44"/>
  <c r="DF34" i="44"/>
  <c r="DJ34" i="44"/>
  <c r="CP34" i="44"/>
  <c r="CR34" i="44"/>
  <c r="CT34" i="44"/>
  <c r="CX34" i="44"/>
  <c r="CD34" i="44"/>
  <c r="CF34" i="44"/>
  <c r="CH34" i="44"/>
  <c r="CL34" i="44"/>
  <c r="BR34" i="44"/>
  <c r="BT34" i="44"/>
  <c r="BV34" i="44"/>
  <c r="BZ34" i="44"/>
  <c r="BF34" i="44"/>
  <c r="BH34" i="44"/>
  <c r="BJ34" i="44"/>
  <c r="BN34" i="44"/>
  <c r="BA34" i="44"/>
  <c r="AT34" i="44"/>
  <c r="AS34" i="44"/>
  <c r="P34" i="44"/>
  <c r="DN33" i="44"/>
  <c r="DP33" i="44"/>
  <c r="DR33" i="44"/>
  <c r="DV33" i="44"/>
  <c r="AU19" i="44"/>
  <c r="BD33" i="44"/>
  <c r="BP33" i="44"/>
  <c r="CB33" i="44"/>
  <c r="CN33" i="44"/>
  <c r="CZ33" i="44"/>
  <c r="DL33" i="44"/>
  <c r="BC33" i="44"/>
  <c r="BO33" i="44"/>
  <c r="CA33" i="44"/>
  <c r="CM33" i="44"/>
  <c r="CY33" i="44"/>
  <c r="DK33" i="44"/>
  <c r="DB33" i="44"/>
  <c r="DD33" i="44"/>
  <c r="DF33" i="44"/>
  <c r="DJ33" i="44"/>
  <c r="CP33" i="44"/>
  <c r="CR33" i="44"/>
  <c r="CT33" i="44"/>
  <c r="CX33" i="44"/>
  <c r="CD33" i="44"/>
  <c r="CF33" i="44"/>
  <c r="CH33" i="44"/>
  <c r="CL33" i="44"/>
  <c r="BR33" i="44"/>
  <c r="BT33" i="44"/>
  <c r="BV33" i="44"/>
  <c r="BZ33" i="44"/>
  <c r="BF33" i="44"/>
  <c r="BH33" i="44"/>
  <c r="BJ33" i="44"/>
  <c r="BN33" i="44"/>
  <c r="BA33" i="44"/>
  <c r="AT33" i="44"/>
  <c r="AS33" i="44"/>
  <c r="P33" i="44"/>
  <c r="DN32" i="44"/>
  <c r="DP32" i="44"/>
  <c r="DR32" i="44"/>
  <c r="DV32" i="44"/>
  <c r="DB32" i="44"/>
  <c r="DD32" i="44"/>
  <c r="DF32" i="44"/>
  <c r="DJ32" i="44"/>
  <c r="CP32" i="44"/>
  <c r="CR32" i="44"/>
  <c r="CT32" i="44"/>
  <c r="CX32" i="44"/>
  <c r="CD32" i="44"/>
  <c r="CF32" i="44"/>
  <c r="CH32" i="44"/>
  <c r="CL32" i="44"/>
  <c r="BR32" i="44"/>
  <c r="BT32" i="44"/>
  <c r="BV32" i="44"/>
  <c r="BZ32" i="44"/>
  <c r="BF32" i="44"/>
  <c r="BH32" i="44"/>
  <c r="BJ32" i="44"/>
  <c r="BN32" i="44"/>
  <c r="BA32" i="44"/>
  <c r="AT32" i="44"/>
  <c r="AS32" i="44"/>
  <c r="P32" i="44"/>
  <c r="DN31" i="44"/>
  <c r="DP31" i="44"/>
  <c r="DR31" i="44"/>
  <c r="DV31" i="44"/>
  <c r="AU18" i="44"/>
  <c r="BD31" i="44"/>
  <c r="BP31" i="44"/>
  <c r="CB31" i="44"/>
  <c r="CN31" i="44"/>
  <c r="CZ31" i="44"/>
  <c r="DL31" i="44"/>
  <c r="BC31" i="44"/>
  <c r="BO31" i="44"/>
  <c r="CA31" i="44"/>
  <c r="CM31" i="44"/>
  <c r="CY31" i="44"/>
  <c r="DK31" i="44"/>
  <c r="DB31" i="44"/>
  <c r="DD31" i="44"/>
  <c r="DF31" i="44"/>
  <c r="DJ31" i="44"/>
  <c r="CP31" i="44"/>
  <c r="CR31" i="44"/>
  <c r="CT31" i="44"/>
  <c r="CX31" i="44"/>
  <c r="CD31" i="44"/>
  <c r="CF31" i="44"/>
  <c r="CH31" i="44"/>
  <c r="CL31" i="44"/>
  <c r="BR31" i="44"/>
  <c r="BT31" i="44"/>
  <c r="BV31" i="44"/>
  <c r="BZ31" i="44"/>
  <c r="BF31" i="44"/>
  <c r="BH31" i="44"/>
  <c r="BJ31" i="44"/>
  <c r="BN31" i="44"/>
  <c r="BA31" i="44"/>
  <c r="AT31" i="44"/>
  <c r="AS31" i="44"/>
  <c r="P31" i="44"/>
  <c r="DN30" i="44"/>
  <c r="DP30" i="44"/>
  <c r="DR30" i="44"/>
  <c r="DV30" i="44"/>
  <c r="DB30" i="44"/>
  <c r="DD30" i="44"/>
  <c r="DF30" i="44"/>
  <c r="DJ30" i="44"/>
  <c r="CP30" i="44"/>
  <c r="CR30" i="44"/>
  <c r="CT30" i="44"/>
  <c r="CX30" i="44"/>
  <c r="CD30" i="44"/>
  <c r="CF30" i="44"/>
  <c r="CH30" i="44"/>
  <c r="CL30" i="44"/>
  <c r="BR30" i="44"/>
  <c r="BT30" i="44"/>
  <c r="BV30" i="44"/>
  <c r="BZ30" i="44"/>
  <c r="BF30" i="44"/>
  <c r="BH30" i="44"/>
  <c r="BJ30" i="44"/>
  <c r="BN30" i="44"/>
  <c r="BA30" i="44"/>
  <c r="AT30" i="44"/>
  <c r="AS30" i="44"/>
  <c r="P30" i="44"/>
  <c r="DN29" i="44"/>
  <c r="DP29" i="44"/>
  <c r="DR29" i="44"/>
  <c r="DV29" i="44"/>
  <c r="AU17" i="44"/>
  <c r="BD29" i="44"/>
  <c r="BP29" i="44"/>
  <c r="CB29" i="44"/>
  <c r="CN29" i="44"/>
  <c r="CZ29" i="44"/>
  <c r="DL29" i="44"/>
  <c r="BC29" i="44"/>
  <c r="BO29" i="44"/>
  <c r="CA29" i="44"/>
  <c r="CM29" i="44"/>
  <c r="CY29" i="44"/>
  <c r="DK29" i="44"/>
  <c r="DB29" i="44"/>
  <c r="DD29" i="44"/>
  <c r="DF29" i="44"/>
  <c r="DJ29" i="44"/>
  <c r="CP29" i="44"/>
  <c r="CR29" i="44"/>
  <c r="CT29" i="44"/>
  <c r="CX29" i="44"/>
  <c r="CD29" i="44"/>
  <c r="CF29" i="44"/>
  <c r="CH29" i="44"/>
  <c r="CL29" i="44"/>
  <c r="BR29" i="44"/>
  <c r="BT29" i="44"/>
  <c r="BV29" i="44"/>
  <c r="BZ29" i="44"/>
  <c r="BF29" i="44"/>
  <c r="BH29" i="44"/>
  <c r="BJ29" i="44"/>
  <c r="BN29" i="44"/>
  <c r="BA29" i="44"/>
  <c r="AT29" i="44"/>
  <c r="AS29" i="44"/>
  <c r="P29" i="44"/>
  <c r="DN28" i="44"/>
  <c r="DP28" i="44"/>
  <c r="DR28" i="44"/>
  <c r="DV28" i="44"/>
  <c r="DB28" i="44"/>
  <c r="DD28" i="44"/>
  <c r="DF28" i="44"/>
  <c r="DJ28" i="44"/>
  <c r="CP28" i="44"/>
  <c r="CR28" i="44"/>
  <c r="CT28" i="44"/>
  <c r="CX28" i="44"/>
  <c r="CD28" i="44"/>
  <c r="CF28" i="44"/>
  <c r="CH28" i="44"/>
  <c r="CL28" i="44"/>
  <c r="BR28" i="44"/>
  <c r="BT28" i="44"/>
  <c r="BV28" i="44"/>
  <c r="BZ28" i="44"/>
  <c r="BF28" i="44"/>
  <c r="BH28" i="44"/>
  <c r="BJ28" i="44"/>
  <c r="BN28" i="44"/>
  <c r="BA28" i="44"/>
  <c r="AT28" i="44"/>
  <c r="AS28" i="44"/>
  <c r="P28" i="44"/>
  <c r="DN27" i="44"/>
  <c r="DP27" i="44"/>
  <c r="DR27" i="44"/>
  <c r="DV27" i="44"/>
  <c r="AU16" i="44"/>
  <c r="BD27" i="44"/>
  <c r="BP27" i="44"/>
  <c r="CB27" i="44"/>
  <c r="CN27" i="44"/>
  <c r="CZ27" i="44"/>
  <c r="DL27" i="44"/>
  <c r="BC27" i="44"/>
  <c r="BO27" i="44"/>
  <c r="CA27" i="44"/>
  <c r="CM27" i="44"/>
  <c r="CY27" i="44"/>
  <c r="DK27" i="44"/>
  <c r="DB27" i="44"/>
  <c r="DD27" i="44"/>
  <c r="DF27" i="44"/>
  <c r="DJ27" i="44"/>
  <c r="CP27" i="44"/>
  <c r="CR27" i="44"/>
  <c r="CT27" i="44"/>
  <c r="CX27" i="44"/>
  <c r="CD27" i="44"/>
  <c r="CF27" i="44"/>
  <c r="CH27" i="44"/>
  <c r="CL27" i="44"/>
  <c r="BR27" i="44"/>
  <c r="BT27" i="44"/>
  <c r="BV27" i="44"/>
  <c r="BZ27" i="44"/>
  <c r="BF27" i="44"/>
  <c r="BH27" i="44"/>
  <c r="BJ27" i="44"/>
  <c r="BN27" i="44"/>
  <c r="BA27" i="44"/>
  <c r="AT27" i="44"/>
  <c r="AS27" i="44"/>
  <c r="P27" i="44"/>
  <c r="DN26" i="44"/>
  <c r="DP26" i="44"/>
  <c r="DR26" i="44"/>
  <c r="DV26" i="44"/>
  <c r="DB26" i="44"/>
  <c r="DD26" i="44"/>
  <c r="DF26" i="44"/>
  <c r="DJ26" i="44"/>
  <c r="CP26" i="44"/>
  <c r="CR26" i="44"/>
  <c r="CT26" i="44"/>
  <c r="CX26" i="44"/>
  <c r="CD26" i="44"/>
  <c r="CF26" i="44"/>
  <c r="CH26" i="44"/>
  <c r="CL26" i="44"/>
  <c r="BR26" i="44"/>
  <c r="BT26" i="44"/>
  <c r="BV26" i="44"/>
  <c r="BZ26" i="44"/>
  <c r="BF26" i="44"/>
  <c r="BH26" i="44"/>
  <c r="BJ26" i="44"/>
  <c r="BN26" i="44"/>
  <c r="BA26" i="44"/>
  <c r="AT26" i="44"/>
  <c r="AS26" i="44"/>
  <c r="P26" i="44"/>
  <c r="DN25" i="44"/>
  <c r="DP25" i="44"/>
  <c r="DR25" i="44"/>
  <c r="DV25" i="44"/>
  <c r="AU15" i="44"/>
  <c r="BD25" i="44"/>
  <c r="BP25" i="44"/>
  <c r="CB25" i="44"/>
  <c r="CN25" i="44"/>
  <c r="CZ25" i="44"/>
  <c r="DL25" i="44"/>
  <c r="BC25" i="44"/>
  <c r="BO25" i="44"/>
  <c r="CA25" i="44"/>
  <c r="CM25" i="44"/>
  <c r="CY25" i="44"/>
  <c r="DK25" i="44"/>
  <c r="DB25" i="44"/>
  <c r="DD25" i="44"/>
  <c r="DF25" i="44"/>
  <c r="DJ25" i="44"/>
  <c r="CP25" i="44"/>
  <c r="CR25" i="44"/>
  <c r="CT25" i="44"/>
  <c r="CX25" i="44"/>
  <c r="CD25" i="44"/>
  <c r="CF25" i="44"/>
  <c r="CH25" i="44"/>
  <c r="CL25" i="44"/>
  <c r="BR25" i="44"/>
  <c r="BT25" i="44"/>
  <c r="BV25" i="44"/>
  <c r="BZ25" i="44"/>
  <c r="BF25" i="44"/>
  <c r="BH25" i="44"/>
  <c r="BJ25" i="44"/>
  <c r="BN25" i="44"/>
  <c r="BA25" i="44"/>
  <c r="AT25" i="44"/>
  <c r="AS25" i="44"/>
  <c r="P25" i="44"/>
  <c r="DN24" i="44"/>
  <c r="DP24" i="44"/>
  <c r="DR24" i="44"/>
  <c r="DV24" i="44"/>
  <c r="DB24" i="44"/>
  <c r="DD24" i="44"/>
  <c r="DF24" i="44"/>
  <c r="DJ24" i="44"/>
  <c r="CP24" i="44"/>
  <c r="CR24" i="44"/>
  <c r="CT24" i="44"/>
  <c r="CX24" i="44"/>
  <c r="CD24" i="44"/>
  <c r="CF24" i="44"/>
  <c r="CH24" i="44"/>
  <c r="CL24" i="44"/>
  <c r="BR24" i="44"/>
  <c r="BT24" i="44"/>
  <c r="BV24" i="44"/>
  <c r="BZ24" i="44"/>
  <c r="BF24" i="44"/>
  <c r="BH24" i="44"/>
  <c r="BJ24" i="44"/>
  <c r="BN24" i="44"/>
  <c r="BA24" i="44"/>
  <c r="AT24" i="44"/>
  <c r="AS24" i="44"/>
  <c r="P24" i="44"/>
  <c r="DN23" i="44"/>
  <c r="DP23" i="44"/>
  <c r="DR23" i="44"/>
  <c r="DV23" i="44"/>
  <c r="AU14" i="44"/>
  <c r="BD23" i="44"/>
  <c r="BP23" i="44"/>
  <c r="CB23" i="44"/>
  <c r="CN23" i="44"/>
  <c r="CZ23" i="44"/>
  <c r="DL23" i="44"/>
  <c r="BC23" i="44"/>
  <c r="BO23" i="44"/>
  <c r="CA23" i="44"/>
  <c r="CM23" i="44"/>
  <c r="CY23" i="44"/>
  <c r="DK23" i="44"/>
  <c r="DB23" i="44"/>
  <c r="DD23" i="44"/>
  <c r="DF23" i="44"/>
  <c r="DJ23" i="44"/>
  <c r="CP23" i="44"/>
  <c r="CR23" i="44"/>
  <c r="CT23" i="44"/>
  <c r="CX23" i="44"/>
  <c r="CD23" i="44"/>
  <c r="CF23" i="44"/>
  <c r="CH23" i="44"/>
  <c r="CL23" i="44"/>
  <c r="BR23" i="44"/>
  <c r="BT23" i="44"/>
  <c r="BV23" i="44"/>
  <c r="BZ23" i="44"/>
  <c r="BF23" i="44"/>
  <c r="BH23" i="44"/>
  <c r="BJ23" i="44"/>
  <c r="BN23" i="44"/>
  <c r="BA23" i="44"/>
  <c r="AT23" i="44"/>
  <c r="AS23" i="44"/>
  <c r="P23" i="44"/>
  <c r="DN22" i="44"/>
  <c r="DP22" i="44"/>
  <c r="DR22" i="44"/>
  <c r="DV22" i="44"/>
  <c r="DB22" i="44"/>
  <c r="DD22" i="44"/>
  <c r="DF22" i="44"/>
  <c r="DJ22" i="44"/>
  <c r="CP22" i="44"/>
  <c r="CR22" i="44"/>
  <c r="CT22" i="44"/>
  <c r="CX22" i="44"/>
  <c r="CD22" i="44"/>
  <c r="CF22" i="44"/>
  <c r="CH22" i="44"/>
  <c r="CL22" i="44"/>
  <c r="BR22" i="44"/>
  <c r="BT22" i="44"/>
  <c r="BV22" i="44"/>
  <c r="BZ22" i="44"/>
  <c r="BF22" i="44"/>
  <c r="BH22" i="44"/>
  <c r="BJ22" i="44"/>
  <c r="BN22" i="44"/>
  <c r="BA22" i="44"/>
  <c r="AT22" i="44"/>
  <c r="AS22" i="44"/>
  <c r="P22" i="44"/>
  <c r="DN21" i="44"/>
  <c r="DP21" i="44"/>
  <c r="DR21" i="44"/>
  <c r="DV21" i="44"/>
  <c r="AU13" i="44"/>
  <c r="BD21" i="44"/>
  <c r="BP21" i="44"/>
  <c r="CB21" i="44"/>
  <c r="CN21" i="44"/>
  <c r="CZ21" i="44"/>
  <c r="DL21" i="44"/>
  <c r="BC21" i="44"/>
  <c r="BO21" i="44"/>
  <c r="CA21" i="44"/>
  <c r="CM21" i="44"/>
  <c r="CY21" i="44"/>
  <c r="DK21" i="44"/>
  <c r="DB21" i="44"/>
  <c r="DD21" i="44"/>
  <c r="DF21" i="44"/>
  <c r="DJ21" i="44"/>
  <c r="CP21" i="44"/>
  <c r="CR21" i="44"/>
  <c r="CT21" i="44"/>
  <c r="CX21" i="44"/>
  <c r="CD21" i="44"/>
  <c r="CF21" i="44"/>
  <c r="CH21" i="44"/>
  <c r="CL21" i="44"/>
  <c r="BR21" i="44"/>
  <c r="BT21" i="44"/>
  <c r="BV21" i="44"/>
  <c r="BZ21" i="44"/>
  <c r="BF21" i="44"/>
  <c r="BH21" i="44"/>
  <c r="BJ21" i="44"/>
  <c r="BN21" i="44"/>
  <c r="BA21" i="44"/>
  <c r="AT21" i="44"/>
  <c r="AS21" i="44"/>
  <c r="P21" i="44"/>
  <c r="DN20" i="44"/>
  <c r="DP20" i="44"/>
  <c r="DR20" i="44"/>
  <c r="DV20" i="44"/>
  <c r="DB20" i="44"/>
  <c r="DD20" i="44"/>
  <c r="DF20" i="44"/>
  <c r="DJ20" i="44"/>
  <c r="CP20" i="44"/>
  <c r="CR20" i="44"/>
  <c r="CT20" i="44"/>
  <c r="CX20" i="44"/>
  <c r="CD20" i="44"/>
  <c r="CF20" i="44"/>
  <c r="CH20" i="44"/>
  <c r="CL20" i="44"/>
  <c r="BR20" i="44"/>
  <c r="BT20" i="44"/>
  <c r="BV20" i="44"/>
  <c r="BZ20" i="44"/>
  <c r="BF20" i="44"/>
  <c r="BH20" i="44"/>
  <c r="BJ20" i="44"/>
  <c r="BN20" i="44"/>
  <c r="BA20" i="44"/>
  <c r="AT20" i="44"/>
  <c r="AS20" i="44"/>
  <c r="AR20" i="44"/>
  <c r="P20" i="44"/>
  <c r="DN19" i="44"/>
  <c r="DP19" i="44"/>
  <c r="DR19" i="44"/>
  <c r="DV19" i="44"/>
  <c r="AU12" i="44"/>
  <c r="BD19" i="44"/>
  <c r="BP19" i="44"/>
  <c r="CB19" i="44"/>
  <c r="CN19" i="44"/>
  <c r="CZ19" i="44"/>
  <c r="DL19" i="44"/>
  <c r="BC19" i="44"/>
  <c r="BO19" i="44"/>
  <c r="CA19" i="44"/>
  <c r="CM19" i="44"/>
  <c r="CY19" i="44"/>
  <c r="DK19" i="44"/>
  <c r="DB19" i="44"/>
  <c r="DD19" i="44"/>
  <c r="DF19" i="44"/>
  <c r="DJ19" i="44"/>
  <c r="CP19" i="44"/>
  <c r="CR19" i="44"/>
  <c r="CT19" i="44"/>
  <c r="CX19" i="44"/>
  <c r="CD19" i="44"/>
  <c r="CF19" i="44"/>
  <c r="CH19" i="44"/>
  <c r="CL19" i="44"/>
  <c r="BR19" i="44"/>
  <c r="BT19" i="44"/>
  <c r="BV19" i="44"/>
  <c r="BZ19" i="44"/>
  <c r="BF19" i="44"/>
  <c r="BH19" i="44"/>
  <c r="BJ19" i="44"/>
  <c r="BN19" i="44"/>
  <c r="BA19" i="44"/>
  <c r="AT19" i="44"/>
  <c r="AS19" i="44"/>
  <c r="AR19" i="44"/>
  <c r="P19" i="44"/>
  <c r="DN18" i="44"/>
  <c r="DP18" i="44"/>
  <c r="DR18" i="44"/>
  <c r="DV18" i="44"/>
  <c r="DB18" i="44"/>
  <c r="DD18" i="44"/>
  <c r="DF18" i="44"/>
  <c r="DJ18" i="44"/>
  <c r="CP18" i="44"/>
  <c r="CR18" i="44"/>
  <c r="CT18" i="44"/>
  <c r="CX18" i="44"/>
  <c r="CD18" i="44"/>
  <c r="CF18" i="44"/>
  <c r="CH18" i="44"/>
  <c r="CL18" i="44"/>
  <c r="BR18" i="44"/>
  <c r="BT18" i="44"/>
  <c r="BV18" i="44"/>
  <c r="BZ18" i="44"/>
  <c r="BF18" i="44"/>
  <c r="BH18" i="44"/>
  <c r="BJ18" i="44"/>
  <c r="BN18" i="44"/>
  <c r="BA18" i="44"/>
  <c r="AT18" i="44"/>
  <c r="AS18" i="44"/>
  <c r="P18" i="44"/>
  <c r="DN17" i="44"/>
  <c r="DP17" i="44"/>
  <c r="DR17" i="44"/>
  <c r="DV17" i="44"/>
  <c r="AU11" i="44"/>
  <c r="BD17" i="44"/>
  <c r="BP17" i="44"/>
  <c r="CB17" i="44"/>
  <c r="CN17" i="44"/>
  <c r="CZ17" i="44"/>
  <c r="DL17" i="44"/>
  <c r="BC17" i="44"/>
  <c r="BO17" i="44"/>
  <c r="CA17" i="44"/>
  <c r="CM17" i="44"/>
  <c r="CY17" i="44"/>
  <c r="DK17" i="44"/>
  <c r="DB17" i="44"/>
  <c r="DD17" i="44"/>
  <c r="DF17" i="44"/>
  <c r="DJ17" i="44"/>
  <c r="CP17" i="44"/>
  <c r="CR17" i="44"/>
  <c r="CT17" i="44"/>
  <c r="CX17" i="44"/>
  <c r="CD17" i="44"/>
  <c r="CF17" i="44"/>
  <c r="CH17" i="44"/>
  <c r="CL17" i="44"/>
  <c r="BR17" i="44"/>
  <c r="BT17" i="44"/>
  <c r="BV17" i="44"/>
  <c r="BZ17" i="44"/>
  <c r="BF17" i="44"/>
  <c r="BH17" i="44"/>
  <c r="BJ17" i="44"/>
  <c r="BN17" i="44"/>
  <c r="BA17" i="44"/>
  <c r="AT17" i="44"/>
  <c r="AS17" i="44"/>
  <c r="P17" i="44"/>
  <c r="DN16" i="44"/>
  <c r="DP16" i="44"/>
  <c r="DR16" i="44"/>
  <c r="DV16" i="44"/>
  <c r="DB16" i="44"/>
  <c r="DD16" i="44"/>
  <c r="DF16" i="44"/>
  <c r="DJ16" i="44"/>
  <c r="CP16" i="44"/>
  <c r="CR16" i="44"/>
  <c r="CT16" i="44"/>
  <c r="CX16" i="44"/>
  <c r="CD16" i="44"/>
  <c r="CF16" i="44"/>
  <c r="CH16" i="44"/>
  <c r="CL16" i="44"/>
  <c r="BR16" i="44"/>
  <c r="BT16" i="44"/>
  <c r="BV16" i="44"/>
  <c r="BZ16" i="44"/>
  <c r="BF16" i="44"/>
  <c r="BH16" i="44"/>
  <c r="BJ16" i="44"/>
  <c r="BN16" i="44"/>
  <c r="BA16" i="44"/>
  <c r="AT16" i="44"/>
  <c r="AS16" i="44"/>
  <c r="P16" i="44"/>
  <c r="DN15" i="44"/>
  <c r="DP15" i="44"/>
  <c r="DR15" i="44"/>
  <c r="DV15" i="44"/>
  <c r="AU10" i="44"/>
  <c r="BD15" i="44"/>
  <c r="BP15" i="44"/>
  <c r="CB15" i="44"/>
  <c r="CN15" i="44"/>
  <c r="CZ15" i="44"/>
  <c r="DL15" i="44"/>
  <c r="BC15" i="44"/>
  <c r="BO15" i="44"/>
  <c r="CA15" i="44"/>
  <c r="CM15" i="44"/>
  <c r="CY15" i="44"/>
  <c r="DK15" i="44"/>
  <c r="DB15" i="44"/>
  <c r="DD15" i="44"/>
  <c r="DF15" i="44"/>
  <c r="DJ15" i="44"/>
  <c r="CP15" i="44"/>
  <c r="CR15" i="44"/>
  <c r="CT15" i="44"/>
  <c r="CX15" i="44"/>
  <c r="CD15" i="44"/>
  <c r="CF15" i="44"/>
  <c r="CH15" i="44"/>
  <c r="CL15" i="44"/>
  <c r="BR15" i="44"/>
  <c r="BT15" i="44"/>
  <c r="BV15" i="44"/>
  <c r="BZ15" i="44"/>
  <c r="BF15" i="44"/>
  <c r="BH15" i="44"/>
  <c r="BJ15" i="44"/>
  <c r="BN15" i="44"/>
  <c r="BA15" i="44"/>
  <c r="AT15" i="44"/>
  <c r="AS15" i="44"/>
  <c r="P15" i="44"/>
  <c r="DN14" i="44"/>
  <c r="DP14" i="44"/>
  <c r="DR14" i="44"/>
  <c r="DV14" i="44"/>
  <c r="DB14" i="44"/>
  <c r="DD14" i="44"/>
  <c r="DF14" i="44"/>
  <c r="DJ14" i="44"/>
  <c r="CP14" i="44"/>
  <c r="CR14" i="44"/>
  <c r="CT14" i="44"/>
  <c r="CX14" i="44"/>
  <c r="CD14" i="44"/>
  <c r="CF14" i="44"/>
  <c r="CH14" i="44"/>
  <c r="CL14" i="44"/>
  <c r="BR14" i="44"/>
  <c r="BT14" i="44"/>
  <c r="BV14" i="44"/>
  <c r="BZ14" i="44"/>
  <c r="BF14" i="44"/>
  <c r="BH14" i="44"/>
  <c r="BJ14" i="44"/>
  <c r="BN14" i="44"/>
  <c r="BA14" i="44"/>
  <c r="AT14" i="44"/>
  <c r="AS14" i="44"/>
  <c r="P14" i="44"/>
  <c r="DN13" i="44"/>
  <c r="DP13" i="44"/>
  <c r="DR13" i="44"/>
  <c r="DV13" i="44"/>
  <c r="AU9" i="44"/>
  <c r="BD13" i="44"/>
  <c r="BP13" i="44"/>
  <c r="CB13" i="44"/>
  <c r="CN13" i="44"/>
  <c r="CZ13" i="44"/>
  <c r="DL13" i="44"/>
  <c r="BC13" i="44"/>
  <c r="BO13" i="44"/>
  <c r="CA13" i="44"/>
  <c r="CM13" i="44"/>
  <c r="CY13" i="44"/>
  <c r="DK13" i="44"/>
  <c r="DB13" i="44"/>
  <c r="DD13" i="44"/>
  <c r="DF13" i="44"/>
  <c r="DJ13" i="44"/>
  <c r="CP13" i="44"/>
  <c r="CR13" i="44"/>
  <c r="CT13" i="44"/>
  <c r="CX13" i="44"/>
  <c r="CD13" i="44"/>
  <c r="CF13" i="44"/>
  <c r="CH13" i="44"/>
  <c r="CL13" i="44"/>
  <c r="BR13" i="44"/>
  <c r="BT13" i="44"/>
  <c r="BV13" i="44"/>
  <c r="BZ13" i="44"/>
  <c r="BF13" i="44"/>
  <c r="BH13" i="44"/>
  <c r="BJ13" i="44"/>
  <c r="BN13" i="44"/>
  <c r="BA13" i="44"/>
  <c r="AT13" i="44"/>
  <c r="AS13" i="44"/>
  <c r="P13" i="44"/>
  <c r="DN12" i="44"/>
  <c r="DP12" i="44"/>
  <c r="DR12" i="44"/>
  <c r="DV12" i="44"/>
  <c r="DB12" i="44"/>
  <c r="DD12" i="44"/>
  <c r="DF12" i="44"/>
  <c r="DJ12" i="44"/>
  <c r="CP12" i="44"/>
  <c r="CR12" i="44"/>
  <c r="CT12" i="44"/>
  <c r="CX12" i="44"/>
  <c r="CD12" i="44"/>
  <c r="CF12" i="44"/>
  <c r="CH12" i="44"/>
  <c r="CL12" i="44"/>
  <c r="BR12" i="44"/>
  <c r="BT12" i="44"/>
  <c r="BV12" i="44"/>
  <c r="BZ12" i="44"/>
  <c r="BF12" i="44"/>
  <c r="BH12" i="44"/>
  <c r="BJ12" i="44"/>
  <c r="BN12" i="44"/>
  <c r="BA12" i="44"/>
  <c r="AT12" i="44"/>
  <c r="AS12" i="44"/>
  <c r="P12" i="44"/>
  <c r="DN11" i="44"/>
  <c r="DP11" i="44"/>
  <c r="DR11" i="44"/>
  <c r="DV11" i="44"/>
  <c r="AU8" i="44"/>
  <c r="BD11" i="44"/>
  <c r="BP11" i="44"/>
  <c r="CB11" i="44"/>
  <c r="CN11" i="44"/>
  <c r="CZ11" i="44"/>
  <c r="DL11" i="44"/>
  <c r="BC11" i="44"/>
  <c r="BO11" i="44"/>
  <c r="CA11" i="44"/>
  <c r="CM11" i="44"/>
  <c r="CY11" i="44"/>
  <c r="DK11" i="44"/>
  <c r="DB11" i="44"/>
  <c r="DD11" i="44"/>
  <c r="DF11" i="44"/>
  <c r="DJ11" i="44"/>
  <c r="CP11" i="44"/>
  <c r="CR11" i="44"/>
  <c r="CT11" i="44"/>
  <c r="CX11" i="44"/>
  <c r="CD11" i="44"/>
  <c r="CF11" i="44"/>
  <c r="CH11" i="44"/>
  <c r="CL11" i="44"/>
  <c r="BR11" i="44"/>
  <c r="BT11" i="44"/>
  <c r="BV11" i="44"/>
  <c r="BZ11" i="44"/>
  <c r="BF11" i="44"/>
  <c r="BH11" i="44"/>
  <c r="BJ11" i="44"/>
  <c r="BN11" i="44"/>
  <c r="BA11" i="44"/>
  <c r="AT11" i="44"/>
  <c r="AS11" i="44"/>
  <c r="P11" i="44"/>
  <c r="DN10" i="44"/>
  <c r="DP10" i="44"/>
  <c r="DR10" i="44"/>
  <c r="DV10" i="44"/>
  <c r="DB10" i="44"/>
  <c r="DD10" i="44"/>
  <c r="DF10" i="44"/>
  <c r="DJ10" i="44"/>
  <c r="CP10" i="44"/>
  <c r="CR10" i="44"/>
  <c r="CT10" i="44"/>
  <c r="CX10" i="44"/>
  <c r="CD10" i="44"/>
  <c r="CF10" i="44"/>
  <c r="CH10" i="44"/>
  <c r="CL10" i="44"/>
  <c r="BR10" i="44"/>
  <c r="BT10" i="44"/>
  <c r="BV10" i="44"/>
  <c r="BZ10" i="44"/>
  <c r="BF10" i="44"/>
  <c r="BH10" i="44"/>
  <c r="BJ10" i="44"/>
  <c r="BN10" i="44"/>
  <c r="BA10" i="44"/>
  <c r="AT10" i="44"/>
  <c r="AS10" i="44"/>
  <c r="P10" i="44"/>
  <c r="DN9" i="44"/>
  <c r="DP9" i="44"/>
  <c r="DR9" i="44"/>
  <c r="DV9" i="44"/>
  <c r="AU7" i="44"/>
  <c r="BD9" i="44"/>
  <c r="BP9" i="44"/>
  <c r="CB9" i="44"/>
  <c r="CN9" i="44"/>
  <c r="CZ9" i="44"/>
  <c r="DL9" i="44"/>
  <c r="BC9" i="44"/>
  <c r="BO9" i="44"/>
  <c r="CA9" i="44"/>
  <c r="CM9" i="44"/>
  <c r="CY9" i="44"/>
  <c r="DK9" i="44"/>
  <c r="DB9" i="44"/>
  <c r="DD9" i="44"/>
  <c r="DF9" i="44"/>
  <c r="DJ9" i="44"/>
  <c r="CP9" i="44"/>
  <c r="CR9" i="44"/>
  <c r="CT9" i="44"/>
  <c r="CX9" i="44"/>
  <c r="CD9" i="44"/>
  <c r="CF9" i="44"/>
  <c r="CH9" i="44"/>
  <c r="CL9" i="44"/>
  <c r="BR9" i="44"/>
  <c r="BT9" i="44"/>
  <c r="BV9" i="44"/>
  <c r="BZ9" i="44"/>
  <c r="BF9" i="44"/>
  <c r="BH9" i="44"/>
  <c r="BJ9" i="44"/>
  <c r="BN9" i="44"/>
  <c r="BA9" i="44"/>
  <c r="AT9" i="44"/>
  <c r="AS9" i="44"/>
  <c r="P9" i="44"/>
  <c r="DN8" i="44"/>
  <c r="DP8" i="44"/>
  <c r="DR8" i="44"/>
  <c r="DV8" i="44"/>
  <c r="DB8" i="44"/>
  <c r="DD8" i="44"/>
  <c r="DF8" i="44"/>
  <c r="DJ8" i="44"/>
  <c r="CP8" i="44"/>
  <c r="CR8" i="44"/>
  <c r="CT8" i="44"/>
  <c r="CX8" i="44"/>
  <c r="CD8" i="44"/>
  <c r="CF8" i="44"/>
  <c r="CH8" i="44"/>
  <c r="CL8" i="44"/>
  <c r="BR8" i="44"/>
  <c r="BT8" i="44"/>
  <c r="BV8" i="44"/>
  <c r="BZ8" i="44"/>
  <c r="BF8" i="44"/>
  <c r="BH8" i="44"/>
  <c r="BJ8" i="44"/>
  <c r="BN8" i="44"/>
  <c r="BA8" i="44"/>
  <c r="AT8" i="44"/>
  <c r="AS8" i="44"/>
  <c r="P8" i="44"/>
  <c r="DN7" i="44"/>
  <c r="DP7" i="44"/>
  <c r="DR7" i="44"/>
  <c r="DV7" i="44"/>
  <c r="AU6" i="44"/>
  <c r="BD7" i="44"/>
  <c r="BP7" i="44"/>
  <c r="CB7" i="44"/>
  <c r="CN7" i="44"/>
  <c r="CZ7" i="44"/>
  <c r="DL7" i="44"/>
  <c r="BC7" i="44"/>
  <c r="BO7" i="44"/>
  <c r="CA7" i="44"/>
  <c r="CM7" i="44"/>
  <c r="CY7" i="44"/>
  <c r="DK7" i="44"/>
  <c r="DB7" i="44"/>
  <c r="DD7" i="44"/>
  <c r="DF7" i="44"/>
  <c r="DJ7" i="44"/>
  <c r="CP7" i="44"/>
  <c r="CR7" i="44"/>
  <c r="CT7" i="44"/>
  <c r="CX7" i="44"/>
  <c r="CD7" i="44"/>
  <c r="CF7" i="44"/>
  <c r="CH7" i="44"/>
  <c r="CL7" i="44"/>
  <c r="BR7" i="44"/>
  <c r="BT7" i="44"/>
  <c r="BV7" i="44"/>
  <c r="BZ7" i="44"/>
  <c r="BF7" i="44"/>
  <c r="BH7" i="44"/>
  <c r="BJ7" i="44"/>
  <c r="BN7" i="44"/>
  <c r="BA7" i="44"/>
  <c r="AT7" i="44"/>
  <c r="AS7" i="44"/>
  <c r="P7" i="44"/>
  <c r="DN6" i="44"/>
  <c r="DP6" i="44"/>
  <c r="DR6" i="44"/>
  <c r="DV6" i="44"/>
  <c r="DB6" i="44"/>
  <c r="DD6" i="44"/>
  <c r="DF6" i="44"/>
  <c r="DJ6" i="44"/>
  <c r="CP6" i="44"/>
  <c r="CR6" i="44"/>
  <c r="CT6" i="44"/>
  <c r="CX6" i="44"/>
  <c r="CD6" i="44"/>
  <c r="CF6" i="44"/>
  <c r="CH6" i="44"/>
  <c r="CL6" i="44"/>
  <c r="BR6" i="44"/>
  <c r="BT6" i="44"/>
  <c r="BV6" i="44"/>
  <c r="BZ6" i="44"/>
  <c r="BF6" i="44"/>
  <c r="BH6" i="44"/>
  <c r="BJ6" i="44"/>
  <c r="BN6" i="44"/>
  <c r="BA6" i="44"/>
  <c r="AT6" i="44"/>
  <c r="AS6" i="44"/>
  <c r="P6" i="44"/>
  <c r="DN5" i="44"/>
  <c r="DP5" i="44"/>
  <c r="DR5" i="44"/>
  <c r="DV5" i="44"/>
  <c r="AU5" i="44"/>
  <c r="BD5" i="44"/>
  <c r="BP5" i="44"/>
  <c r="CB5" i="44"/>
  <c r="CN5" i="44"/>
  <c r="CZ5" i="44"/>
  <c r="DL5" i="44"/>
  <c r="BC5" i="44"/>
  <c r="BO5" i="44"/>
  <c r="CA5" i="44"/>
  <c r="CM5" i="44"/>
  <c r="CY5" i="44"/>
  <c r="DK5" i="44"/>
  <c r="DB5" i="44"/>
  <c r="DD5" i="44"/>
  <c r="DF5" i="44"/>
  <c r="DJ5" i="44"/>
  <c r="CP5" i="44"/>
  <c r="CR5" i="44"/>
  <c r="CT5" i="44"/>
  <c r="CX5" i="44"/>
  <c r="CD5" i="44"/>
  <c r="CF5" i="44"/>
  <c r="CH5" i="44"/>
  <c r="CL5" i="44"/>
  <c r="BR5" i="44"/>
  <c r="BT5" i="44"/>
  <c r="BV5" i="44"/>
  <c r="BZ5" i="44"/>
  <c r="BF5" i="44"/>
  <c r="BH5" i="44"/>
  <c r="BJ5" i="44"/>
  <c r="BN5" i="44"/>
  <c r="BA5" i="44"/>
  <c r="AT5" i="44"/>
  <c r="AS5" i="44"/>
  <c r="P5" i="44"/>
  <c r="BI2" i="44"/>
  <c r="BU2" i="44"/>
  <c r="CG2" i="44"/>
  <c r="CS2" i="44"/>
  <c r="DE2" i="44"/>
  <c r="DQ2" i="44"/>
  <c r="Q2" i="44"/>
  <c r="AO1" i="44"/>
  <c r="AN36" i="42"/>
  <c r="AN36" i="40"/>
  <c r="AV21" i="40"/>
  <c r="AV22" i="40"/>
  <c r="AV23" i="40"/>
  <c r="AV24" i="40"/>
  <c r="AV25" i="40"/>
  <c r="AV26" i="40"/>
  <c r="AV27" i="40"/>
  <c r="AW21" i="40"/>
  <c r="AW22" i="40"/>
  <c r="AW23" i="40"/>
  <c r="AW24" i="40"/>
  <c r="AW25" i="40"/>
  <c r="AW26" i="40"/>
  <c r="AW27" i="40"/>
  <c r="AX21" i="40"/>
  <c r="AX22" i="40"/>
  <c r="AX23" i="40"/>
  <c r="AX24" i="40"/>
  <c r="AX25" i="40"/>
  <c r="AX26" i="40"/>
  <c r="AX27" i="40"/>
  <c r="AY21" i="40"/>
  <c r="AY22" i="40"/>
  <c r="AY23" i="40"/>
  <c r="AY24" i="40"/>
  <c r="AY25" i="40"/>
  <c r="AY26" i="40"/>
  <c r="AY27" i="40"/>
  <c r="AZ21" i="40"/>
  <c r="AZ22" i="40"/>
  <c r="AZ23" i="40"/>
  <c r="AZ24" i="40"/>
  <c r="AZ25" i="40"/>
  <c r="AZ26" i="40"/>
  <c r="AZ27" i="40"/>
  <c r="AM21" i="40"/>
  <c r="AM22" i="40"/>
  <c r="AM23" i="40"/>
  <c r="AM24" i="40"/>
  <c r="AM25" i="40"/>
  <c r="AM26" i="40"/>
  <c r="AM27" i="40"/>
  <c r="AM28" i="40"/>
  <c r="AM29" i="40"/>
  <c r="AM30" i="40"/>
  <c r="AM31" i="40"/>
  <c r="AM32" i="40"/>
  <c r="AM33" i="40"/>
  <c r="AM14" i="40"/>
  <c r="AM36" i="40"/>
  <c r="DM67" i="43"/>
  <c r="DN67" i="43"/>
  <c r="DO67" i="43"/>
  <c r="DP67" i="43"/>
  <c r="DQ67" i="43"/>
  <c r="DR67" i="43"/>
  <c r="DU5" i="43"/>
  <c r="DU6" i="43"/>
  <c r="DU7" i="43"/>
  <c r="DU8" i="43"/>
  <c r="DU9" i="43"/>
  <c r="DU10" i="43"/>
  <c r="DU11" i="43"/>
  <c r="DU12" i="43"/>
  <c r="DU13" i="43"/>
  <c r="DU14" i="43"/>
  <c r="DU15" i="43"/>
  <c r="DU16" i="43"/>
  <c r="DU17" i="43"/>
  <c r="DU18" i="43"/>
  <c r="DU19" i="43"/>
  <c r="DU20" i="43"/>
  <c r="DU21" i="43"/>
  <c r="DU22" i="43"/>
  <c r="DU23" i="43"/>
  <c r="DU24" i="43"/>
  <c r="DU25" i="43"/>
  <c r="DU26" i="43"/>
  <c r="DU27" i="43"/>
  <c r="DU28" i="43"/>
  <c r="DU29" i="43"/>
  <c r="DU30" i="43"/>
  <c r="DU31" i="43"/>
  <c r="DU32" i="43"/>
  <c r="DU33" i="43"/>
  <c r="DU34" i="43"/>
  <c r="DU35" i="43"/>
  <c r="DU36" i="43"/>
  <c r="DU37" i="43"/>
  <c r="DU38" i="43"/>
  <c r="DU39" i="43"/>
  <c r="DU40" i="43"/>
  <c r="DU41" i="43"/>
  <c r="DU42" i="43"/>
  <c r="DU43" i="43"/>
  <c r="DU44" i="43"/>
  <c r="DU45" i="43"/>
  <c r="DU46" i="43"/>
  <c r="DU47" i="43"/>
  <c r="DU48" i="43"/>
  <c r="DU49" i="43"/>
  <c r="DU50" i="43"/>
  <c r="DU51" i="43"/>
  <c r="DU52" i="43"/>
  <c r="DU53" i="43"/>
  <c r="DU54" i="43"/>
  <c r="DU55" i="43"/>
  <c r="DU56" i="43"/>
  <c r="DU57" i="43"/>
  <c r="DU58" i="43"/>
  <c r="DU59" i="43"/>
  <c r="DU60" i="43"/>
  <c r="DU61" i="43"/>
  <c r="DU62" i="43"/>
  <c r="DU63" i="43"/>
  <c r="DU64" i="43"/>
  <c r="DU65" i="43"/>
  <c r="DU66" i="43"/>
  <c r="DU67" i="43"/>
  <c r="DV67" i="43"/>
  <c r="DT67" i="43"/>
  <c r="DS67" i="43"/>
  <c r="DA67" i="43"/>
  <c r="DB67" i="43"/>
  <c r="DC67" i="43"/>
  <c r="DD67" i="43"/>
  <c r="DE67" i="43"/>
  <c r="DF67" i="43"/>
  <c r="DI67" i="43"/>
  <c r="DJ67" i="43"/>
  <c r="DH67" i="43"/>
  <c r="DG67" i="43"/>
  <c r="CO67" i="43"/>
  <c r="CP67" i="43"/>
  <c r="CQ67" i="43"/>
  <c r="CR67" i="43"/>
  <c r="CS67" i="43"/>
  <c r="CT67" i="43"/>
  <c r="CW67" i="43"/>
  <c r="CX67" i="43"/>
  <c r="CV67" i="43"/>
  <c r="CU67" i="43"/>
  <c r="CC67" i="43"/>
  <c r="CD67" i="43"/>
  <c r="CE67" i="43"/>
  <c r="CF67" i="43"/>
  <c r="CG67" i="43"/>
  <c r="CH67" i="43"/>
  <c r="CK67" i="43"/>
  <c r="CL67" i="43"/>
  <c r="CJ67" i="43"/>
  <c r="CI67" i="43"/>
  <c r="BQ67" i="43"/>
  <c r="BR67" i="43"/>
  <c r="BS67" i="43"/>
  <c r="BT67" i="43"/>
  <c r="BU67" i="43"/>
  <c r="BV67" i="43"/>
  <c r="BY67" i="43"/>
  <c r="BZ67" i="43"/>
  <c r="BX67" i="43"/>
  <c r="BW67" i="43"/>
  <c r="BE67" i="43"/>
  <c r="BF67" i="43"/>
  <c r="BG67" i="43"/>
  <c r="BH67" i="43"/>
  <c r="BI67" i="43"/>
  <c r="BJ67" i="43"/>
  <c r="BM67" i="43"/>
  <c r="BN67" i="43"/>
  <c r="BL67" i="43"/>
  <c r="BK67" i="43"/>
  <c r="DN66" i="43"/>
  <c r="DP66" i="43"/>
  <c r="DR66" i="43"/>
  <c r="DV66" i="43"/>
  <c r="DB66" i="43"/>
  <c r="DD66" i="43"/>
  <c r="DF66" i="43"/>
  <c r="DJ66" i="43"/>
  <c r="CP66" i="43"/>
  <c r="CR66" i="43"/>
  <c r="CT66" i="43"/>
  <c r="CX66" i="43"/>
  <c r="CD66" i="43"/>
  <c r="CF66" i="43"/>
  <c r="CH66" i="43"/>
  <c r="CL66" i="43"/>
  <c r="BR66" i="43"/>
  <c r="BT66" i="43"/>
  <c r="BV66" i="43"/>
  <c r="BZ66" i="43"/>
  <c r="BF66" i="43"/>
  <c r="BH66" i="43"/>
  <c r="BJ66" i="43"/>
  <c r="BN66" i="43"/>
  <c r="DN65" i="43"/>
  <c r="DP65" i="43"/>
  <c r="DR65" i="43"/>
  <c r="DV65" i="43"/>
  <c r="D6" i="43"/>
  <c r="D7" i="43"/>
  <c r="D8" i="43"/>
  <c r="D9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BC65" i="43"/>
  <c r="BO65" i="43"/>
  <c r="CA65" i="43"/>
  <c r="CM65" i="43"/>
  <c r="CY65" i="43"/>
  <c r="DK65" i="43"/>
  <c r="DB65" i="43"/>
  <c r="DD65" i="43"/>
  <c r="DF65" i="43"/>
  <c r="DJ65" i="43"/>
  <c r="CP65" i="43"/>
  <c r="CR65" i="43"/>
  <c r="CT65" i="43"/>
  <c r="CX65" i="43"/>
  <c r="CD65" i="43"/>
  <c r="CF65" i="43"/>
  <c r="CH65" i="43"/>
  <c r="CL65" i="43"/>
  <c r="BR65" i="43"/>
  <c r="BT65" i="43"/>
  <c r="BV65" i="43"/>
  <c r="BZ65" i="43"/>
  <c r="BF65" i="43"/>
  <c r="BH65" i="43"/>
  <c r="BJ65" i="43"/>
  <c r="BN65" i="43"/>
  <c r="DN64" i="43"/>
  <c r="DP64" i="43"/>
  <c r="DR64" i="43"/>
  <c r="DV64" i="43"/>
  <c r="DB64" i="43"/>
  <c r="DD64" i="43"/>
  <c r="DF64" i="43"/>
  <c r="DJ64" i="43"/>
  <c r="CP64" i="43"/>
  <c r="CR64" i="43"/>
  <c r="CT64" i="43"/>
  <c r="CX64" i="43"/>
  <c r="CD64" i="43"/>
  <c r="CF64" i="43"/>
  <c r="CH64" i="43"/>
  <c r="CL64" i="43"/>
  <c r="BR64" i="43"/>
  <c r="BT64" i="43"/>
  <c r="BV64" i="43"/>
  <c r="BZ64" i="43"/>
  <c r="BF64" i="43"/>
  <c r="BH64" i="43"/>
  <c r="BJ64" i="43"/>
  <c r="BN64" i="43"/>
  <c r="DN63" i="43"/>
  <c r="DP63" i="43"/>
  <c r="DR63" i="43"/>
  <c r="DV63" i="43"/>
  <c r="AU34" i="43"/>
  <c r="BD63" i="43"/>
  <c r="BP63" i="43"/>
  <c r="CB63" i="43"/>
  <c r="CN63" i="43"/>
  <c r="CZ63" i="43"/>
  <c r="DL63" i="43"/>
  <c r="BC63" i="43"/>
  <c r="BO63" i="43"/>
  <c r="CA63" i="43"/>
  <c r="CM63" i="43"/>
  <c r="CY63" i="43"/>
  <c r="DK63" i="43"/>
  <c r="DB63" i="43"/>
  <c r="DD63" i="43"/>
  <c r="DF63" i="43"/>
  <c r="DJ63" i="43"/>
  <c r="CP63" i="43"/>
  <c r="CR63" i="43"/>
  <c r="CT63" i="43"/>
  <c r="CX63" i="43"/>
  <c r="CD63" i="43"/>
  <c r="CF63" i="43"/>
  <c r="CH63" i="43"/>
  <c r="CL63" i="43"/>
  <c r="BR63" i="43"/>
  <c r="BT63" i="43"/>
  <c r="BV63" i="43"/>
  <c r="BZ63" i="43"/>
  <c r="BF63" i="43"/>
  <c r="BH63" i="43"/>
  <c r="BJ63" i="43"/>
  <c r="BN63" i="43"/>
  <c r="DN62" i="43"/>
  <c r="DP62" i="43"/>
  <c r="DR62" i="43"/>
  <c r="DV62" i="43"/>
  <c r="DB62" i="43"/>
  <c r="DD62" i="43"/>
  <c r="DF62" i="43"/>
  <c r="DJ62" i="43"/>
  <c r="CP62" i="43"/>
  <c r="CR62" i="43"/>
  <c r="CT62" i="43"/>
  <c r="CX62" i="43"/>
  <c r="CD62" i="43"/>
  <c r="CF62" i="43"/>
  <c r="CH62" i="43"/>
  <c r="CL62" i="43"/>
  <c r="BR62" i="43"/>
  <c r="BT62" i="43"/>
  <c r="BV62" i="43"/>
  <c r="BZ62" i="43"/>
  <c r="BF62" i="43"/>
  <c r="BH62" i="43"/>
  <c r="BJ62" i="43"/>
  <c r="BN62" i="43"/>
  <c r="DN61" i="43"/>
  <c r="DP61" i="43"/>
  <c r="DR61" i="43"/>
  <c r="DV61" i="43"/>
  <c r="AU33" i="43"/>
  <c r="BD61" i="43"/>
  <c r="BP61" i="43"/>
  <c r="CB61" i="43"/>
  <c r="CN61" i="43"/>
  <c r="CZ61" i="43"/>
  <c r="DL61" i="43"/>
  <c r="BC61" i="43"/>
  <c r="BO61" i="43"/>
  <c r="CA61" i="43"/>
  <c r="CM61" i="43"/>
  <c r="CY61" i="43"/>
  <c r="DK61" i="43"/>
  <c r="DB61" i="43"/>
  <c r="DD61" i="43"/>
  <c r="DF61" i="43"/>
  <c r="DJ61" i="43"/>
  <c r="CP61" i="43"/>
  <c r="CR61" i="43"/>
  <c r="CT61" i="43"/>
  <c r="CX61" i="43"/>
  <c r="CD61" i="43"/>
  <c r="CF61" i="43"/>
  <c r="CH61" i="43"/>
  <c r="CL61" i="43"/>
  <c r="BR61" i="43"/>
  <c r="BT61" i="43"/>
  <c r="BV61" i="43"/>
  <c r="BZ61" i="43"/>
  <c r="BF61" i="43"/>
  <c r="BH61" i="43"/>
  <c r="BJ61" i="43"/>
  <c r="BN61" i="43"/>
  <c r="DN60" i="43"/>
  <c r="DP60" i="43"/>
  <c r="DR60" i="43"/>
  <c r="DV60" i="43"/>
  <c r="DB60" i="43"/>
  <c r="DD60" i="43"/>
  <c r="DF60" i="43"/>
  <c r="DJ60" i="43"/>
  <c r="CP60" i="43"/>
  <c r="CR60" i="43"/>
  <c r="CT60" i="43"/>
  <c r="CX60" i="43"/>
  <c r="CD60" i="43"/>
  <c r="CF60" i="43"/>
  <c r="CH60" i="43"/>
  <c r="CL60" i="43"/>
  <c r="BR60" i="43"/>
  <c r="BT60" i="43"/>
  <c r="BV60" i="43"/>
  <c r="BZ60" i="43"/>
  <c r="BF60" i="43"/>
  <c r="BH60" i="43"/>
  <c r="BJ60" i="43"/>
  <c r="BN60" i="43"/>
  <c r="DN59" i="43"/>
  <c r="DP59" i="43"/>
  <c r="DR59" i="43"/>
  <c r="DV59" i="43"/>
  <c r="AU32" i="43"/>
  <c r="BD59" i="43"/>
  <c r="BP59" i="43"/>
  <c r="CB59" i="43"/>
  <c r="CN59" i="43"/>
  <c r="CZ59" i="43"/>
  <c r="DL59" i="43"/>
  <c r="BC59" i="43"/>
  <c r="BO59" i="43"/>
  <c r="CA59" i="43"/>
  <c r="CM59" i="43"/>
  <c r="CY59" i="43"/>
  <c r="DK59" i="43"/>
  <c r="DB59" i="43"/>
  <c r="DD59" i="43"/>
  <c r="DF59" i="43"/>
  <c r="DJ59" i="43"/>
  <c r="CP59" i="43"/>
  <c r="CR59" i="43"/>
  <c r="CT59" i="43"/>
  <c r="CX59" i="43"/>
  <c r="CD59" i="43"/>
  <c r="CF59" i="43"/>
  <c r="CH59" i="43"/>
  <c r="CL59" i="43"/>
  <c r="BR59" i="43"/>
  <c r="BT59" i="43"/>
  <c r="BV59" i="43"/>
  <c r="BZ59" i="43"/>
  <c r="BF59" i="43"/>
  <c r="BH59" i="43"/>
  <c r="BJ59" i="43"/>
  <c r="BN59" i="43"/>
  <c r="DN58" i="43"/>
  <c r="DP58" i="43"/>
  <c r="DR58" i="43"/>
  <c r="DV58" i="43"/>
  <c r="DB58" i="43"/>
  <c r="DD58" i="43"/>
  <c r="DF58" i="43"/>
  <c r="DJ58" i="43"/>
  <c r="CP58" i="43"/>
  <c r="CR58" i="43"/>
  <c r="CT58" i="43"/>
  <c r="CX58" i="43"/>
  <c r="CD58" i="43"/>
  <c r="CF58" i="43"/>
  <c r="CH58" i="43"/>
  <c r="CL58" i="43"/>
  <c r="BR58" i="43"/>
  <c r="BT58" i="43"/>
  <c r="BV58" i="43"/>
  <c r="BZ58" i="43"/>
  <c r="BF58" i="43"/>
  <c r="BH58" i="43"/>
  <c r="BJ58" i="43"/>
  <c r="BN58" i="43"/>
  <c r="AX35" i="43"/>
  <c r="AV35" i="43"/>
  <c r="AW35" i="43"/>
  <c r="AY5" i="43"/>
  <c r="AY7" i="43"/>
  <c r="AY8" i="43"/>
  <c r="AY9" i="43"/>
  <c r="AY10" i="43"/>
  <c r="AY11" i="43"/>
  <c r="AY12" i="43"/>
  <c r="AY13" i="43"/>
  <c r="AY14" i="43"/>
  <c r="AY15" i="43"/>
  <c r="AY16" i="43"/>
  <c r="AY17" i="43"/>
  <c r="AY18" i="43"/>
  <c r="AY19" i="43"/>
  <c r="AY20" i="43"/>
  <c r="AY21" i="43"/>
  <c r="AY22" i="43"/>
  <c r="AY23" i="43"/>
  <c r="AY24" i="43"/>
  <c r="AY25" i="43"/>
  <c r="AY26" i="43"/>
  <c r="AY27" i="43"/>
  <c r="AY28" i="43"/>
  <c r="AY29" i="43"/>
  <c r="AY30" i="43"/>
  <c r="AY31" i="43"/>
  <c r="AY32" i="43"/>
  <c r="AY33" i="43"/>
  <c r="AY34" i="43"/>
  <c r="AY35" i="43"/>
  <c r="AZ35" i="43"/>
  <c r="DN57" i="43"/>
  <c r="DP57" i="43"/>
  <c r="DR57" i="43"/>
  <c r="DV57" i="43"/>
  <c r="AU31" i="43"/>
  <c r="BD57" i="43"/>
  <c r="BP57" i="43"/>
  <c r="CB57" i="43"/>
  <c r="CN57" i="43"/>
  <c r="CZ57" i="43"/>
  <c r="DL57" i="43"/>
  <c r="BC57" i="43"/>
  <c r="BO57" i="43"/>
  <c r="CA57" i="43"/>
  <c r="CM57" i="43"/>
  <c r="CY57" i="43"/>
  <c r="DK57" i="43"/>
  <c r="DB57" i="43"/>
  <c r="DD57" i="43"/>
  <c r="DF57" i="43"/>
  <c r="DJ57" i="43"/>
  <c r="CP57" i="43"/>
  <c r="CR57" i="43"/>
  <c r="CT57" i="43"/>
  <c r="CX57" i="43"/>
  <c r="CD57" i="43"/>
  <c r="CF57" i="43"/>
  <c r="CH57" i="43"/>
  <c r="CL57" i="43"/>
  <c r="BR57" i="43"/>
  <c r="BT57" i="43"/>
  <c r="BV57" i="43"/>
  <c r="BZ57" i="43"/>
  <c r="BF57" i="43"/>
  <c r="BH57" i="43"/>
  <c r="BJ57" i="43"/>
  <c r="BN57" i="43"/>
  <c r="J5" i="43"/>
  <c r="M5" i="43"/>
  <c r="J6" i="43"/>
  <c r="M6" i="43"/>
  <c r="J7" i="43"/>
  <c r="M7" i="43"/>
  <c r="J8" i="43"/>
  <c r="M8" i="43"/>
  <c r="J9" i="43"/>
  <c r="M9" i="43"/>
  <c r="J10" i="43"/>
  <c r="M10" i="43"/>
  <c r="J11" i="43"/>
  <c r="M11" i="43"/>
  <c r="J12" i="43"/>
  <c r="M12" i="43"/>
  <c r="J13" i="43"/>
  <c r="M13" i="43"/>
  <c r="J14" i="43"/>
  <c r="M14" i="43"/>
  <c r="J15" i="43"/>
  <c r="M15" i="43"/>
  <c r="J16" i="43"/>
  <c r="M16" i="43"/>
  <c r="J17" i="43"/>
  <c r="M17" i="43"/>
  <c r="J18" i="43"/>
  <c r="M18" i="43"/>
  <c r="J19" i="43"/>
  <c r="M19" i="43"/>
  <c r="J20" i="43"/>
  <c r="M20" i="43"/>
  <c r="J21" i="43"/>
  <c r="M21" i="43"/>
  <c r="J22" i="43"/>
  <c r="M22" i="43"/>
  <c r="J23" i="43"/>
  <c r="M23" i="43"/>
  <c r="J24" i="43"/>
  <c r="M24" i="43"/>
  <c r="J25" i="43"/>
  <c r="M25" i="43"/>
  <c r="J26" i="43"/>
  <c r="M26" i="43"/>
  <c r="J27" i="43"/>
  <c r="M27" i="43"/>
  <c r="J28" i="43"/>
  <c r="M28" i="43"/>
  <c r="J29" i="43"/>
  <c r="M29" i="43"/>
  <c r="J30" i="43"/>
  <c r="M30" i="43"/>
  <c r="J31" i="43"/>
  <c r="M31" i="43"/>
  <c r="J32" i="43"/>
  <c r="M32" i="43"/>
  <c r="J33" i="43"/>
  <c r="M33" i="43"/>
  <c r="J34" i="43"/>
  <c r="M34" i="43"/>
  <c r="J35" i="43"/>
  <c r="M35" i="43"/>
  <c r="M36" i="43"/>
  <c r="DN56" i="43"/>
  <c r="DP56" i="43"/>
  <c r="DR56" i="43"/>
  <c r="DV56" i="43"/>
  <c r="DB56" i="43"/>
  <c r="DD56" i="43"/>
  <c r="DF56" i="43"/>
  <c r="DJ56" i="43"/>
  <c r="CP56" i="43"/>
  <c r="CR56" i="43"/>
  <c r="CT56" i="43"/>
  <c r="CX56" i="43"/>
  <c r="CD56" i="43"/>
  <c r="CF56" i="43"/>
  <c r="CH56" i="43"/>
  <c r="CL56" i="43"/>
  <c r="BR56" i="43"/>
  <c r="BT56" i="43"/>
  <c r="BV56" i="43"/>
  <c r="BZ56" i="43"/>
  <c r="BF56" i="43"/>
  <c r="BH56" i="43"/>
  <c r="BJ56" i="43"/>
  <c r="BN56" i="43"/>
  <c r="DN55" i="43"/>
  <c r="DP55" i="43"/>
  <c r="DR55" i="43"/>
  <c r="DV55" i="43"/>
  <c r="AU30" i="43"/>
  <c r="BD55" i="43"/>
  <c r="BP55" i="43"/>
  <c r="CB55" i="43"/>
  <c r="CN55" i="43"/>
  <c r="CZ55" i="43"/>
  <c r="DL55" i="43"/>
  <c r="BC55" i="43"/>
  <c r="BO55" i="43"/>
  <c r="CA55" i="43"/>
  <c r="CM55" i="43"/>
  <c r="CY55" i="43"/>
  <c r="DK55" i="43"/>
  <c r="DB55" i="43"/>
  <c r="DD55" i="43"/>
  <c r="DF55" i="43"/>
  <c r="DJ55" i="43"/>
  <c r="CP55" i="43"/>
  <c r="CR55" i="43"/>
  <c r="CT55" i="43"/>
  <c r="CX55" i="43"/>
  <c r="CD55" i="43"/>
  <c r="CF55" i="43"/>
  <c r="CH55" i="43"/>
  <c r="CL55" i="43"/>
  <c r="BR55" i="43"/>
  <c r="BT55" i="43"/>
  <c r="BV55" i="43"/>
  <c r="BZ55" i="43"/>
  <c r="BF55" i="43"/>
  <c r="BH55" i="43"/>
  <c r="BJ55" i="43"/>
  <c r="BN55" i="43"/>
  <c r="DN54" i="43"/>
  <c r="DP54" i="43"/>
  <c r="DR54" i="43"/>
  <c r="DV54" i="43"/>
  <c r="DB54" i="43"/>
  <c r="DD54" i="43"/>
  <c r="DF54" i="43"/>
  <c r="DJ54" i="43"/>
  <c r="CP54" i="43"/>
  <c r="CR54" i="43"/>
  <c r="CT54" i="43"/>
  <c r="CX54" i="43"/>
  <c r="CD54" i="43"/>
  <c r="CF54" i="43"/>
  <c r="CH54" i="43"/>
  <c r="CL54" i="43"/>
  <c r="BR54" i="43"/>
  <c r="BT54" i="43"/>
  <c r="BV54" i="43"/>
  <c r="BZ54" i="43"/>
  <c r="BF54" i="43"/>
  <c r="BH54" i="43"/>
  <c r="BJ54" i="43"/>
  <c r="BN54" i="43"/>
  <c r="DP53" i="43"/>
  <c r="DR53" i="43"/>
  <c r="DV53" i="43"/>
  <c r="AU29" i="43"/>
  <c r="BD53" i="43"/>
  <c r="BP53" i="43"/>
  <c r="CB53" i="43"/>
  <c r="CN53" i="43"/>
  <c r="CZ53" i="43"/>
  <c r="DL53" i="43"/>
  <c r="BC53" i="43"/>
  <c r="BO53" i="43"/>
  <c r="CA53" i="43"/>
  <c r="CM53" i="43"/>
  <c r="CY53" i="43"/>
  <c r="DK53" i="43"/>
  <c r="DB53" i="43"/>
  <c r="DD53" i="43"/>
  <c r="DF53" i="43"/>
  <c r="DJ53" i="43"/>
  <c r="CP53" i="43"/>
  <c r="CR53" i="43"/>
  <c r="CT53" i="43"/>
  <c r="CX53" i="43"/>
  <c r="CD53" i="43"/>
  <c r="CF53" i="43"/>
  <c r="CH53" i="43"/>
  <c r="CL53" i="43"/>
  <c r="BR53" i="43"/>
  <c r="BT53" i="43"/>
  <c r="BV53" i="43"/>
  <c r="BZ53" i="43"/>
  <c r="BF53" i="43"/>
  <c r="BH53" i="43"/>
  <c r="BJ53" i="43"/>
  <c r="BN53" i="43"/>
  <c r="DN52" i="43"/>
  <c r="DP52" i="43"/>
  <c r="DR52" i="43"/>
  <c r="DV52" i="43"/>
  <c r="DB52" i="43"/>
  <c r="DD52" i="43"/>
  <c r="DF52" i="43"/>
  <c r="DJ52" i="43"/>
  <c r="CP52" i="43"/>
  <c r="CR52" i="43"/>
  <c r="CT52" i="43"/>
  <c r="CX52" i="43"/>
  <c r="CD52" i="43"/>
  <c r="CF52" i="43"/>
  <c r="CH52" i="43"/>
  <c r="CL52" i="43"/>
  <c r="BR52" i="43"/>
  <c r="BT52" i="43"/>
  <c r="BV52" i="43"/>
  <c r="BZ52" i="43"/>
  <c r="BF52" i="43"/>
  <c r="BH52" i="43"/>
  <c r="BJ52" i="43"/>
  <c r="BN52" i="43"/>
  <c r="DN51" i="43"/>
  <c r="DP51" i="43"/>
  <c r="DR51" i="43"/>
  <c r="DV51" i="43"/>
  <c r="AU28" i="43"/>
  <c r="BD51" i="43"/>
  <c r="BP51" i="43"/>
  <c r="CB51" i="43"/>
  <c r="CN51" i="43"/>
  <c r="CZ51" i="43"/>
  <c r="DL51" i="43"/>
  <c r="BC51" i="43"/>
  <c r="BO51" i="43"/>
  <c r="CA51" i="43"/>
  <c r="CM51" i="43"/>
  <c r="CY51" i="43"/>
  <c r="DK51" i="43"/>
  <c r="DB51" i="43"/>
  <c r="DD51" i="43"/>
  <c r="DF51" i="43"/>
  <c r="DJ51" i="43"/>
  <c r="CP51" i="43"/>
  <c r="CR51" i="43"/>
  <c r="CT51" i="43"/>
  <c r="CX51" i="43"/>
  <c r="CD51" i="43"/>
  <c r="CF51" i="43"/>
  <c r="CH51" i="43"/>
  <c r="CL51" i="43"/>
  <c r="BR51" i="43"/>
  <c r="BT51" i="43"/>
  <c r="BV51" i="43"/>
  <c r="BZ51" i="43"/>
  <c r="BF51" i="43"/>
  <c r="BH51" i="43"/>
  <c r="BJ51" i="43"/>
  <c r="BN51" i="43"/>
  <c r="L39" i="43"/>
  <c r="L47" i="43"/>
  <c r="L51" i="43"/>
  <c r="K39" i="43"/>
  <c r="K47" i="43"/>
  <c r="K51" i="43"/>
  <c r="H39" i="43"/>
  <c r="H47" i="43"/>
  <c r="H51" i="43"/>
  <c r="I39" i="43"/>
  <c r="I47" i="43"/>
  <c r="I51" i="43"/>
  <c r="J51" i="43"/>
  <c r="DN50" i="43"/>
  <c r="DP50" i="43"/>
  <c r="DR50" i="43"/>
  <c r="DV50" i="43"/>
  <c r="DB50" i="43"/>
  <c r="DD50" i="43"/>
  <c r="DF50" i="43"/>
  <c r="DJ50" i="43"/>
  <c r="CP50" i="43"/>
  <c r="CR50" i="43"/>
  <c r="CT50" i="43"/>
  <c r="CX50" i="43"/>
  <c r="CD50" i="43"/>
  <c r="CF50" i="43"/>
  <c r="CH50" i="43"/>
  <c r="CL50" i="43"/>
  <c r="BR50" i="43"/>
  <c r="BT50" i="43"/>
  <c r="BV50" i="43"/>
  <c r="BZ50" i="43"/>
  <c r="BF50" i="43"/>
  <c r="BH50" i="43"/>
  <c r="BJ50" i="43"/>
  <c r="BN50" i="43"/>
  <c r="DN49" i="43"/>
  <c r="DP49" i="43"/>
  <c r="DR49" i="43"/>
  <c r="DV49" i="43"/>
  <c r="AU27" i="43"/>
  <c r="BD49" i="43"/>
  <c r="BP49" i="43"/>
  <c r="CB49" i="43"/>
  <c r="CN49" i="43"/>
  <c r="CZ49" i="43"/>
  <c r="DL49" i="43"/>
  <c r="BC49" i="43"/>
  <c r="BO49" i="43"/>
  <c r="CA49" i="43"/>
  <c r="CM49" i="43"/>
  <c r="CY49" i="43"/>
  <c r="DK49" i="43"/>
  <c r="DB49" i="43"/>
  <c r="DD49" i="43"/>
  <c r="DF49" i="43"/>
  <c r="DJ49" i="43"/>
  <c r="CP49" i="43"/>
  <c r="CR49" i="43"/>
  <c r="CT49" i="43"/>
  <c r="CX49" i="43"/>
  <c r="CD49" i="43"/>
  <c r="CF49" i="43"/>
  <c r="CH49" i="43"/>
  <c r="CL49" i="43"/>
  <c r="BR49" i="43"/>
  <c r="BT49" i="43"/>
  <c r="BV49" i="43"/>
  <c r="BZ49" i="43"/>
  <c r="BF49" i="43"/>
  <c r="BH49" i="43"/>
  <c r="BJ49" i="43"/>
  <c r="BN49" i="43"/>
  <c r="L36" i="43"/>
  <c r="L41" i="43"/>
  <c r="L43" i="43"/>
  <c r="L49" i="43"/>
  <c r="K36" i="43"/>
  <c r="K41" i="43"/>
  <c r="K43" i="43"/>
  <c r="K49" i="43"/>
  <c r="H36" i="43"/>
  <c r="H41" i="43"/>
  <c r="H43" i="43"/>
  <c r="H49" i="43"/>
  <c r="I36" i="43"/>
  <c r="I41" i="43"/>
  <c r="I43" i="43"/>
  <c r="I49" i="43"/>
  <c r="J49" i="43"/>
  <c r="DN48" i="43"/>
  <c r="DP48" i="43"/>
  <c r="DR48" i="43"/>
  <c r="DV48" i="43"/>
  <c r="DB48" i="43"/>
  <c r="DD48" i="43"/>
  <c r="DF48" i="43"/>
  <c r="DJ48" i="43"/>
  <c r="CP48" i="43"/>
  <c r="CR48" i="43"/>
  <c r="CT48" i="43"/>
  <c r="CX48" i="43"/>
  <c r="CD48" i="43"/>
  <c r="CF48" i="43"/>
  <c r="CH48" i="43"/>
  <c r="CL48" i="43"/>
  <c r="BR48" i="43"/>
  <c r="BT48" i="43"/>
  <c r="BV48" i="43"/>
  <c r="BZ48" i="43"/>
  <c r="BF48" i="43"/>
  <c r="BH48" i="43"/>
  <c r="BJ48" i="43"/>
  <c r="BN48" i="43"/>
  <c r="AZ48" i="43"/>
  <c r="AY48" i="43"/>
  <c r="AX48" i="43"/>
  <c r="AS2" i="43"/>
  <c r="AS48" i="43"/>
  <c r="DN47" i="43"/>
  <c r="DP47" i="43"/>
  <c r="DR47" i="43"/>
  <c r="DV47" i="43"/>
  <c r="AU26" i="43"/>
  <c r="BD47" i="43"/>
  <c r="BP47" i="43"/>
  <c r="CB47" i="43"/>
  <c r="CN47" i="43"/>
  <c r="CZ47" i="43"/>
  <c r="DL47" i="43"/>
  <c r="BC47" i="43"/>
  <c r="BO47" i="43"/>
  <c r="CA47" i="43"/>
  <c r="CM47" i="43"/>
  <c r="CY47" i="43"/>
  <c r="DK47" i="43"/>
  <c r="DB47" i="43"/>
  <c r="DD47" i="43"/>
  <c r="DF47" i="43"/>
  <c r="DJ47" i="43"/>
  <c r="CP47" i="43"/>
  <c r="CR47" i="43"/>
  <c r="CT47" i="43"/>
  <c r="CX47" i="43"/>
  <c r="CD47" i="43"/>
  <c r="CF47" i="43"/>
  <c r="CH47" i="43"/>
  <c r="CL47" i="43"/>
  <c r="BR47" i="43"/>
  <c r="BT47" i="43"/>
  <c r="BV47" i="43"/>
  <c r="BZ47" i="43"/>
  <c r="BF47" i="43"/>
  <c r="BH47" i="43"/>
  <c r="BJ47" i="43"/>
  <c r="BN47" i="43"/>
  <c r="AX47" i="43"/>
  <c r="J47" i="43"/>
  <c r="DN46" i="43"/>
  <c r="DP46" i="43"/>
  <c r="DR46" i="43"/>
  <c r="DV46" i="43"/>
  <c r="DB46" i="43"/>
  <c r="DD46" i="43"/>
  <c r="DF46" i="43"/>
  <c r="DJ46" i="43"/>
  <c r="CP46" i="43"/>
  <c r="CR46" i="43"/>
  <c r="CT46" i="43"/>
  <c r="CX46" i="43"/>
  <c r="CD46" i="43"/>
  <c r="CF46" i="43"/>
  <c r="CH46" i="43"/>
  <c r="CL46" i="43"/>
  <c r="BR46" i="43"/>
  <c r="BT46" i="43"/>
  <c r="BV46" i="43"/>
  <c r="BZ46" i="43"/>
  <c r="BF46" i="43"/>
  <c r="BH46" i="43"/>
  <c r="BJ46" i="43"/>
  <c r="BN46" i="43"/>
  <c r="DN45" i="43"/>
  <c r="DP45" i="43"/>
  <c r="DR45" i="43"/>
  <c r="DV45" i="43"/>
  <c r="AU25" i="43"/>
  <c r="BD45" i="43"/>
  <c r="BP45" i="43"/>
  <c r="CB45" i="43"/>
  <c r="CN45" i="43"/>
  <c r="CZ45" i="43"/>
  <c r="DL45" i="43"/>
  <c r="BC45" i="43"/>
  <c r="BO45" i="43"/>
  <c r="CA45" i="43"/>
  <c r="CM45" i="43"/>
  <c r="CY45" i="43"/>
  <c r="DK45" i="43"/>
  <c r="DB45" i="43"/>
  <c r="DD45" i="43"/>
  <c r="DF45" i="43"/>
  <c r="DJ45" i="43"/>
  <c r="CP45" i="43"/>
  <c r="CR45" i="43"/>
  <c r="CT45" i="43"/>
  <c r="CX45" i="43"/>
  <c r="CD45" i="43"/>
  <c r="CF45" i="43"/>
  <c r="CH45" i="43"/>
  <c r="CL45" i="43"/>
  <c r="BR45" i="43"/>
  <c r="BT45" i="43"/>
  <c r="BV45" i="43"/>
  <c r="BZ45" i="43"/>
  <c r="BF45" i="43"/>
  <c r="BH45" i="43"/>
  <c r="BJ45" i="43"/>
  <c r="BN45" i="43"/>
  <c r="M45" i="43"/>
  <c r="DN44" i="43"/>
  <c r="DP44" i="43"/>
  <c r="DR44" i="43"/>
  <c r="DV44" i="43"/>
  <c r="DB44" i="43"/>
  <c r="DD44" i="43"/>
  <c r="DF44" i="43"/>
  <c r="DJ44" i="43"/>
  <c r="CP44" i="43"/>
  <c r="CR44" i="43"/>
  <c r="CT44" i="43"/>
  <c r="CX44" i="43"/>
  <c r="CD44" i="43"/>
  <c r="CF44" i="43"/>
  <c r="CH44" i="43"/>
  <c r="CL44" i="43"/>
  <c r="BR44" i="43"/>
  <c r="BT44" i="43"/>
  <c r="BV44" i="43"/>
  <c r="BZ44" i="43"/>
  <c r="BF44" i="43"/>
  <c r="BH44" i="43"/>
  <c r="BJ44" i="43"/>
  <c r="BN44" i="43"/>
  <c r="DN43" i="43"/>
  <c r="DP43" i="43"/>
  <c r="DR43" i="43"/>
  <c r="DV43" i="43"/>
  <c r="AU24" i="43"/>
  <c r="BD43" i="43"/>
  <c r="BP43" i="43"/>
  <c r="CB43" i="43"/>
  <c r="CN43" i="43"/>
  <c r="CZ43" i="43"/>
  <c r="DL43" i="43"/>
  <c r="BC43" i="43"/>
  <c r="BO43" i="43"/>
  <c r="CA43" i="43"/>
  <c r="CM43" i="43"/>
  <c r="CY43" i="43"/>
  <c r="DK43" i="43"/>
  <c r="DB43" i="43"/>
  <c r="DD43" i="43"/>
  <c r="DF43" i="43"/>
  <c r="DJ43" i="43"/>
  <c r="CP43" i="43"/>
  <c r="CR43" i="43"/>
  <c r="CT43" i="43"/>
  <c r="CX43" i="43"/>
  <c r="CD43" i="43"/>
  <c r="CF43" i="43"/>
  <c r="CH43" i="43"/>
  <c r="CL43" i="43"/>
  <c r="BR43" i="43"/>
  <c r="BT43" i="43"/>
  <c r="BV43" i="43"/>
  <c r="BZ43" i="43"/>
  <c r="BF43" i="43"/>
  <c r="BH43" i="43"/>
  <c r="BJ43" i="43"/>
  <c r="BN43" i="43"/>
  <c r="J43" i="43"/>
  <c r="DN42" i="43"/>
  <c r="DP42" i="43"/>
  <c r="DR42" i="43"/>
  <c r="DV42" i="43"/>
  <c r="DB42" i="43"/>
  <c r="DD42" i="43"/>
  <c r="DF42" i="43"/>
  <c r="DJ42" i="43"/>
  <c r="CP42" i="43"/>
  <c r="CR42" i="43"/>
  <c r="CT42" i="43"/>
  <c r="CX42" i="43"/>
  <c r="CD42" i="43"/>
  <c r="CF42" i="43"/>
  <c r="CH42" i="43"/>
  <c r="CL42" i="43"/>
  <c r="BR42" i="43"/>
  <c r="BT42" i="43"/>
  <c r="BV42" i="43"/>
  <c r="BZ42" i="43"/>
  <c r="BF42" i="43"/>
  <c r="BH42" i="43"/>
  <c r="BJ42" i="43"/>
  <c r="BN42" i="43"/>
  <c r="DN41" i="43"/>
  <c r="DP41" i="43"/>
  <c r="DR41" i="43"/>
  <c r="DV41" i="43"/>
  <c r="AU23" i="43"/>
  <c r="BD41" i="43"/>
  <c r="BP41" i="43"/>
  <c r="CB41" i="43"/>
  <c r="CN41" i="43"/>
  <c r="CZ41" i="43"/>
  <c r="DL41" i="43"/>
  <c r="BC41" i="43"/>
  <c r="BO41" i="43"/>
  <c r="CA41" i="43"/>
  <c r="CM41" i="43"/>
  <c r="CY41" i="43"/>
  <c r="DK41" i="43"/>
  <c r="DB41" i="43"/>
  <c r="DD41" i="43"/>
  <c r="DF41" i="43"/>
  <c r="DJ41" i="43"/>
  <c r="CP41" i="43"/>
  <c r="CR41" i="43"/>
  <c r="CT41" i="43"/>
  <c r="CX41" i="43"/>
  <c r="CD41" i="43"/>
  <c r="CF41" i="43"/>
  <c r="CH41" i="43"/>
  <c r="CL41" i="43"/>
  <c r="BR41" i="43"/>
  <c r="BT41" i="43"/>
  <c r="BV41" i="43"/>
  <c r="BZ41" i="43"/>
  <c r="BF41" i="43"/>
  <c r="BH41" i="43"/>
  <c r="BJ41" i="43"/>
  <c r="BN41" i="43"/>
  <c r="J41" i="43"/>
  <c r="G39" i="43"/>
  <c r="G41" i="43"/>
  <c r="F39" i="43"/>
  <c r="F41" i="43"/>
  <c r="DN40" i="43"/>
  <c r="DP40" i="43"/>
  <c r="DR40" i="43"/>
  <c r="DV40" i="43"/>
  <c r="DB40" i="43"/>
  <c r="DD40" i="43"/>
  <c r="DF40" i="43"/>
  <c r="DJ40" i="43"/>
  <c r="CP40" i="43"/>
  <c r="CR40" i="43"/>
  <c r="CT40" i="43"/>
  <c r="CX40" i="43"/>
  <c r="CD40" i="43"/>
  <c r="CF40" i="43"/>
  <c r="CH40" i="43"/>
  <c r="CL40" i="43"/>
  <c r="BR40" i="43"/>
  <c r="BT40" i="43"/>
  <c r="BV40" i="43"/>
  <c r="BZ40" i="43"/>
  <c r="BF40" i="43"/>
  <c r="BH40" i="43"/>
  <c r="BJ40" i="43"/>
  <c r="BN40" i="43"/>
  <c r="DN39" i="43"/>
  <c r="DP39" i="43"/>
  <c r="DR39" i="43"/>
  <c r="DV39" i="43"/>
  <c r="AU22" i="43"/>
  <c r="BD39" i="43"/>
  <c r="BP39" i="43"/>
  <c r="CB39" i="43"/>
  <c r="CN39" i="43"/>
  <c r="CZ39" i="43"/>
  <c r="DL39" i="43"/>
  <c r="BC39" i="43"/>
  <c r="BO39" i="43"/>
  <c r="CA39" i="43"/>
  <c r="CM39" i="43"/>
  <c r="CY39" i="43"/>
  <c r="DK39" i="43"/>
  <c r="DB39" i="43"/>
  <c r="DD39" i="43"/>
  <c r="DF39" i="43"/>
  <c r="DJ39" i="43"/>
  <c r="CP39" i="43"/>
  <c r="CR39" i="43"/>
  <c r="CT39" i="43"/>
  <c r="CX39" i="43"/>
  <c r="CD39" i="43"/>
  <c r="CF39" i="43"/>
  <c r="CH39" i="43"/>
  <c r="CL39" i="43"/>
  <c r="BR39" i="43"/>
  <c r="BT39" i="43"/>
  <c r="BV39" i="43"/>
  <c r="BZ39" i="43"/>
  <c r="BF39" i="43"/>
  <c r="BH39" i="43"/>
  <c r="BJ39" i="43"/>
  <c r="BN39" i="43"/>
  <c r="J39" i="43"/>
  <c r="DN38" i="43"/>
  <c r="DP38" i="43"/>
  <c r="DR38" i="43"/>
  <c r="DV38" i="43"/>
  <c r="DB38" i="43"/>
  <c r="DD38" i="43"/>
  <c r="DF38" i="43"/>
  <c r="DJ38" i="43"/>
  <c r="CP38" i="43"/>
  <c r="CR38" i="43"/>
  <c r="CT38" i="43"/>
  <c r="CX38" i="43"/>
  <c r="CD38" i="43"/>
  <c r="CF38" i="43"/>
  <c r="CH38" i="43"/>
  <c r="CL38" i="43"/>
  <c r="BR38" i="43"/>
  <c r="BT38" i="43"/>
  <c r="BV38" i="43"/>
  <c r="BZ38" i="43"/>
  <c r="BF38" i="43"/>
  <c r="BH38" i="43"/>
  <c r="BJ38" i="43"/>
  <c r="BN38" i="43"/>
  <c r="AM5" i="43"/>
  <c r="AO5" i="43"/>
  <c r="AM6" i="43"/>
  <c r="AO6" i="43"/>
  <c r="AQ6" i="43"/>
  <c r="AM7" i="43"/>
  <c r="AO7" i="43"/>
  <c r="AM8" i="43"/>
  <c r="AO8" i="43"/>
  <c r="AM9" i="43"/>
  <c r="AO9" i="43"/>
  <c r="AM10" i="43"/>
  <c r="AO10" i="43"/>
  <c r="AM11" i="43"/>
  <c r="AO11" i="43"/>
  <c r="AM12" i="43"/>
  <c r="AO12" i="43"/>
  <c r="AM13" i="43"/>
  <c r="AO13" i="43"/>
  <c r="AM14" i="43"/>
  <c r="AO14" i="43"/>
  <c r="AM15" i="43"/>
  <c r="AO15" i="43"/>
  <c r="AM16" i="43"/>
  <c r="AO16" i="43"/>
  <c r="AM17" i="43"/>
  <c r="AO17" i="43"/>
  <c r="AM18" i="43"/>
  <c r="AO18" i="43"/>
  <c r="AM19" i="43"/>
  <c r="AO19" i="43"/>
  <c r="AM20" i="43"/>
  <c r="AO20" i="43"/>
  <c r="AM21" i="43"/>
  <c r="AO21" i="43"/>
  <c r="AM22" i="43"/>
  <c r="AO22" i="43"/>
  <c r="AQ22" i="43"/>
  <c r="AM23" i="43"/>
  <c r="AO23" i="43"/>
  <c r="AM24" i="43"/>
  <c r="AO24" i="43"/>
  <c r="AM25" i="43"/>
  <c r="AO25" i="43"/>
  <c r="AM26" i="43"/>
  <c r="AO26" i="43"/>
  <c r="AM27" i="43"/>
  <c r="AO27" i="43"/>
  <c r="AM28" i="43"/>
  <c r="AO28" i="43"/>
  <c r="AO29" i="43"/>
  <c r="AO30" i="43"/>
  <c r="AO31" i="43"/>
  <c r="AO32" i="43"/>
  <c r="AO33" i="43"/>
  <c r="AO34" i="43"/>
  <c r="AM35" i="43"/>
  <c r="AO35" i="43"/>
  <c r="DN37" i="43"/>
  <c r="DP37" i="43"/>
  <c r="DR37" i="43"/>
  <c r="DV37" i="43"/>
  <c r="AU21" i="43"/>
  <c r="BD37" i="43"/>
  <c r="BP37" i="43"/>
  <c r="CB37" i="43"/>
  <c r="CN37" i="43"/>
  <c r="CZ37" i="43"/>
  <c r="DL37" i="43"/>
  <c r="BC37" i="43"/>
  <c r="BO37" i="43"/>
  <c r="CA37" i="43"/>
  <c r="CM37" i="43"/>
  <c r="CY37" i="43"/>
  <c r="DK37" i="43"/>
  <c r="DB37" i="43"/>
  <c r="DD37" i="43"/>
  <c r="DF37" i="43"/>
  <c r="DJ37" i="43"/>
  <c r="CP37" i="43"/>
  <c r="CR37" i="43"/>
  <c r="CT37" i="43"/>
  <c r="CX37" i="43"/>
  <c r="CD37" i="43"/>
  <c r="CF37" i="43"/>
  <c r="CH37" i="43"/>
  <c r="CL37" i="43"/>
  <c r="BR37" i="43"/>
  <c r="BT37" i="43"/>
  <c r="BV37" i="43"/>
  <c r="BZ37" i="43"/>
  <c r="BF37" i="43"/>
  <c r="BH37" i="43"/>
  <c r="BJ37" i="43"/>
  <c r="BN37" i="43"/>
  <c r="AO36" i="43"/>
  <c r="AO37" i="43"/>
  <c r="J36" i="43"/>
  <c r="J37" i="43"/>
  <c r="I37" i="43"/>
  <c r="DN36" i="43"/>
  <c r="DP36" i="43"/>
  <c r="DR36" i="43"/>
  <c r="DV36" i="43"/>
  <c r="DB36" i="43"/>
  <c r="DD36" i="43"/>
  <c r="DF36" i="43"/>
  <c r="DJ36" i="43"/>
  <c r="CP36" i="43"/>
  <c r="CR36" i="43"/>
  <c r="CT36" i="43"/>
  <c r="CX36" i="43"/>
  <c r="CD36" i="43"/>
  <c r="CF36" i="43"/>
  <c r="CH36" i="43"/>
  <c r="CL36" i="43"/>
  <c r="BR36" i="43"/>
  <c r="BT36" i="43"/>
  <c r="BV36" i="43"/>
  <c r="BZ36" i="43"/>
  <c r="BF36" i="43"/>
  <c r="BH36" i="43"/>
  <c r="BJ36" i="43"/>
  <c r="BN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DN35" i="43"/>
  <c r="DP35" i="43"/>
  <c r="DR35" i="43"/>
  <c r="DV35" i="43"/>
  <c r="AU20" i="43"/>
  <c r="BD35" i="43"/>
  <c r="BP35" i="43"/>
  <c r="CB35" i="43"/>
  <c r="CN35" i="43"/>
  <c r="CZ35" i="43"/>
  <c r="DL35" i="43"/>
  <c r="BC35" i="43"/>
  <c r="BO35" i="43"/>
  <c r="CA35" i="43"/>
  <c r="CM35" i="43"/>
  <c r="CY35" i="43"/>
  <c r="DK35" i="43"/>
  <c r="DB35" i="43"/>
  <c r="DD35" i="43"/>
  <c r="DF35" i="43"/>
  <c r="DJ35" i="43"/>
  <c r="CP35" i="43"/>
  <c r="CR35" i="43"/>
  <c r="CT35" i="43"/>
  <c r="CX35" i="43"/>
  <c r="CD35" i="43"/>
  <c r="CF35" i="43"/>
  <c r="CH35" i="43"/>
  <c r="CL35" i="43"/>
  <c r="BR35" i="43"/>
  <c r="BT35" i="43"/>
  <c r="BV35" i="43"/>
  <c r="BZ35" i="43"/>
  <c r="BF35" i="43"/>
  <c r="BH35" i="43"/>
  <c r="BJ35" i="43"/>
  <c r="BN35" i="43"/>
  <c r="BA35" i="43"/>
  <c r="AT35" i="43"/>
  <c r="AS35" i="43"/>
  <c r="DN34" i="43"/>
  <c r="DP34" i="43"/>
  <c r="DR34" i="43"/>
  <c r="DV34" i="43"/>
  <c r="DB34" i="43"/>
  <c r="DD34" i="43"/>
  <c r="DF34" i="43"/>
  <c r="DJ34" i="43"/>
  <c r="CP34" i="43"/>
  <c r="CR34" i="43"/>
  <c r="CT34" i="43"/>
  <c r="CX34" i="43"/>
  <c r="CD34" i="43"/>
  <c r="CF34" i="43"/>
  <c r="CH34" i="43"/>
  <c r="CL34" i="43"/>
  <c r="BR34" i="43"/>
  <c r="BT34" i="43"/>
  <c r="BV34" i="43"/>
  <c r="BZ34" i="43"/>
  <c r="BF34" i="43"/>
  <c r="BH34" i="43"/>
  <c r="BJ34" i="43"/>
  <c r="BN34" i="43"/>
  <c r="BA34" i="43"/>
  <c r="AT34" i="43"/>
  <c r="AS34" i="43"/>
  <c r="P34" i="43"/>
  <c r="DN33" i="43"/>
  <c r="DP33" i="43"/>
  <c r="DR33" i="43"/>
  <c r="DV33" i="43"/>
  <c r="AU19" i="43"/>
  <c r="BD33" i="43"/>
  <c r="BP33" i="43"/>
  <c r="CB33" i="43"/>
  <c r="CN33" i="43"/>
  <c r="CZ33" i="43"/>
  <c r="DL33" i="43"/>
  <c r="BC33" i="43"/>
  <c r="BO33" i="43"/>
  <c r="CA33" i="43"/>
  <c r="CM33" i="43"/>
  <c r="CY33" i="43"/>
  <c r="DK33" i="43"/>
  <c r="DB33" i="43"/>
  <c r="DD33" i="43"/>
  <c r="DF33" i="43"/>
  <c r="DJ33" i="43"/>
  <c r="CP33" i="43"/>
  <c r="CR33" i="43"/>
  <c r="CT33" i="43"/>
  <c r="CX33" i="43"/>
  <c r="CD33" i="43"/>
  <c r="CF33" i="43"/>
  <c r="CH33" i="43"/>
  <c r="CL33" i="43"/>
  <c r="BR33" i="43"/>
  <c r="BT33" i="43"/>
  <c r="BV33" i="43"/>
  <c r="BZ33" i="43"/>
  <c r="BF33" i="43"/>
  <c r="BH33" i="43"/>
  <c r="BJ33" i="43"/>
  <c r="BN33" i="43"/>
  <c r="BA33" i="43"/>
  <c r="AT33" i="43"/>
  <c r="AS33" i="43"/>
  <c r="P33" i="43"/>
  <c r="DN32" i="43"/>
  <c r="DP32" i="43"/>
  <c r="DR32" i="43"/>
  <c r="DV32" i="43"/>
  <c r="DB32" i="43"/>
  <c r="DD32" i="43"/>
  <c r="DF32" i="43"/>
  <c r="DJ32" i="43"/>
  <c r="CP32" i="43"/>
  <c r="CR32" i="43"/>
  <c r="CT32" i="43"/>
  <c r="CX32" i="43"/>
  <c r="CD32" i="43"/>
  <c r="CF32" i="43"/>
  <c r="CH32" i="43"/>
  <c r="CL32" i="43"/>
  <c r="BR32" i="43"/>
  <c r="BT32" i="43"/>
  <c r="BV32" i="43"/>
  <c r="BZ32" i="43"/>
  <c r="BF32" i="43"/>
  <c r="BH32" i="43"/>
  <c r="BJ32" i="43"/>
  <c r="BN32" i="43"/>
  <c r="BA32" i="43"/>
  <c r="AT32" i="43"/>
  <c r="AS32" i="43"/>
  <c r="P32" i="43"/>
  <c r="DN31" i="43"/>
  <c r="DP31" i="43"/>
  <c r="DR31" i="43"/>
  <c r="DV31" i="43"/>
  <c r="AU18" i="43"/>
  <c r="BD31" i="43"/>
  <c r="BP31" i="43"/>
  <c r="CB31" i="43"/>
  <c r="CN31" i="43"/>
  <c r="CZ31" i="43"/>
  <c r="DL31" i="43"/>
  <c r="BC31" i="43"/>
  <c r="BO31" i="43"/>
  <c r="CA31" i="43"/>
  <c r="CM31" i="43"/>
  <c r="CY31" i="43"/>
  <c r="DK31" i="43"/>
  <c r="DB31" i="43"/>
  <c r="DD31" i="43"/>
  <c r="DF31" i="43"/>
  <c r="DJ31" i="43"/>
  <c r="CP31" i="43"/>
  <c r="CR31" i="43"/>
  <c r="CT31" i="43"/>
  <c r="CX31" i="43"/>
  <c r="CD31" i="43"/>
  <c r="CF31" i="43"/>
  <c r="CH31" i="43"/>
  <c r="CL31" i="43"/>
  <c r="BR31" i="43"/>
  <c r="BT31" i="43"/>
  <c r="BV31" i="43"/>
  <c r="BZ31" i="43"/>
  <c r="BF31" i="43"/>
  <c r="BH31" i="43"/>
  <c r="BJ31" i="43"/>
  <c r="BN31" i="43"/>
  <c r="BA31" i="43"/>
  <c r="AT31" i="43"/>
  <c r="AS31" i="43"/>
  <c r="P31" i="43"/>
  <c r="DN30" i="43"/>
  <c r="DP30" i="43"/>
  <c r="DR30" i="43"/>
  <c r="DV30" i="43"/>
  <c r="DB30" i="43"/>
  <c r="DD30" i="43"/>
  <c r="DF30" i="43"/>
  <c r="DJ30" i="43"/>
  <c r="CP30" i="43"/>
  <c r="CR30" i="43"/>
  <c r="CT30" i="43"/>
  <c r="CX30" i="43"/>
  <c r="CD30" i="43"/>
  <c r="CF30" i="43"/>
  <c r="CH30" i="43"/>
  <c r="CL30" i="43"/>
  <c r="BR30" i="43"/>
  <c r="BT30" i="43"/>
  <c r="BV30" i="43"/>
  <c r="BZ30" i="43"/>
  <c r="BF30" i="43"/>
  <c r="BH30" i="43"/>
  <c r="BJ30" i="43"/>
  <c r="BN30" i="43"/>
  <c r="BA30" i="43"/>
  <c r="AT30" i="43"/>
  <c r="AS30" i="43"/>
  <c r="P30" i="43"/>
  <c r="DN29" i="43"/>
  <c r="DP29" i="43"/>
  <c r="DR29" i="43"/>
  <c r="DV29" i="43"/>
  <c r="AU17" i="43"/>
  <c r="BD29" i="43"/>
  <c r="BP29" i="43"/>
  <c r="CB29" i="43"/>
  <c r="CN29" i="43"/>
  <c r="CZ29" i="43"/>
  <c r="DL29" i="43"/>
  <c r="BC29" i="43"/>
  <c r="BO29" i="43"/>
  <c r="CA29" i="43"/>
  <c r="CM29" i="43"/>
  <c r="CY29" i="43"/>
  <c r="DK29" i="43"/>
  <c r="DB29" i="43"/>
  <c r="DD29" i="43"/>
  <c r="DF29" i="43"/>
  <c r="DJ29" i="43"/>
  <c r="CP29" i="43"/>
  <c r="CR29" i="43"/>
  <c r="CT29" i="43"/>
  <c r="CX29" i="43"/>
  <c r="CD29" i="43"/>
  <c r="CF29" i="43"/>
  <c r="CH29" i="43"/>
  <c r="CL29" i="43"/>
  <c r="BR29" i="43"/>
  <c r="BT29" i="43"/>
  <c r="BV29" i="43"/>
  <c r="BZ29" i="43"/>
  <c r="BF29" i="43"/>
  <c r="BH29" i="43"/>
  <c r="BJ29" i="43"/>
  <c r="BN29" i="43"/>
  <c r="BA29" i="43"/>
  <c r="AT29" i="43"/>
  <c r="AS29" i="43"/>
  <c r="P29" i="43"/>
  <c r="DN28" i="43"/>
  <c r="DP28" i="43"/>
  <c r="DR28" i="43"/>
  <c r="DV28" i="43"/>
  <c r="DB28" i="43"/>
  <c r="DD28" i="43"/>
  <c r="DF28" i="43"/>
  <c r="DJ28" i="43"/>
  <c r="CP28" i="43"/>
  <c r="CR28" i="43"/>
  <c r="CT28" i="43"/>
  <c r="CX28" i="43"/>
  <c r="CD28" i="43"/>
  <c r="CF28" i="43"/>
  <c r="CH28" i="43"/>
  <c r="CL28" i="43"/>
  <c r="BR28" i="43"/>
  <c r="BT28" i="43"/>
  <c r="BV28" i="43"/>
  <c r="BZ28" i="43"/>
  <c r="BF28" i="43"/>
  <c r="BH28" i="43"/>
  <c r="BJ28" i="43"/>
  <c r="BN28" i="43"/>
  <c r="BA28" i="43"/>
  <c r="AT28" i="43"/>
  <c r="AS28" i="43"/>
  <c r="P28" i="43"/>
  <c r="DN27" i="43"/>
  <c r="DP27" i="43"/>
  <c r="DR27" i="43"/>
  <c r="DV27" i="43"/>
  <c r="AU16" i="43"/>
  <c r="BD27" i="43"/>
  <c r="BP27" i="43"/>
  <c r="CB27" i="43"/>
  <c r="CN27" i="43"/>
  <c r="CZ27" i="43"/>
  <c r="DL27" i="43"/>
  <c r="BC27" i="43"/>
  <c r="BO27" i="43"/>
  <c r="CA27" i="43"/>
  <c r="CM27" i="43"/>
  <c r="CY27" i="43"/>
  <c r="DK27" i="43"/>
  <c r="DB27" i="43"/>
  <c r="DD27" i="43"/>
  <c r="DF27" i="43"/>
  <c r="DJ27" i="43"/>
  <c r="CP27" i="43"/>
  <c r="CR27" i="43"/>
  <c r="CT27" i="43"/>
  <c r="CX27" i="43"/>
  <c r="CD27" i="43"/>
  <c r="CF27" i="43"/>
  <c r="CH27" i="43"/>
  <c r="CL27" i="43"/>
  <c r="BR27" i="43"/>
  <c r="BT27" i="43"/>
  <c r="BV27" i="43"/>
  <c r="BZ27" i="43"/>
  <c r="BF27" i="43"/>
  <c r="BH27" i="43"/>
  <c r="BJ27" i="43"/>
  <c r="BN27" i="43"/>
  <c r="BA27" i="43"/>
  <c r="AT27" i="43"/>
  <c r="AS27" i="43"/>
  <c r="P27" i="43"/>
  <c r="DN26" i="43"/>
  <c r="DP26" i="43"/>
  <c r="DR26" i="43"/>
  <c r="DV26" i="43"/>
  <c r="DB26" i="43"/>
  <c r="DD26" i="43"/>
  <c r="DF26" i="43"/>
  <c r="DJ26" i="43"/>
  <c r="CP26" i="43"/>
  <c r="CR26" i="43"/>
  <c r="CT26" i="43"/>
  <c r="CX26" i="43"/>
  <c r="CD26" i="43"/>
  <c r="CF26" i="43"/>
  <c r="CH26" i="43"/>
  <c r="CL26" i="43"/>
  <c r="BR26" i="43"/>
  <c r="BT26" i="43"/>
  <c r="BV26" i="43"/>
  <c r="BZ26" i="43"/>
  <c r="BF26" i="43"/>
  <c r="BH26" i="43"/>
  <c r="BJ26" i="43"/>
  <c r="BN26" i="43"/>
  <c r="BA26" i="43"/>
  <c r="AT26" i="43"/>
  <c r="AS26" i="43"/>
  <c r="P26" i="43"/>
  <c r="DN25" i="43"/>
  <c r="DP25" i="43"/>
  <c r="DR25" i="43"/>
  <c r="DV25" i="43"/>
  <c r="AU15" i="43"/>
  <c r="BD25" i="43"/>
  <c r="BP25" i="43"/>
  <c r="CB25" i="43"/>
  <c r="CN25" i="43"/>
  <c r="CZ25" i="43"/>
  <c r="DL25" i="43"/>
  <c r="BC25" i="43"/>
  <c r="BO25" i="43"/>
  <c r="CA25" i="43"/>
  <c r="CM25" i="43"/>
  <c r="CY25" i="43"/>
  <c r="DK25" i="43"/>
  <c r="DB25" i="43"/>
  <c r="DD25" i="43"/>
  <c r="DF25" i="43"/>
  <c r="DJ25" i="43"/>
  <c r="CP25" i="43"/>
  <c r="CR25" i="43"/>
  <c r="CT25" i="43"/>
  <c r="CX25" i="43"/>
  <c r="CD25" i="43"/>
  <c r="CF25" i="43"/>
  <c r="CH25" i="43"/>
  <c r="CL25" i="43"/>
  <c r="BR25" i="43"/>
  <c r="BT25" i="43"/>
  <c r="BV25" i="43"/>
  <c r="BZ25" i="43"/>
  <c r="BF25" i="43"/>
  <c r="BH25" i="43"/>
  <c r="BJ25" i="43"/>
  <c r="BN25" i="43"/>
  <c r="BA25" i="43"/>
  <c r="AT25" i="43"/>
  <c r="AS25" i="43"/>
  <c r="P25" i="43"/>
  <c r="DN24" i="43"/>
  <c r="DP24" i="43"/>
  <c r="DR24" i="43"/>
  <c r="DV24" i="43"/>
  <c r="DB24" i="43"/>
  <c r="DD24" i="43"/>
  <c r="DF24" i="43"/>
  <c r="DJ24" i="43"/>
  <c r="CP24" i="43"/>
  <c r="CR24" i="43"/>
  <c r="CT24" i="43"/>
  <c r="CX24" i="43"/>
  <c r="CD24" i="43"/>
  <c r="CF24" i="43"/>
  <c r="CH24" i="43"/>
  <c r="CL24" i="43"/>
  <c r="BR24" i="43"/>
  <c r="BT24" i="43"/>
  <c r="BV24" i="43"/>
  <c r="BZ24" i="43"/>
  <c r="BF24" i="43"/>
  <c r="BH24" i="43"/>
  <c r="BJ24" i="43"/>
  <c r="BN24" i="43"/>
  <c r="BA24" i="43"/>
  <c r="AT24" i="43"/>
  <c r="AS24" i="43"/>
  <c r="P24" i="43"/>
  <c r="DN23" i="43"/>
  <c r="DP23" i="43"/>
  <c r="DR23" i="43"/>
  <c r="DV23" i="43"/>
  <c r="AU14" i="43"/>
  <c r="BD23" i="43"/>
  <c r="BP23" i="43"/>
  <c r="CB23" i="43"/>
  <c r="CN23" i="43"/>
  <c r="CZ23" i="43"/>
  <c r="DL23" i="43"/>
  <c r="BC23" i="43"/>
  <c r="BO23" i="43"/>
  <c r="CA23" i="43"/>
  <c r="CM23" i="43"/>
  <c r="CY23" i="43"/>
  <c r="DK23" i="43"/>
  <c r="DB23" i="43"/>
  <c r="DD23" i="43"/>
  <c r="DF23" i="43"/>
  <c r="DJ23" i="43"/>
  <c r="CP23" i="43"/>
  <c r="CR23" i="43"/>
  <c r="CT23" i="43"/>
  <c r="CX23" i="43"/>
  <c r="CD23" i="43"/>
  <c r="CF23" i="43"/>
  <c r="CH23" i="43"/>
  <c r="CL23" i="43"/>
  <c r="BR23" i="43"/>
  <c r="BT23" i="43"/>
  <c r="BV23" i="43"/>
  <c r="BZ23" i="43"/>
  <c r="BF23" i="43"/>
  <c r="BH23" i="43"/>
  <c r="BJ23" i="43"/>
  <c r="BN23" i="43"/>
  <c r="BA23" i="43"/>
  <c r="AT23" i="43"/>
  <c r="AS23" i="43"/>
  <c r="P23" i="43"/>
  <c r="DN22" i="43"/>
  <c r="DP22" i="43"/>
  <c r="DR22" i="43"/>
  <c r="DV22" i="43"/>
  <c r="DB22" i="43"/>
  <c r="DD22" i="43"/>
  <c r="DF22" i="43"/>
  <c r="DJ22" i="43"/>
  <c r="CP22" i="43"/>
  <c r="CR22" i="43"/>
  <c r="CT22" i="43"/>
  <c r="CX22" i="43"/>
  <c r="CD22" i="43"/>
  <c r="CF22" i="43"/>
  <c r="CH22" i="43"/>
  <c r="CL22" i="43"/>
  <c r="BR22" i="43"/>
  <c r="BT22" i="43"/>
  <c r="BV22" i="43"/>
  <c r="BZ22" i="43"/>
  <c r="BF22" i="43"/>
  <c r="BH22" i="43"/>
  <c r="BJ22" i="43"/>
  <c r="BN22" i="43"/>
  <c r="BA22" i="43"/>
  <c r="AT22" i="43"/>
  <c r="AS22" i="43"/>
  <c r="P22" i="43"/>
  <c r="DN21" i="43"/>
  <c r="DP21" i="43"/>
  <c r="DR21" i="43"/>
  <c r="DV21" i="43"/>
  <c r="AU13" i="43"/>
  <c r="BD21" i="43"/>
  <c r="BP21" i="43"/>
  <c r="CB21" i="43"/>
  <c r="CN21" i="43"/>
  <c r="CZ21" i="43"/>
  <c r="DL21" i="43"/>
  <c r="BC21" i="43"/>
  <c r="BO21" i="43"/>
  <c r="CA21" i="43"/>
  <c r="CM21" i="43"/>
  <c r="CY21" i="43"/>
  <c r="DK21" i="43"/>
  <c r="DB21" i="43"/>
  <c r="DD21" i="43"/>
  <c r="DF21" i="43"/>
  <c r="DJ21" i="43"/>
  <c r="CP21" i="43"/>
  <c r="CR21" i="43"/>
  <c r="CT21" i="43"/>
  <c r="CX21" i="43"/>
  <c r="CD21" i="43"/>
  <c r="CF21" i="43"/>
  <c r="CH21" i="43"/>
  <c r="CL21" i="43"/>
  <c r="BR21" i="43"/>
  <c r="BT21" i="43"/>
  <c r="BV21" i="43"/>
  <c r="BZ21" i="43"/>
  <c r="BF21" i="43"/>
  <c r="BH21" i="43"/>
  <c r="BJ21" i="43"/>
  <c r="BN21" i="43"/>
  <c r="BA21" i="43"/>
  <c r="AT21" i="43"/>
  <c r="AS21" i="43"/>
  <c r="P21" i="43"/>
  <c r="DN20" i="43"/>
  <c r="DP20" i="43"/>
  <c r="DR20" i="43"/>
  <c r="DV20" i="43"/>
  <c r="DB20" i="43"/>
  <c r="DD20" i="43"/>
  <c r="DF20" i="43"/>
  <c r="DJ20" i="43"/>
  <c r="CP20" i="43"/>
  <c r="CR20" i="43"/>
  <c r="CT20" i="43"/>
  <c r="CX20" i="43"/>
  <c r="CD20" i="43"/>
  <c r="CF20" i="43"/>
  <c r="CH20" i="43"/>
  <c r="CL20" i="43"/>
  <c r="BR20" i="43"/>
  <c r="BT20" i="43"/>
  <c r="BV20" i="43"/>
  <c r="BZ20" i="43"/>
  <c r="BF20" i="43"/>
  <c r="BH20" i="43"/>
  <c r="BJ20" i="43"/>
  <c r="BN20" i="43"/>
  <c r="BA20" i="43"/>
  <c r="AT20" i="43"/>
  <c r="AS20" i="43"/>
  <c r="AR20" i="43"/>
  <c r="P20" i="43"/>
  <c r="DN19" i="43"/>
  <c r="DP19" i="43"/>
  <c r="DR19" i="43"/>
  <c r="DV19" i="43"/>
  <c r="AU12" i="43"/>
  <c r="BD19" i="43"/>
  <c r="BP19" i="43"/>
  <c r="CB19" i="43"/>
  <c r="CN19" i="43"/>
  <c r="CZ19" i="43"/>
  <c r="DL19" i="43"/>
  <c r="BC19" i="43"/>
  <c r="BO19" i="43"/>
  <c r="CA19" i="43"/>
  <c r="CM19" i="43"/>
  <c r="CY19" i="43"/>
  <c r="DK19" i="43"/>
  <c r="DB19" i="43"/>
  <c r="DD19" i="43"/>
  <c r="DF19" i="43"/>
  <c r="DJ19" i="43"/>
  <c r="CP19" i="43"/>
  <c r="CR19" i="43"/>
  <c r="CT19" i="43"/>
  <c r="CX19" i="43"/>
  <c r="CD19" i="43"/>
  <c r="CF19" i="43"/>
  <c r="CH19" i="43"/>
  <c r="CL19" i="43"/>
  <c r="BR19" i="43"/>
  <c r="BT19" i="43"/>
  <c r="BV19" i="43"/>
  <c r="BZ19" i="43"/>
  <c r="BF19" i="43"/>
  <c r="BH19" i="43"/>
  <c r="BJ19" i="43"/>
  <c r="BN19" i="43"/>
  <c r="BA19" i="43"/>
  <c r="AT19" i="43"/>
  <c r="AS19" i="43"/>
  <c r="AR19" i="43"/>
  <c r="P19" i="43"/>
  <c r="DN18" i="43"/>
  <c r="DP18" i="43"/>
  <c r="DR18" i="43"/>
  <c r="DV18" i="43"/>
  <c r="DB18" i="43"/>
  <c r="DD18" i="43"/>
  <c r="DF18" i="43"/>
  <c r="DJ18" i="43"/>
  <c r="CP18" i="43"/>
  <c r="CR18" i="43"/>
  <c r="CT18" i="43"/>
  <c r="CX18" i="43"/>
  <c r="CD18" i="43"/>
  <c r="CF18" i="43"/>
  <c r="CH18" i="43"/>
  <c r="CL18" i="43"/>
  <c r="BR18" i="43"/>
  <c r="BT18" i="43"/>
  <c r="BV18" i="43"/>
  <c r="BZ18" i="43"/>
  <c r="BF18" i="43"/>
  <c r="BH18" i="43"/>
  <c r="BJ18" i="43"/>
  <c r="BN18" i="43"/>
  <c r="BA18" i="43"/>
  <c r="AT18" i="43"/>
  <c r="AS18" i="43"/>
  <c r="P18" i="43"/>
  <c r="DN17" i="43"/>
  <c r="DP17" i="43"/>
  <c r="DR17" i="43"/>
  <c r="DV17" i="43"/>
  <c r="AU11" i="43"/>
  <c r="BD17" i="43"/>
  <c r="BP17" i="43"/>
  <c r="CB17" i="43"/>
  <c r="CN17" i="43"/>
  <c r="CZ17" i="43"/>
  <c r="DL17" i="43"/>
  <c r="BC17" i="43"/>
  <c r="BO17" i="43"/>
  <c r="CA17" i="43"/>
  <c r="CM17" i="43"/>
  <c r="CY17" i="43"/>
  <c r="DK17" i="43"/>
  <c r="DB17" i="43"/>
  <c r="DD17" i="43"/>
  <c r="DF17" i="43"/>
  <c r="DJ17" i="43"/>
  <c r="CP17" i="43"/>
  <c r="CR17" i="43"/>
  <c r="CT17" i="43"/>
  <c r="CX17" i="43"/>
  <c r="CD17" i="43"/>
  <c r="CF17" i="43"/>
  <c r="CH17" i="43"/>
  <c r="CL17" i="43"/>
  <c r="BR17" i="43"/>
  <c r="BT17" i="43"/>
  <c r="BV17" i="43"/>
  <c r="BZ17" i="43"/>
  <c r="BF17" i="43"/>
  <c r="BH17" i="43"/>
  <c r="BJ17" i="43"/>
  <c r="BN17" i="43"/>
  <c r="BA17" i="43"/>
  <c r="AT17" i="43"/>
  <c r="AS17" i="43"/>
  <c r="P17" i="43"/>
  <c r="DN16" i="43"/>
  <c r="DP16" i="43"/>
  <c r="DR16" i="43"/>
  <c r="DV16" i="43"/>
  <c r="DB16" i="43"/>
  <c r="DD16" i="43"/>
  <c r="DF16" i="43"/>
  <c r="DJ16" i="43"/>
  <c r="CP16" i="43"/>
  <c r="CR16" i="43"/>
  <c r="CT16" i="43"/>
  <c r="CX16" i="43"/>
  <c r="CD16" i="43"/>
  <c r="CF16" i="43"/>
  <c r="CH16" i="43"/>
  <c r="CL16" i="43"/>
  <c r="BR16" i="43"/>
  <c r="BT16" i="43"/>
  <c r="BV16" i="43"/>
  <c r="BZ16" i="43"/>
  <c r="BF16" i="43"/>
  <c r="BH16" i="43"/>
  <c r="BJ16" i="43"/>
  <c r="BN16" i="43"/>
  <c r="BA16" i="43"/>
  <c r="AT16" i="43"/>
  <c r="AS16" i="43"/>
  <c r="P16" i="43"/>
  <c r="DN15" i="43"/>
  <c r="DP15" i="43"/>
  <c r="DR15" i="43"/>
  <c r="DV15" i="43"/>
  <c r="AU10" i="43"/>
  <c r="BD15" i="43"/>
  <c r="BP15" i="43"/>
  <c r="CB15" i="43"/>
  <c r="CN15" i="43"/>
  <c r="CZ15" i="43"/>
  <c r="DL15" i="43"/>
  <c r="BC15" i="43"/>
  <c r="BO15" i="43"/>
  <c r="CA15" i="43"/>
  <c r="CM15" i="43"/>
  <c r="CY15" i="43"/>
  <c r="DK15" i="43"/>
  <c r="DB15" i="43"/>
  <c r="DD15" i="43"/>
  <c r="DF15" i="43"/>
  <c r="DJ15" i="43"/>
  <c r="CP15" i="43"/>
  <c r="CR15" i="43"/>
  <c r="CT15" i="43"/>
  <c r="CX15" i="43"/>
  <c r="CD15" i="43"/>
  <c r="CF15" i="43"/>
  <c r="CH15" i="43"/>
  <c r="CL15" i="43"/>
  <c r="BR15" i="43"/>
  <c r="BT15" i="43"/>
  <c r="BV15" i="43"/>
  <c r="BZ15" i="43"/>
  <c r="BF15" i="43"/>
  <c r="BH15" i="43"/>
  <c r="BJ15" i="43"/>
  <c r="BN15" i="43"/>
  <c r="BA15" i="43"/>
  <c r="AT15" i="43"/>
  <c r="AS15" i="43"/>
  <c r="P15" i="43"/>
  <c r="DN14" i="43"/>
  <c r="DP14" i="43"/>
  <c r="DR14" i="43"/>
  <c r="DV14" i="43"/>
  <c r="DB14" i="43"/>
  <c r="DD14" i="43"/>
  <c r="DF14" i="43"/>
  <c r="DJ14" i="43"/>
  <c r="CP14" i="43"/>
  <c r="CR14" i="43"/>
  <c r="CT14" i="43"/>
  <c r="CX14" i="43"/>
  <c r="CD14" i="43"/>
  <c r="CF14" i="43"/>
  <c r="CH14" i="43"/>
  <c r="CL14" i="43"/>
  <c r="BR14" i="43"/>
  <c r="BT14" i="43"/>
  <c r="BV14" i="43"/>
  <c r="BZ14" i="43"/>
  <c r="BF14" i="43"/>
  <c r="BH14" i="43"/>
  <c r="BJ14" i="43"/>
  <c r="BN14" i="43"/>
  <c r="BA14" i="43"/>
  <c r="AT14" i="43"/>
  <c r="AS14" i="43"/>
  <c r="P14" i="43"/>
  <c r="DN13" i="43"/>
  <c r="DP13" i="43"/>
  <c r="DR13" i="43"/>
  <c r="DV13" i="43"/>
  <c r="AU9" i="43"/>
  <c r="BD13" i="43"/>
  <c r="BP13" i="43"/>
  <c r="CB13" i="43"/>
  <c r="CN13" i="43"/>
  <c r="CZ13" i="43"/>
  <c r="DL13" i="43"/>
  <c r="BC13" i="43"/>
  <c r="BO13" i="43"/>
  <c r="CA13" i="43"/>
  <c r="CM13" i="43"/>
  <c r="CY13" i="43"/>
  <c r="DK13" i="43"/>
  <c r="DB13" i="43"/>
  <c r="DD13" i="43"/>
  <c r="DF13" i="43"/>
  <c r="DJ13" i="43"/>
  <c r="CP13" i="43"/>
  <c r="CR13" i="43"/>
  <c r="CT13" i="43"/>
  <c r="CX13" i="43"/>
  <c r="CD13" i="43"/>
  <c r="CF13" i="43"/>
  <c r="CH13" i="43"/>
  <c r="CL13" i="43"/>
  <c r="BR13" i="43"/>
  <c r="BT13" i="43"/>
  <c r="BV13" i="43"/>
  <c r="BZ13" i="43"/>
  <c r="BF13" i="43"/>
  <c r="BH13" i="43"/>
  <c r="BJ13" i="43"/>
  <c r="BN13" i="43"/>
  <c r="BA13" i="43"/>
  <c r="AT13" i="43"/>
  <c r="AS13" i="43"/>
  <c r="P13" i="43"/>
  <c r="DN12" i="43"/>
  <c r="DP12" i="43"/>
  <c r="DR12" i="43"/>
  <c r="DV12" i="43"/>
  <c r="DB12" i="43"/>
  <c r="DD12" i="43"/>
  <c r="DF12" i="43"/>
  <c r="DJ12" i="43"/>
  <c r="CP12" i="43"/>
  <c r="CR12" i="43"/>
  <c r="CT12" i="43"/>
  <c r="CX12" i="43"/>
  <c r="CD12" i="43"/>
  <c r="CF12" i="43"/>
  <c r="CH12" i="43"/>
  <c r="CL12" i="43"/>
  <c r="BR12" i="43"/>
  <c r="BT12" i="43"/>
  <c r="BV12" i="43"/>
  <c r="BZ12" i="43"/>
  <c r="BF12" i="43"/>
  <c r="BH12" i="43"/>
  <c r="BJ12" i="43"/>
  <c r="BN12" i="43"/>
  <c r="BA12" i="43"/>
  <c r="AT12" i="43"/>
  <c r="AS12" i="43"/>
  <c r="P12" i="43"/>
  <c r="DN11" i="43"/>
  <c r="DP11" i="43"/>
  <c r="DR11" i="43"/>
  <c r="DV11" i="43"/>
  <c r="AU8" i="43"/>
  <c r="BD11" i="43"/>
  <c r="BP11" i="43"/>
  <c r="CB11" i="43"/>
  <c r="CN11" i="43"/>
  <c r="CZ11" i="43"/>
  <c r="DL11" i="43"/>
  <c r="BC11" i="43"/>
  <c r="BO11" i="43"/>
  <c r="CA11" i="43"/>
  <c r="CM11" i="43"/>
  <c r="CY11" i="43"/>
  <c r="DK11" i="43"/>
  <c r="DB11" i="43"/>
  <c r="DD11" i="43"/>
  <c r="DF11" i="43"/>
  <c r="DJ11" i="43"/>
  <c r="CP11" i="43"/>
  <c r="CR11" i="43"/>
  <c r="CT11" i="43"/>
  <c r="CX11" i="43"/>
  <c r="CD11" i="43"/>
  <c r="CF11" i="43"/>
  <c r="CH11" i="43"/>
  <c r="CL11" i="43"/>
  <c r="BR11" i="43"/>
  <c r="BT11" i="43"/>
  <c r="BV11" i="43"/>
  <c r="BZ11" i="43"/>
  <c r="BF11" i="43"/>
  <c r="BH11" i="43"/>
  <c r="BJ11" i="43"/>
  <c r="BN11" i="43"/>
  <c r="BA11" i="43"/>
  <c r="AT11" i="43"/>
  <c r="AS11" i="43"/>
  <c r="P11" i="43"/>
  <c r="DN10" i="43"/>
  <c r="DP10" i="43"/>
  <c r="DR10" i="43"/>
  <c r="DV10" i="43"/>
  <c r="DB10" i="43"/>
  <c r="DD10" i="43"/>
  <c r="DF10" i="43"/>
  <c r="DJ10" i="43"/>
  <c r="CP10" i="43"/>
  <c r="CR10" i="43"/>
  <c r="CT10" i="43"/>
  <c r="CX10" i="43"/>
  <c r="CD10" i="43"/>
  <c r="CF10" i="43"/>
  <c r="CH10" i="43"/>
  <c r="CL10" i="43"/>
  <c r="BR10" i="43"/>
  <c r="BT10" i="43"/>
  <c r="BV10" i="43"/>
  <c r="BZ10" i="43"/>
  <c r="BF10" i="43"/>
  <c r="BH10" i="43"/>
  <c r="BJ10" i="43"/>
  <c r="BN10" i="43"/>
  <c r="BA10" i="43"/>
  <c r="AT10" i="43"/>
  <c r="AS10" i="43"/>
  <c r="P10" i="43"/>
  <c r="DN9" i="43"/>
  <c r="DP9" i="43"/>
  <c r="DR9" i="43"/>
  <c r="DV9" i="43"/>
  <c r="AU7" i="43"/>
  <c r="BD9" i="43"/>
  <c r="BP9" i="43"/>
  <c r="CB9" i="43"/>
  <c r="CN9" i="43"/>
  <c r="CZ9" i="43"/>
  <c r="DL9" i="43"/>
  <c r="BC9" i="43"/>
  <c r="BO9" i="43"/>
  <c r="CA9" i="43"/>
  <c r="CM9" i="43"/>
  <c r="CY9" i="43"/>
  <c r="DK9" i="43"/>
  <c r="DB9" i="43"/>
  <c r="DD9" i="43"/>
  <c r="DF9" i="43"/>
  <c r="DJ9" i="43"/>
  <c r="CP9" i="43"/>
  <c r="CR9" i="43"/>
  <c r="CT9" i="43"/>
  <c r="CX9" i="43"/>
  <c r="CD9" i="43"/>
  <c r="CF9" i="43"/>
  <c r="CH9" i="43"/>
  <c r="CL9" i="43"/>
  <c r="BR9" i="43"/>
  <c r="BT9" i="43"/>
  <c r="BV9" i="43"/>
  <c r="BZ9" i="43"/>
  <c r="BF9" i="43"/>
  <c r="BH9" i="43"/>
  <c r="BJ9" i="43"/>
  <c r="BN9" i="43"/>
  <c r="BA9" i="43"/>
  <c r="AT9" i="43"/>
  <c r="AS9" i="43"/>
  <c r="P9" i="43"/>
  <c r="DN8" i="43"/>
  <c r="DP8" i="43"/>
  <c r="DR8" i="43"/>
  <c r="DV8" i="43"/>
  <c r="DB8" i="43"/>
  <c r="DD8" i="43"/>
  <c r="DF8" i="43"/>
  <c r="DJ8" i="43"/>
  <c r="CP8" i="43"/>
  <c r="CR8" i="43"/>
  <c r="CT8" i="43"/>
  <c r="CX8" i="43"/>
  <c r="CD8" i="43"/>
  <c r="CF8" i="43"/>
  <c r="CH8" i="43"/>
  <c r="CL8" i="43"/>
  <c r="BR8" i="43"/>
  <c r="BT8" i="43"/>
  <c r="BV8" i="43"/>
  <c r="BZ8" i="43"/>
  <c r="BF8" i="43"/>
  <c r="BH8" i="43"/>
  <c r="BJ8" i="43"/>
  <c r="BN8" i="43"/>
  <c r="BA8" i="43"/>
  <c r="AT8" i="43"/>
  <c r="AS8" i="43"/>
  <c r="P8" i="43"/>
  <c r="DN7" i="43"/>
  <c r="DP7" i="43"/>
  <c r="DR7" i="43"/>
  <c r="DV7" i="43"/>
  <c r="AU6" i="43"/>
  <c r="BD7" i="43"/>
  <c r="BP7" i="43"/>
  <c r="CB7" i="43"/>
  <c r="CN7" i="43"/>
  <c r="CZ7" i="43"/>
  <c r="DL7" i="43"/>
  <c r="BC7" i="43"/>
  <c r="BO7" i="43"/>
  <c r="CA7" i="43"/>
  <c r="CM7" i="43"/>
  <c r="CY7" i="43"/>
  <c r="DK7" i="43"/>
  <c r="DB7" i="43"/>
  <c r="DD7" i="43"/>
  <c r="DF7" i="43"/>
  <c r="DJ7" i="43"/>
  <c r="CP7" i="43"/>
  <c r="CR7" i="43"/>
  <c r="CT7" i="43"/>
  <c r="CX7" i="43"/>
  <c r="CD7" i="43"/>
  <c r="CF7" i="43"/>
  <c r="CH7" i="43"/>
  <c r="CL7" i="43"/>
  <c r="BR7" i="43"/>
  <c r="BT7" i="43"/>
  <c r="BV7" i="43"/>
  <c r="BZ7" i="43"/>
  <c r="BF7" i="43"/>
  <c r="BH7" i="43"/>
  <c r="BJ7" i="43"/>
  <c r="BN7" i="43"/>
  <c r="BA7" i="43"/>
  <c r="AT7" i="43"/>
  <c r="AS7" i="43"/>
  <c r="P7" i="43"/>
  <c r="DN6" i="43"/>
  <c r="DP6" i="43"/>
  <c r="DR6" i="43"/>
  <c r="DV6" i="43"/>
  <c r="DB6" i="43"/>
  <c r="DD6" i="43"/>
  <c r="DF6" i="43"/>
  <c r="DJ6" i="43"/>
  <c r="CP6" i="43"/>
  <c r="CR6" i="43"/>
  <c r="CT6" i="43"/>
  <c r="CX6" i="43"/>
  <c r="CD6" i="43"/>
  <c r="CF6" i="43"/>
  <c r="CH6" i="43"/>
  <c r="CL6" i="43"/>
  <c r="BR6" i="43"/>
  <c r="BT6" i="43"/>
  <c r="BV6" i="43"/>
  <c r="BZ6" i="43"/>
  <c r="BF6" i="43"/>
  <c r="BH6" i="43"/>
  <c r="BJ6" i="43"/>
  <c r="BN6" i="43"/>
  <c r="BA6" i="43"/>
  <c r="AT6" i="43"/>
  <c r="AS6" i="43"/>
  <c r="P6" i="43"/>
  <c r="DN5" i="43"/>
  <c r="DP5" i="43"/>
  <c r="DR5" i="43"/>
  <c r="DV5" i="43"/>
  <c r="AU5" i="43"/>
  <c r="BD5" i="43"/>
  <c r="BP5" i="43"/>
  <c r="CB5" i="43"/>
  <c r="CN5" i="43"/>
  <c r="CZ5" i="43"/>
  <c r="DL5" i="43"/>
  <c r="BC5" i="43"/>
  <c r="BO5" i="43"/>
  <c r="CA5" i="43"/>
  <c r="CM5" i="43"/>
  <c r="CY5" i="43"/>
  <c r="DK5" i="43"/>
  <c r="DB5" i="43"/>
  <c r="DD5" i="43"/>
  <c r="DF5" i="43"/>
  <c r="DJ5" i="43"/>
  <c r="CP5" i="43"/>
  <c r="CR5" i="43"/>
  <c r="CT5" i="43"/>
  <c r="CX5" i="43"/>
  <c r="CD5" i="43"/>
  <c r="CF5" i="43"/>
  <c r="CH5" i="43"/>
  <c r="CL5" i="43"/>
  <c r="BR5" i="43"/>
  <c r="BT5" i="43"/>
  <c r="BV5" i="43"/>
  <c r="BZ5" i="43"/>
  <c r="BF5" i="43"/>
  <c r="BH5" i="43"/>
  <c r="BJ5" i="43"/>
  <c r="BN5" i="43"/>
  <c r="BA5" i="43"/>
  <c r="AT5" i="43"/>
  <c r="AS5" i="43"/>
  <c r="P5" i="43"/>
  <c r="BI2" i="43"/>
  <c r="BU2" i="43"/>
  <c r="CG2" i="43"/>
  <c r="CS2" i="43"/>
  <c r="DE2" i="43"/>
  <c r="DQ2" i="43"/>
  <c r="Q2" i="43"/>
  <c r="AO1" i="43"/>
  <c r="AV19" i="40"/>
  <c r="AV20" i="40"/>
  <c r="AW19" i="40"/>
  <c r="AW20" i="40"/>
  <c r="AX19" i="40"/>
  <c r="AX20" i="40"/>
  <c r="AY19" i="40"/>
  <c r="AY20" i="40"/>
  <c r="AZ19" i="40"/>
  <c r="AZ20" i="40"/>
  <c r="AM19" i="40"/>
  <c r="AM20" i="40"/>
  <c r="BV30" i="40"/>
  <c r="J5" i="42"/>
  <c r="M5" i="42"/>
  <c r="AO5" i="42"/>
  <c r="AM5" i="42"/>
  <c r="DP10" i="40"/>
  <c r="J37" i="39"/>
  <c r="J6" i="42"/>
  <c r="M6" i="42"/>
  <c r="J7" i="42"/>
  <c r="M7" i="42"/>
  <c r="J8" i="42"/>
  <c r="M8" i="42"/>
  <c r="J9" i="42"/>
  <c r="M9" i="42"/>
  <c r="J10" i="42"/>
  <c r="M10" i="42"/>
  <c r="J11" i="42"/>
  <c r="M11" i="42"/>
  <c r="J12" i="42"/>
  <c r="M12" i="42"/>
  <c r="J13" i="42"/>
  <c r="M13" i="42"/>
  <c r="J14" i="42"/>
  <c r="M14" i="42"/>
  <c r="J15" i="42"/>
  <c r="M15" i="42"/>
  <c r="J16" i="42"/>
  <c r="M16" i="42"/>
  <c r="J17" i="42"/>
  <c r="M17" i="42"/>
  <c r="J18" i="42"/>
  <c r="M18" i="42"/>
  <c r="J19" i="42"/>
  <c r="M19" i="42"/>
  <c r="J20" i="42"/>
  <c r="M20" i="42"/>
  <c r="J21" i="42"/>
  <c r="M21" i="42"/>
  <c r="J22" i="42"/>
  <c r="M22" i="42"/>
  <c r="J23" i="42"/>
  <c r="M23" i="42"/>
  <c r="J24" i="42"/>
  <c r="M24" i="42"/>
  <c r="J25" i="42"/>
  <c r="M25" i="42"/>
  <c r="J26" i="42"/>
  <c r="M26" i="42"/>
  <c r="J27" i="42"/>
  <c r="M27" i="42"/>
  <c r="J28" i="42"/>
  <c r="M28" i="42"/>
  <c r="J29" i="42"/>
  <c r="M29" i="42"/>
  <c r="J30" i="42"/>
  <c r="M30" i="42"/>
  <c r="J31" i="42"/>
  <c r="M31" i="42"/>
  <c r="J32" i="42"/>
  <c r="M32" i="42"/>
  <c r="J33" i="42"/>
  <c r="M33" i="42"/>
  <c r="J34" i="42"/>
  <c r="M34" i="42"/>
  <c r="J35" i="42"/>
  <c r="M35" i="42"/>
  <c r="M36" i="42"/>
  <c r="J36" i="42"/>
  <c r="BA50" i="42"/>
  <c r="BA49" i="42"/>
  <c r="J37" i="42"/>
  <c r="K36" i="42"/>
  <c r="L36" i="42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6" i="40"/>
  <c r="AV13" i="40"/>
  <c r="AV14" i="40"/>
  <c r="AV15" i="40"/>
  <c r="AV16" i="40"/>
  <c r="AV17" i="40"/>
  <c r="AV18" i="40"/>
  <c r="AW13" i="40"/>
  <c r="AW14" i="40"/>
  <c r="AW15" i="40"/>
  <c r="AW16" i="40"/>
  <c r="AW17" i="40"/>
  <c r="AW18" i="40"/>
  <c r="AY13" i="40"/>
  <c r="AY14" i="40"/>
  <c r="AY15" i="40"/>
  <c r="AY16" i="40"/>
  <c r="AY17" i="40"/>
  <c r="AY18" i="40"/>
  <c r="AZ13" i="40"/>
  <c r="AZ14" i="40"/>
  <c r="AZ15" i="40"/>
  <c r="AZ16" i="40"/>
  <c r="AZ17" i="40"/>
  <c r="AZ18" i="40"/>
  <c r="BA50" i="40"/>
  <c r="AX13" i="40"/>
  <c r="AX14" i="40"/>
  <c r="AX15" i="40"/>
  <c r="AX16" i="40"/>
  <c r="AX17" i="40"/>
  <c r="AX18" i="40"/>
  <c r="BA49" i="40"/>
  <c r="J37" i="40"/>
  <c r="K36" i="40"/>
  <c r="L36" i="40"/>
  <c r="AO6" i="42"/>
  <c r="AM6" i="42"/>
  <c r="AO7" i="42"/>
  <c r="AM7" i="42"/>
  <c r="AO8" i="42"/>
  <c r="AM8" i="42"/>
  <c r="AO9" i="42"/>
  <c r="AM9" i="42"/>
  <c r="AO10" i="42"/>
  <c r="AM10" i="42"/>
  <c r="AO11" i="42"/>
  <c r="AM11" i="42"/>
  <c r="AO12" i="42"/>
  <c r="AM12" i="42"/>
  <c r="AO13" i="42"/>
  <c r="AM13" i="42"/>
  <c r="AO14" i="42"/>
  <c r="AM14" i="42"/>
  <c r="AO15" i="42"/>
  <c r="AM15" i="42"/>
  <c r="AO16" i="42"/>
  <c r="AM16" i="42"/>
  <c r="AO17" i="42"/>
  <c r="AM17" i="42"/>
  <c r="AO18" i="42"/>
  <c r="AM18" i="42"/>
  <c r="AO19" i="42"/>
  <c r="AM19" i="42"/>
  <c r="AO20" i="42"/>
  <c r="AM20" i="42"/>
  <c r="AO21" i="42"/>
  <c r="AM21" i="42"/>
  <c r="AO22" i="42"/>
  <c r="AM22" i="42"/>
  <c r="AO23" i="42"/>
  <c r="AM23" i="42"/>
  <c r="AO24" i="42"/>
  <c r="AM24" i="42"/>
  <c r="AO25" i="42"/>
  <c r="AM25" i="42"/>
  <c r="AO26" i="42"/>
  <c r="AM26" i="42"/>
  <c r="AO27" i="42"/>
  <c r="AM27" i="42"/>
  <c r="AO28" i="42"/>
  <c r="AM28" i="42"/>
  <c r="AO29" i="42"/>
  <c r="AM29" i="42"/>
  <c r="AO30" i="42"/>
  <c r="AM30" i="42"/>
  <c r="AO31" i="42"/>
  <c r="AM31" i="42"/>
  <c r="AO32" i="42"/>
  <c r="AM32" i="42"/>
  <c r="AO33" i="42"/>
  <c r="AM33" i="42"/>
  <c r="AO34" i="42"/>
  <c r="AM34" i="42"/>
  <c r="AO35" i="42"/>
  <c r="AM35" i="42"/>
  <c r="AO36" i="42"/>
  <c r="AM36" i="42"/>
  <c r="M13" i="40"/>
  <c r="M14" i="40"/>
  <c r="M15" i="40"/>
  <c r="M16" i="40"/>
  <c r="M17" i="40"/>
  <c r="M18" i="40"/>
  <c r="M19" i="40"/>
  <c r="M20" i="40"/>
  <c r="M21" i="40"/>
  <c r="M22" i="40"/>
  <c r="M23" i="40"/>
  <c r="M24" i="40"/>
  <c r="M25" i="40"/>
  <c r="M26" i="40"/>
  <c r="M27" i="40"/>
  <c r="M28" i="40"/>
  <c r="M29" i="40"/>
  <c r="M30" i="40"/>
  <c r="M31" i="40"/>
  <c r="M32" i="40"/>
  <c r="M33" i="40"/>
  <c r="M36" i="40"/>
  <c r="CY63" i="42"/>
  <c r="CZ63" i="42"/>
  <c r="CY65" i="42"/>
  <c r="CZ65" i="42"/>
  <c r="DK63" i="42"/>
  <c r="DL63" i="42"/>
  <c r="DK65" i="42"/>
  <c r="DL65" i="42"/>
  <c r="CM63" i="42"/>
  <c r="CN63" i="42"/>
  <c r="CM65" i="42"/>
  <c r="CN65" i="42"/>
  <c r="CA63" i="42"/>
  <c r="CB63" i="42"/>
  <c r="CA65" i="42"/>
  <c r="CB65" i="42"/>
  <c r="BO63" i="42"/>
  <c r="BP63" i="42"/>
  <c r="BO65" i="42"/>
  <c r="BP65" i="42"/>
  <c r="BD65" i="42"/>
  <c r="BD63" i="42"/>
  <c r="BC65" i="42"/>
  <c r="BC63" i="42"/>
  <c r="AS34" i="42"/>
  <c r="AT34" i="42"/>
  <c r="AU34" i="42"/>
  <c r="AS35" i="42"/>
  <c r="AT35" i="42"/>
  <c r="AU35" i="42"/>
  <c r="P34" i="42"/>
  <c r="P35" i="42"/>
  <c r="D34" i="42"/>
  <c r="D35" i="42"/>
  <c r="DM67" i="42"/>
  <c r="DN67" i="42"/>
  <c r="DO67" i="42"/>
  <c r="DP67" i="42"/>
  <c r="DQ67" i="42"/>
  <c r="DR67" i="42"/>
  <c r="DU5" i="42"/>
  <c r="DU6" i="42"/>
  <c r="DU7" i="42"/>
  <c r="DU8" i="42"/>
  <c r="DU9" i="42"/>
  <c r="DU10" i="42"/>
  <c r="DU11" i="42"/>
  <c r="DU12" i="42"/>
  <c r="DU13" i="42"/>
  <c r="DU14" i="42"/>
  <c r="DU15" i="42"/>
  <c r="DU16" i="42"/>
  <c r="DU17" i="42"/>
  <c r="DU18" i="42"/>
  <c r="DU19" i="42"/>
  <c r="DU20" i="42"/>
  <c r="DU21" i="42"/>
  <c r="DU22" i="42"/>
  <c r="DU23" i="42"/>
  <c r="DU24" i="42"/>
  <c r="DU25" i="42"/>
  <c r="DU26" i="42"/>
  <c r="DU27" i="42"/>
  <c r="DU28" i="42"/>
  <c r="DU29" i="42"/>
  <c r="DU30" i="42"/>
  <c r="DU31" i="42"/>
  <c r="DU32" i="42"/>
  <c r="DU33" i="42"/>
  <c r="DU34" i="42"/>
  <c r="DU35" i="42"/>
  <c r="DU36" i="42"/>
  <c r="DU37" i="42"/>
  <c r="DU38" i="42"/>
  <c r="DU39" i="42"/>
  <c r="DU40" i="42"/>
  <c r="DU41" i="42"/>
  <c r="DU42" i="42"/>
  <c r="DU43" i="42"/>
  <c r="DU44" i="42"/>
  <c r="DU45" i="42"/>
  <c r="DU46" i="42"/>
  <c r="DU47" i="42"/>
  <c r="DU48" i="42"/>
  <c r="DU49" i="42"/>
  <c r="DU50" i="42"/>
  <c r="DU51" i="42"/>
  <c r="DU52" i="42"/>
  <c r="DU53" i="42"/>
  <c r="DU54" i="42"/>
  <c r="DU55" i="42"/>
  <c r="DU56" i="42"/>
  <c r="DU57" i="42"/>
  <c r="DU58" i="42"/>
  <c r="DU59" i="42"/>
  <c r="DU60" i="42"/>
  <c r="DU61" i="42"/>
  <c r="DU62" i="42"/>
  <c r="DU63" i="42"/>
  <c r="DU64" i="42"/>
  <c r="DU65" i="42"/>
  <c r="DU66" i="42"/>
  <c r="DU67" i="42"/>
  <c r="DV67" i="42"/>
  <c r="DT67" i="42"/>
  <c r="DS67" i="42"/>
  <c r="DA67" i="42"/>
  <c r="DB67" i="42"/>
  <c r="DC67" i="42"/>
  <c r="DD67" i="42"/>
  <c r="DE67" i="42"/>
  <c r="DF67" i="42"/>
  <c r="DI67" i="42"/>
  <c r="DJ67" i="42"/>
  <c r="DH67" i="42"/>
  <c r="DG67" i="42"/>
  <c r="CO67" i="42"/>
  <c r="CP67" i="42"/>
  <c r="CQ67" i="42"/>
  <c r="CR67" i="42"/>
  <c r="CS67" i="42"/>
  <c r="CT67" i="42"/>
  <c r="CW67" i="42"/>
  <c r="CX67" i="42"/>
  <c r="CV67" i="42"/>
  <c r="CU67" i="42"/>
  <c r="CC67" i="42"/>
  <c r="CD67" i="42"/>
  <c r="CE67" i="42"/>
  <c r="CF67" i="42"/>
  <c r="CG67" i="42"/>
  <c r="CH67" i="42"/>
  <c r="CK67" i="42"/>
  <c r="CL67" i="42"/>
  <c r="CJ67" i="42"/>
  <c r="CI67" i="42"/>
  <c r="BQ67" i="42"/>
  <c r="BR67" i="42"/>
  <c r="BS67" i="42"/>
  <c r="BT67" i="42"/>
  <c r="BU67" i="42"/>
  <c r="BV67" i="42"/>
  <c r="BY67" i="42"/>
  <c r="BZ67" i="42"/>
  <c r="BX67" i="42"/>
  <c r="BW67" i="42"/>
  <c r="BE67" i="42"/>
  <c r="BF67" i="42"/>
  <c r="BG67" i="42"/>
  <c r="BH67" i="42"/>
  <c r="BI67" i="42"/>
  <c r="BJ67" i="42"/>
  <c r="BM67" i="42"/>
  <c r="BN67" i="42"/>
  <c r="BL67" i="42"/>
  <c r="BK67" i="42"/>
  <c r="DN66" i="42"/>
  <c r="DP66" i="42"/>
  <c r="DR66" i="42"/>
  <c r="DV66" i="42"/>
  <c r="DB66" i="42"/>
  <c r="DD66" i="42"/>
  <c r="DF66" i="42"/>
  <c r="DJ66" i="42"/>
  <c r="CP66" i="42"/>
  <c r="CR66" i="42"/>
  <c r="CT66" i="42"/>
  <c r="CX66" i="42"/>
  <c r="CD66" i="42"/>
  <c r="CF66" i="42"/>
  <c r="CH66" i="42"/>
  <c r="CL66" i="42"/>
  <c r="BR66" i="42"/>
  <c r="BT66" i="42"/>
  <c r="BV66" i="42"/>
  <c r="BZ66" i="42"/>
  <c r="BF66" i="42"/>
  <c r="BH66" i="42"/>
  <c r="BJ66" i="42"/>
  <c r="BN66" i="42"/>
  <c r="DN65" i="42"/>
  <c r="DP65" i="42"/>
  <c r="DR65" i="42"/>
  <c r="DV65" i="42"/>
  <c r="DB65" i="42"/>
  <c r="DD65" i="42"/>
  <c r="DF65" i="42"/>
  <c r="DJ65" i="42"/>
  <c r="CP65" i="42"/>
  <c r="CR65" i="42"/>
  <c r="CT65" i="42"/>
  <c r="CX65" i="42"/>
  <c r="CD65" i="42"/>
  <c r="CF65" i="42"/>
  <c r="CH65" i="42"/>
  <c r="CL65" i="42"/>
  <c r="BR65" i="42"/>
  <c r="BT65" i="42"/>
  <c r="BV65" i="42"/>
  <c r="BZ65" i="42"/>
  <c r="BF65" i="42"/>
  <c r="BH65" i="42"/>
  <c r="BJ65" i="42"/>
  <c r="BN65" i="42"/>
  <c r="DN64" i="42"/>
  <c r="DP64" i="42"/>
  <c r="DR64" i="42"/>
  <c r="DV64" i="42"/>
  <c r="DB64" i="42"/>
  <c r="DD64" i="42"/>
  <c r="DF64" i="42"/>
  <c r="DJ64" i="42"/>
  <c r="CP64" i="42"/>
  <c r="CR64" i="42"/>
  <c r="CT64" i="42"/>
  <c r="CX64" i="42"/>
  <c r="CD64" i="42"/>
  <c r="CF64" i="42"/>
  <c r="CH64" i="42"/>
  <c r="CL64" i="42"/>
  <c r="BR64" i="42"/>
  <c r="BT64" i="42"/>
  <c r="BV64" i="42"/>
  <c r="BZ64" i="42"/>
  <c r="BF64" i="42"/>
  <c r="BH64" i="42"/>
  <c r="BJ64" i="42"/>
  <c r="BN64" i="42"/>
  <c r="DN63" i="42"/>
  <c r="DP63" i="42"/>
  <c r="DR63" i="42"/>
  <c r="DV63" i="42"/>
  <c r="DB63" i="42"/>
  <c r="DD63" i="42"/>
  <c r="DF63" i="42"/>
  <c r="DJ63" i="42"/>
  <c r="CP63" i="42"/>
  <c r="CR63" i="42"/>
  <c r="CT63" i="42"/>
  <c r="CX63" i="42"/>
  <c r="CD63" i="42"/>
  <c r="CF63" i="42"/>
  <c r="CH63" i="42"/>
  <c r="CL63" i="42"/>
  <c r="BR63" i="42"/>
  <c r="BT63" i="42"/>
  <c r="BV63" i="42"/>
  <c r="BZ63" i="42"/>
  <c r="BF63" i="42"/>
  <c r="BH63" i="42"/>
  <c r="BJ63" i="42"/>
  <c r="BN63" i="42"/>
  <c r="DN62" i="42"/>
  <c r="DP62" i="42"/>
  <c r="DR62" i="42"/>
  <c r="DV62" i="42"/>
  <c r="DB62" i="42"/>
  <c r="DD62" i="42"/>
  <c r="DF62" i="42"/>
  <c r="DJ62" i="42"/>
  <c r="CP62" i="42"/>
  <c r="CR62" i="42"/>
  <c r="CT62" i="42"/>
  <c r="CX62" i="42"/>
  <c r="CD62" i="42"/>
  <c r="CF62" i="42"/>
  <c r="CH62" i="42"/>
  <c r="CL62" i="42"/>
  <c r="BR62" i="42"/>
  <c r="BT62" i="42"/>
  <c r="BV62" i="42"/>
  <c r="BZ62" i="42"/>
  <c r="BF62" i="42"/>
  <c r="BH62" i="42"/>
  <c r="BJ62" i="42"/>
  <c r="BN62" i="42"/>
  <c r="DN61" i="42"/>
  <c r="DP61" i="42"/>
  <c r="DR61" i="42"/>
  <c r="DV61" i="42"/>
  <c r="D6" i="42"/>
  <c r="D7" i="42"/>
  <c r="D8" i="42"/>
  <c r="D9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AU33" i="42"/>
  <c r="BD61" i="42"/>
  <c r="BP61" i="42"/>
  <c r="CB61" i="42"/>
  <c r="CN61" i="42"/>
  <c r="CZ61" i="42"/>
  <c r="DL61" i="42"/>
  <c r="BC61" i="42"/>
  <c r="BO61" i="42"/>
  <c r="CA61" i="42"/>
  <c r="CM61" i="42"/>
  <c r="CY61" i="42"/>
  <c r="DK61" i="42"/>
  <c r="DB61" i="42"/>
  <c r="DD61" i="42"/>
  <c r="DF61" i="42"/>
  <c r="DJ61" i="42"/>
  <c r="CP61" i="42"/>
  <c r="CR61" i="42"/>
  <c r="CT61" i="42"/>
  <c r="CX61" i="42"/>
  <c r="CD61" i="42"/>
  <c r="CF61" i="42"/>
  <c r="CH61" i="42"/>
  <c r="CL61" i="42"/>
  <c r="BR61" i="42"/>
  <c r="BT61" i="42"/>
  <c r="BV61" i="42"/>
  <c r="BZ61" i="42"/>
  <c r="BF61" i="42"/>
  <c r="BH61" i="42"/>
  <c r="BJ61" i="42"/>
  <c r="BN61" i="42"/>
  <c r="DN60" i="42"/>
  <c r="DP60" i="42"/>
  <c r="DR60" i="42"/>
  <c r="DV60" i="42"/>
  <c r="DB60" i="42"/>
  <c r="DD60" i="42"/>
  <c r="DF60" i="42"/>
  <c r="DJ60" i="42"/>
  <c r="CP60" i="42"/>
  <c r="CR60" i="42"/>
  <c r="CT60" i="42"/>
  <c r="CX60" i="42"/>
  <c r="CD60" i="42"/>
  <c r="CF60" i="42"/>
  <c r="CH60" i="42"/>
  <c r="CL60" i="42"/>
  <c r="BR60" i="42"/>
  <c r="BT60" i="42"/>
  <c r="BV60" i="42"/>
  <c r="BZ60" i="42"/>
  <c r="BF60" i="42"/>
  <c r="BH60" i="42"/>
  <c r="BJ60" i="42"/>
  <c r="BN60" i="42"/>
  <c r="DN59" i="42"/>
  <c r="DP59" i="42"/>
  <c r="DR59" i="42"/>
  <c r="DV59" i="42"/>
  <c r="AU32" i="42"/>
  <c r="BD59" i="42"/>
  <c r="BP59" i="42"/>
  <c r="CB59" i="42"/>
  <c r="CN59" i="42"/>
  <c r="CZ59" i="42"/>
  <c r="DL59" i="42"/>
  <c r="BC59" i="42"/>
  <c r="BO59" i="42"/>
  <c r="CA59" i="42"/>
  <c r="CM59" i="42"/>
  <c r="CY59" i="42"/>
  <c r="DK59" i="42"/>
  <c r="DB59" i="42"/>
  <c r="DD59" i="42"/>
  <c r="DF59" i="42"/>
  <c r="DJ59" i="42"/>
  <c r="CP59" i="42"/>
  <c r="CR59" i="42"/>
  <c r="CT59" i="42"/>
  <c r="CX59" i="42"/>
  <c r="CD59" i="42"/>
  <c r="CF59" i="42"/>
  <c r="CH59" i="42"/>
  <c r="CL59" i="42"/>
  <c r="BR59" i="42"/>
  <c r="BT59" i="42"/>
  <c r="BV59" i="42"/>
  <c r="BZ59" i="42"/>
  <c r="BF59" i="42"/>
  <c r="BH59" i="42"/>
  <c r="BJ59" i="42"/>
  <c r="BN59" i="42"/>
  <c r="DN58" i="42"/>
  <c r="DP58" i="42"/>
  <c r="DR58" i="42"/>
  <c r="DV58" i="42"/>
  <c r="DD58" i="42"/>
  <c r="DF58" i="42"/>
  <c r="DJ58" i="42"/>
  <c r="CP58" i="42"/>
  <c r="CR58" i="42"/>
  <c r="CT58" i="42"/>
  <c r="CX58" i="42"/>
  <c r="CD58" i="42"/>
  <c r="CF58" i="42"/>
  <c r="CH58" i="42"/>
  <c r="CL58" i="42"/>
  <c r="BR58" i="42"/>
  <c r="BT58" i="42"/>
  <c r="BV58" i="42"/>
  <c r="BZ58" i="42"/>
  <c r="BF58" i="42"/>
  <c r="BH58" i="42"/>
  <c r="BJ58" i="42"/>
  <c r="BN58" i="42"/>
  <c r="DN57" i="42"/>
  <c r="DP57" i="42"/>
  <c r="DR57" i="42"/>
  <c r="DV57" i="42"/>
  <c r="AU31" i="42"/>
  <c r="BD57" i="42"/>
  <c r="BP57" i="42"/>
  <c r="CB57" i="42"/>
  <c r="CN57" i="42"/>
  <c r="CZ57" i="42"/>
  <c r="DL57" i="42"/>
  <c r="BC57" i="42"/>
  <c r="BO57" i="42"/>
  <c r="CA57" i="42"/>
  <c r="CM57" i="42"/>
  <c r="CY57" i="42"/>
  <c r="DK57" i="42"/>
  <c r="DD57" i="42"/>
  <c r="DF57" i="42"/>
  <c r="DJ57" i="42"/>
  <c r="CP57" i="42"/>
  <c r="CR57" i="42"/>
  <c r="CT57" i="42"/>
  <c r="CX57" i="42"/>
  <c r="CD57" i="42"/>
  <c r="CF57" i="42"/>
  <c r="CH57" i="42"/>
  <c r="CL57" i="42"/>
  <c r="BR57" i="42"/>
  <c r="BT57" i="42"/>
  <c r="BV57" i="42"/>
  <c r="BZ57" i="42"/>
  <c r="BF57" i="42"/>
  <c r="BH57" i="42"/>
  <c r="BJ57" i="42"/>
  <c r="BN57" i="42"/>
  <c r="DN56" i="42"/>
  <c r="DP56" i="42"/>
  <c r="DR56" i="42"/>
  <c r="DV56" i="42"/>
  <c r="DB56" i="42"/>
  <c r="DD56" i="42"/>
  <c r="DF56" i="42"/>
  <c r="DJ56" i="42"/>
  <c r="CP56" i="42"/>
  <c r="CR56" i="42"/>
  <c r="CT56" i="42"/>
  <c r="CX56" i="42"/>
  <c r="CD56" i="42"/>
  <c r="CF56" i="42"/>
  <c r="CH56" i="42"/>
  <c r="CL56" i="42"/>
  <c r="BR56" i="42"/>
  <c r="BT56" i="42"/>
  <c r="BV56" i="42"/>
  <c r="BZ56" i="42"/>
  <c r="BF56" i="42"/>
  <c r="BH56" i="42"/>
  <c r="BJ56" i="42"/>
  <c r="BN56" i="42"/>
  <c r="DN55" i="42"/>
  <c r="DP55" i="42"/>
  <c r="DR55" i="42"/>
  <c r="DV55" i="42"/>
  <c r="AU30" i="42"/>
  <c r="BD55" i="42"/>
  <c r="BP55" i="42"/>
  <c r="CB55" i="42"/>
  <c r="CN55" i="42"/>
  <c r="CZ55" i="42"/>
  <c r="DL55" i="42"/>
  <c r="BC55" i="42"/>
  <c r="BO55" i="42"/>
  <c r="CA55" i="42"/>
  <c r="CM55" i="42"/>
  <c r="CY55" i="42"/>
  <c r="DK55" i="42"/>
  <c r="DB55" i="42"/>
  <c r="DD55" i="42"/>
  <c r="DF55" i="42"/>
  <c r="DJ55" i="42"/>
  <c r="CP55" i="42"/>
  <c r="CR55" i="42"/>
  <c r="CT55" i="42"/>
  <c r="CX55" i="42"/>
  <c r="CD55" i="42"/>
  <c r="CF55" i="42"/>
  <c r="CH55" i="42"/>
  <c r="CL55" i="42"/>
  <c r="BR55" i="42"/>
  <c r="BT55" i="42"/>
  <c r="BV55" i="42"/>
  <c r="BZ55" i="42"/>
  <c r="BF55" i="42"/>
  <c r="BH55" i="42"/>
  <c r="BJ55" i="42"/>
  <c r="BN55" i="42"/>
  <c r="DN54" i="42"/>
  <c r="DP54" i="42"/>
  <c r="DR54" i="42"/>
  <c r="DV54" i="42"/>
  <c r="DB54" i="42"/>
  <c r="DD54" i="42"/>
  <c r="DF54" i="42"/>
  <c r="DJ54" i="42"/>
  <c r="CP54" i="42"/>
  <c r="CR54" i="42"/>
  <c r="CT54" i="42"/>
  <c r="CX54" i="42"/>
  <c r="CD54" i="42"/>
  <c r="CF54" i="42"/>
  <c r="CH54" i="42"/>
  <c r="CL54" i="42"/>
  <c r="BR54" i="42"/>
  <c r="BT54" i="42"/>
  <c r="BV54" i="42"/>
  <c r="BZ54" i="42"/>
  <c r="BF54" i="42"/>
  <c r="BH54" i="42"/>
  <c r="BJ54" i="42"/>
  <c r="BN54" i="42"/>
  <c r="DN53" i="42"/>
  <c r="DP53" i="42"/>
  <c r="DR53" i="42"/>
  <c r="DV53" i="42"/>
  <c r="AU29" i="42"/>
  <c r="BD53" i="42"/>
  <c r="BP53" i="42"/>
  <c r="CB53" i="42"/>
  <c r="CN53" i="42"/>
  <c r="CZ53" i="42"/>
  <c r="DL53" i="42"/>
  <c r="BC53" i="42"/>
  <c r="BO53" i="42"/>
  <c r="CA53" i="42"/>
  <c r="CM53" i="42"/>
  <c r="CY53" i="42"/>
  <c r="DK53" i="42"/>
  <c r="DB53" i="42"/>
  <c r="DD53" i="42"/>
  <c r="DF53" i="42"/>
  <c r="DJ53" i="42"/>
  <c r="CP53" i="42"/>
  <c r="CR53" i="42"/>
  <c r="CT53" i="42"/>
  <c r="CX53" i="42"/>
  <c r="CD53" i="42"/>
  <c r="CF53" i="42"/>
  <c r="CH53" i="42"/>
  <c r="CL53" i="42"/>
  <c r="BR53" i="42"/>
  <c r="BT53" i="42"/>
  <c r="BV53" i="42"/>
  <c r="BZ53" i="42"/>
  <c r="BF53" i="42"/>
  <c r="BH53" i="42"/>
  <c r="BJ53" i="42"/>
  <c r="BN53" i="42"/>
  <c r="DN52" i="42"/>
  <c r="DP52" i="42"/>
  <c r="DR52" i="42"/>
  <c r="DV52" i="42"/>
  <c r="DB52" i="42"/>
  <c r="DD52" i="42"/>
  <c r="DF52" i="42"/>
  <c r="DJ52" i="42"/>
  <c r="CP52" i="42"/>
  <c r="CR52" i="42"/>
  <c r="CT52" i="42"/>
  <c r="CX52" i="42"/>
  <c r="CD52" i="42"/>
  <c r="CF52" i="42"/>
  <c r="CH52" i="42"/>
  <c r="CL52" i="42"/>
  <c r="BR52" i="42"/>
  <c r="BT52" i="42"/>
  <c r="BV52" i="42"/>
  <c r="BZ52" i="42"/>
  <c r="BF52" i="42"/>
  <c r="BH52" i="42"/>
  <c r="BJ52" i="42"/>
  <c r="BN52" i="42"/>
  <c r="DN51" i="42"/>
  <c r="DP51" i="42"/>
  <c r="DR51" i="42"/>
  <c r="DV51" i="42"/>
  <c r="AU28" i="42"/>
  <c r="BD51" i="42"/>
  <c r="BP51" i="42"/>
  <c r="CB51" i="42"/>
  <c r="CN51" i="42"/>
  <c r="CZ51" i="42"/>
  <c r="DL51" i="42"/>
  <c r="BC51" i="42"/>
  <c r="BO51" i="42"/>
  <c r="CA51" i="42"/>
  <c r="CM51" i="42"/>
  <c r="CY51" i="42"/>
  <c r="DK51" i="42"/>
  <c r="DB51" i="42"/>
  <c r="DD51" i="42"/>
  <c r="DF51" i="42"/>
  <c r="DJ51" i="42"/>
  <c r="CP51" i="42"/>
  <c r="CR51" i="42"/>
  <c r="CT51" i="42"/>
  <c r="CX51" i="42"/>
  <c r="CD51" i="42"/>
  <c r="CF51" i="42"/>
  <c r="CH51" i="42"/>
  <c r="CL51" i="42"/>
  <c r="BR51" i="42"/>
  <c r="BT51" i="42"/>
  <c r="BV51" i="42"/>
  <c r="BZ51" i="42"/>
  <c r="BF51" i="42"/>
  <c r="BH51" i="42"/>
  <c r="BJ51" i="42"/>
  <c r="BN51" i="42"/>
  <c r="L39" i="42"/>
  <c r="L47" i="42"/>
  <c r="L51" i="42"/>
  <c r="K39" i="42"/>
  <c r="K47" i="42"/>
  <c r="K51" i="42"/>
  <c r="H39" i="42"/>
  <c r="H47" i="42"/>
  <c r="H51" i="42"/>
  <c r="I39" i="42"/>
  <c r="I47" i="42"/>
  <c r="I51" i="42"/>
  <c r="J51" i="42"/>
  <c r="DN50" i="42"/>
  <c r="DP50" i="42"/>
  <c r="DR50" i="42"/>
  <c r="DV50" i="42"/>
  <c r="DB50" i="42"/>
  <c r="DD50" i="42"/>
  <c r="DF50" i="42"/>
  <c r="DJ50" i="42"/>
  <c r="CP50" i="42"/>
  <c r="CR50" i="42"/>
  <c r="CT50" i="42"/>
  <c r="CX50" i="42"/>
  <c r="CD50" i="42"/>
  <c r="CF50" i="42"/>
  <c r="CH50" i="42"/>
  <c r="CL50" i="42"/>
  <c r="BR50" i="42"/>
  <c r="BT50" i="42"/>
  <c r="BV50" i="42"/>
  <c r="BZ50" i="42"/>
  <c r="BF50" i="42"/>
  <c r="BH50" i="42"/>
  <c r="BJ50" i="42"/>
  <c r="BN50" i="42"/>
  <c r="DN49" i="42"/>
  <c r="DP49" i="42"/>
  <c r="DR49" i="42"/>
  <c r="DV49" i="42"/>
  <c r="AU27" i="42"/>
  <c r="BD49" i="42"/>
  <c r="BP49" i="42"/>
  <c r="CB49" i="42"/>
  <c r="CN49" i="42"/>
  <c r="CZ49" i="42"/>
  <c r="DL49" i="42"/>
  <c r="BC49" i="42"/>
  <c r="BO49" i="42"/>
  <c r="CA49" i="42"/>
  <c r="CM49" i="42"/>
  <c r="CY49" i="42"/>
  <c r="DK49" i="42"/>
  <c r="DB49" i="42"/>
  <c r="DD49" i="42"/>
  <c r="DF49" i="42"/>
  <c r="DJ49" i="42"/>
  <c r="CP49" i="42"/>
  <c r="CR49" i="42"/>
  <c r="CT49" i="42"/>
  <c r="CX49" i="42"/>
  <c r="CD49" i="42"/>
  <c r="CF49" i="42"/>
  <c r="CH49" i="42"/>
  <c r="CL49" i="42"/>
  <c r="BR49" i="42"/>
  <c r="BT49" i="42"/>
  <c r="BV49" i="42"/>
  <c r="BZ49" i="42"/>
  <c r="BF49" i="42"/>
  <c r="BH49" i="42"/>
  <c r="BJ49" i="42"/>
  <c r="BN49" i="42"/>
  <c r="L41" i="42"/>
  <c r="L43" i="42"/>
  <c r="L49" i="42"/>
  <c r="K41" i="42"/>
  <c r="K43" i="42"/>
  <c r="K49" i="42"/>
  <c r="H36" i="42"/>
  <c r="H41" i="42"/>
  <c r="H43" i="42"/>
  <c r="H49" i="42"/>
  <c r="I36" i="42"/>
  <c r="I41" i="42"/>
  <c r="I43" i="42"/>
  <c r="I49" i="42"/>
  <c r="J49" i="42"/>
  <c r="DN48" i="42"/>
  <c r="DP48" i="42"/>
  <c r="DR48" i="42"/>
  <c r="DV48" i="42"/>
  <c r="DB48" i="42"/>
  <c r="DD48" i="42"/>
  <c r="DF48" i="42"/>
  <c r="DJ48" i="42"/>
  <c r="CP48" i="42"/>
  <c r="CR48" i="42"/>
  <c r="CT48" i="42"/>
  <c r="CX48" i="42"/>
  <c r="CD48" i="42"/>
  <c r="CF48" i="42"/>
  <c r="CH48" i="42"/>
  <c r="CL48" i="42"/>
  <c r="BR48" i="42"/>
  <c r="BT48" i="42"/>
  <c r="BV48" i="42"/>
  <c r="BZ48" i="42"/>
  <c r="BF48" i="42"/>
  <c r="BH48" i="42"/>
  <c r="BJ48" i="42"/>
  <c r="BN48" i="42"/>
  <c r="AZ48" i="42"/>
  <c r="AY48" i="42"/>
  <c r="AX48" i="42"/>
  <c r="AS2" i="42"/>
  <c r="AS48" i="42"/>
  <c r="DN47" i="42"/>
  <c r="DP47" i="42"/>
  <c r="DR47" i="42"/>
  <c r="DV47" i="42"/>
  <c r="AU26" i="42"/>
  <c r="BD47" i="42"/>
  <c r="BP47" i="42"/>
  <c r="CB47" i="42"/>
  <c r="CN47" i="42"/>
  <c r="CZ47" i="42"/>
  <c r="DL47" i="42"/>
  <c r="BC47" i="42"/>
  <c r="BO47" i="42"/>
  <c r="CA47" i="42"/>
  <c r="CM47" i="42"/>
  <c r="CY47" i="42"/>
  <c r="DK47" i="42"/>
  <c r="DB47" i="42"/>
  <c r="DD47" i="42"/>
  <c r="DF47" i="42"/>
  <c r="DJ47" i="42"/>
  <c r="CP47" i="42"/>
  <c r="CR47" i="42"/>
  <c r="CT47" i="42"/>
  <c r="CX47" i="42"/>
  <c r="CD47" i="42"/>
  <c r="CF47" i="42"/>
  <c r="CH47" i="42"/>
  <c r="CL47" i="42"/>
  <c r="BR47" i="42"/>
  <c r="BT47" i="42"/>
  <c r="BV47" i="42"/>
  <c r="BZ47" i="42"/>
  <c r="BF47" i="42"/>
  <c r="BH47" i="42"/>
  <c r="BJ47" i="42"/>
  <c r="BN47" i="42"/>
  <c r="AX47" i="42"/>
  <c r="J47" i="42"/>
  <c r="DN46" i="42"/>
  <c r="DP46" i="42"/>
  <c r="DR46" i="42"/>
  <c r="DV46" i="42"/>
  <c r="DB46" i="42"/>
  <c r="DD46" i="42"/>
  <c r="DF46" i="42"/>
  <c r="DJ46" i="42"/>
  <c r="CP46" i="42"/>
  <c r="CR46" i="42"/>
  <c r="CT46" i="42"/>
  <c r="CX46" i="42"/>
  <c r="CD46" i="42"/>
  <c r="CF46" i="42"/>
  <c r="CH46" i="42"/>
  <c r="CL46" i="42"/>
  <c r="BR46" i="42"/>
  <c r="BT46" i="42"/>
  <c r="BV46" i="42"/>
  <c r="BZ46" i="42"/>
  <c r="BF46" i="42"/>
  <c r="BH46" i="42"/>
  <c r="BJ46" i="42"/>
  <c r="BN46" i="42"/>
  <c r="DN45" i="42"/>
  <c r="DP45" i="42"/>
  <c r="DR45" i="42"/>
  <c r="DV45" i="42"/>
  <c r="AU25" i="42"/>
  <c r="BD45" i="42"/>
  <c r="BP45" i="42"/>
  <c r="CB45" i="42"/>
  <c r="CN45" i="42"/>
  <c r="CZ45" i="42"/>
  <c r="DL45" i="42"/>
  <c r="BC45" i="42"/>
  <c r="BO45" i="42"/>
  <c r="CA45" i="42"/>
  <c r="CM45" i="42"/>
  <c r="CY45" i="42"/>
  <c r="DK45" i="42"/>
  <c r="DB45" i="42"/>
  <c r="DD45" i="42"/>
  <c r="DF45" i="42"/>
  <c r="DJ45" i="42"/>
  <c r="CP45" i="42"/>
  <c r="CR45" i="42"/>
  <c r="CT45" i="42"/>
  <c r="CX45" i="42"/>
  <c r="CD45" i="42"/>
  <c r="CF45" i="42"/>
  <c r="CH45" i="42"/>
  <c r="CL45" i="42"/>
  <c r="BR45" i="42"/>
  <c r="BT45" i="42"/>
  <c r="BV45" i="42"/>
  <c r="BZ45" i="42"/>
  <c r="BF45" i="42"/>
  <c r="BH45" i="42"/>
  <c r="BJ45" i="42"/>
  <c r="BN45" i="42"/>
  <c r="BA37" i="42"/>
  <c r="BA38" i="42"/>
  <c r="M45" i="42"/>
  <c r="DN44" i="42"/>
  <c r="DP44" i="42"/>
  <c r="DR44" i="42"/>
  <c r="DV44" i="42"/>
  <c r="DB44" i="42"/>
  <c r="DD44" i="42"/>
  <c r="DF44" i="42"/>
  <c r="DJ44" i="42"/>
  <c r="CP44" i="42"/>
  <c r="CR44" i="42"/>
  <c r="CT44" i="42"/>
  <c r="CX44" i="42"/>
  <c r="CD44" i="42"/>
  <c r="CF44" i="42"/>
  <c r="CH44" i="42"/>
  <c r="CL44" i="42"/>
  <c r="BR44" i="42"/>
  <c r="BT44" i="42"/>
  <c r="BZ44" i="42"/>
  <c r="BF44" i="42"/>
  <c r="BH44" i="42"/>
  <c r="BJ44" i="42"/>
  <c r="BN44" i="42"/>
  <c r="DN43" i="42"/>
  <c r="DP43" i="42"/>
  <c r="DR43" i="42"/>
  <c r="DV43" i="42"/>
  <c r="AU24" i="42"/>
  <c r="BD43" i="42"/>
  <c r="BP43" i="42"/>
  <c r="CB43" i="42"/>
  <c r="CN43" i="42"/>
  <c r="CZ43" i="42"/>
  <c r="DL43" i="42"/>
  <c r="BC43" i="42"/>
  <c r="BO43" i="42"/>
  <c r="CA43" i="42"/>
  <c r="CM43" i="42"/>
  <c r="CY43" i="42"/>
  <c r="DK43" i="42"/>
  <c r="DB43" i="42"/>
  <c r="DD43" i="42"/>
  <c r="DF43" i="42"/>
  <c r="DJ43" i="42"/>
  <c r="CP43" i="42"/>
  <c r="CR43" i="42"/>
  <c r="CT43" i="42"/>
  <c r="CX43" i="42"/>
  <c r="CD43" i="42"/>
  <c r="CF43" i="42"/>
  <c r="CH43" i="42"/>
  <c r="CL43" i="42"/>
  <c r="BR43" i="42"/>
  <c r="BT43" i="42"/>
  <c r="BV43" i="42"/>
  <c r="BZ43" i="42"/>
  <c r="BF43" i="42"/>
  <c r="BH43" i="42"/>
  <c r="BJ43" i="42"/>
  <c r="BN43" i="42"/>
  <c r="J43" i="42"/>
  <c r="DN42" i="42"/>
  <c r="DP42" i="42"/>
  <c r="DR42" i="42"/>
  <c r="DV42" i="42"/>
  <c r="DB42" i="42"/>
  <c r="DD42" i="42"/>
  <c r="DF42" i="42"/>
  <c r="DJ42" i="42"/>
  <c r="CP42" i="42"/>
  <c r="CR42" i="42"/>
  <c r="CT42" i="42"/>
  <c r="CX42" i="42"/>
  <c r="CD42" i="42"/>
  <c r="CF42" i="42"/>
  <c r="CH42" i="42"/>
  <c r="CL42" i="42"/>
  <c r="BR42" i="42"/>
  <c r="BT42" i="42"/>
  <c r="BV42" i="42"/>
  <c r="BZ42" i="42"/>
  <c r="BF42" i="42"/>
  <c r="BH42" i="42"/>
  <c r="BJ42" i="42"/>
  <c r="BN42" i="42"/>
  <c r="DN41" i="42"/>
  <c r="DP41" i="42"/>
  <c r="DR41" i="42"/>
  <c r="DV41" i="42"/>
  <c r="AU23" i="42"/>
  <c r="BD41" i="42"/>
  <c r="BP41" i="42"/>
  <c r="CB41" i="42"/>
  <c r="CN41" i="42"/>
  <c r="CZ41" i="42"/>
  <c r="DL41" i="42"/>
  <c r="BC41" i="42"/>
  <c r="BO41" i="42"/>
  <c r="CA41" i="42"/>
  <c r="CM41" i="42"/>
  <c r="CY41" i="42"/>
  <c r="DK41" i="42"/>
  <c r="DB41" i="42"/>
  <c r="DD41" i="42"/>
  <c r="DF41" i="42"/>
  <c r="DJ41" i="42"/>
  <c r="CP41" i="42"/>
  <c r="CR41" i="42"/>
  <c r="CT41" i="42"/>
  <c r="CX41" i="42"/>
  <c r="CD41" i="42"/>
  <c r="CF41" i="42"/>
  <c r="CH41" i="42"/>
  <c r="CL41" i="42"/>
  <c r="BR41" i="42"/>
  <c r="BT41" i="42"/>
  <c r="BV41" i="42"/>
  <c r="BZ41" i="42"/>
  <c r="BF41" i="42"/>
  <c r="BH41" i="42"/>
  <c r="BJ41" i="42"/>
  <c r="BN41" i="42"/>
  <c r="J41" i="42"/>
  <c r="G36" i="42"/>
  <c r="G39" i="42"/>
  <c r="G41" i="42"/>
  <c r="F36" i="42"/>
  <c r="F39" i="42"/>
  <c r="F41" i="42"/>
  <c r="DN40" i="42"/>
  <c r="DP40" i="42"/>
  <c r="DR40" i="42"/>
  <c r="DV40" i="42"/>
  <c r="DB40" i="42"/>
  <c r="DD40" i="42"/>
  <c r="DF40" i="42"/>
  <c r="DJ40" i="42"/>
  <c r="CP40" i="42"/>
  <c r="CR40" i="42"/>
  <c r="CT40" i="42"/>
  <c r="CX40" i="42"/>
  <c r="CD40" i="42"/>
  <c r="CF40" i="42"/>
  <c r="CH40" i="42"/>
  <c r="CL40" i="42"/>
  <c r="BR40" i="42"/>
  <c r="BT40" i="42"/>
  <c r="BV40" i="42"/>
  <c r="BZ40" i="42"/>
  <c r="BF40" i="42"/>
  <c r="BH40" i="42"/>
  <c r="BJ40" i="42"/>
  <c r="BN40" i="42"/>
  <c r="DN39" i="42"/>
  <c r="DP39" i="42"/>
  <c r="DR39" i="42"/>
  <c r="DV39" i="42"/>
  <c r="AU22" i="42"/>
  <c r="BD39" i="42"/>
  <c r="BP39" i="42"/>
  <c r="CB39" i="42"/>
  <c r="CN39" i="42"/>
  <c r="CZ39" i="42"/>
  <c r="DL39" i="42"/>
  <c r="BC39" i="42"/>
  <c r="BO39" i="42"/>
  <c r="CA39" i="42"/>
  <c r="CM39" i="42"/>
  <c r="CY39" i="42"/>
  <c r="DK39" i="42"/>
  <c r="DB39" i="42"/>
  <c r="DD39" i="42"/>
  <c r="DF39" i="42"/>
  <c r="DJ39" i="42"/>
  <c r="CP39" i="42"/>
  <c r="CR39" i="42"/>
  <c r="CT39" i="42"/>
  <c r="CX39" i="42"/>
  <c r="CD39" i="42"/>
  <c r="CF39" i="42"/>
  <c r="CH39" i="42"/>
  <c r="CL39" i="42"/>
  <c r="BR39" i="42"/>
  <c r="BT39" i="42"/>
  <c r="BV39" i="42"/>
  <c r="BZ39" i="42"/>
  <c r="BF39" i="42"/>
  <c r="BH39" i="42"/>
  <c r="BJ39" i="42"/>
  <c r="BN39" i="42"/>
  <c r="J39" i="42"/>
  <c r="DN38" i="42"/>
  <c r="DP38" i="42"/>
  <c r="DR38" i="42"/>
  <c r="DV38" i="42"/>
  <c r="DB38" i="42"/>
  <c r="DD38" i="42"/>
  <c r="DF38" i="42"/>
  <c r="DJ38" i="42"/>
  <c r="CP38" i="42"/>
  <c r="CR38" i="42"/>
  <c r="CT38" i="42"/>
  <c r="CX38" i="42"/>
  <c r="CD38" i="42"/>
  <c r="CF38" i="42"/>
  <c r="CH38" i="42"/>
  <c r="CL38" i="42"/>
  <c r="BR38" i="42"/>
  <c r="BT38" i="42"/>
  <c r="BV38" i="42"/>
  <c r="BZ38" i="42"/>
  <c r="BF38" i="42"/>
  <c r="BH38" i="42"/>
  <c r="BJ38" i="42"/>
  <c r="BN38" i="42"/>
  <c r="DN37" i="42"/>
  <c r="DP37" i="42"/>
  <c r="DR37" i="42"/>
  <c r="DV37" i="42"/>
  <c r="AU21" i="42"/>
  <c r="BD37" i="42"/>
  <c r="BP37" i="42"/>
  <c r="CB37" i="42"/>
  <c r="CN37" i="42"/>
  <c r="CZ37" i="42"/>
  <c r="DL37" i="42"/>
  <c r="BC37" i="42"/>
  <c r="BO37" i="42"/>
  <c r="CA37" i="42"/>
  <c r="CM37" i="42"/>
  <c r="CY37" i="42"/>
  <c r="DK37" i="42"/>
  <c r="DB37" i="42"/>
  <c r="DD37" i="42"/>
  <c r="DF37" i="42"/>
  <c r="DJ37" i="42"/>
  <c r="CP37" i="42"/>
  <c r="CR37" i="42"/>
  <c r="CT37" i="42"/>
  <c r="CX37" i="42"/>
  <c r="CD37" i="42"/>
  <c r="CF37" i="42"/>
  <c r="CH37" i="42"/>
  <c r="CL37" i="42"/>
  <c r="BR37" i="42"/>
  <c r="BT37" i="42"/>
  <c r="BV37" i="42"/>
  <c r="BZ37" i="42"/>
  <c r="BF37" i="42"/>
  <c r="BH37" i="42"/>
  <c r="BJ37" i="42"/>
  <c r="BN37" i="42"/>
  <c r="AO37" i="42"/>
  <c r="I37" i="42"/>
  <c r="DN36" i="42"/>
  <c r="DP36" i="42"/>
  <c r="DR36" i="42"/>
  <c r="DV36" i="42"/>
  <c r="DB36" i="42"/>
  <c r="DD36" i="42"/>
  <c r="DF36" i="42"/>
  <c r="DJ36" i="42"/>
  <c r="CP36" i="42"/>
  <c r="CR36" i="42"/>
  <c r="CT36" i="42"/>
  <c r="CX36" i="42"/>
  <c r="CD36" i="42"/>
  <c r="CF36" i="42"/>
  <c r="CH36" i="42"/>
  <c r="CL36" i="42"/>
  <c r="BR36" i="42"/>
  <c r="BT36" i="42"/>
  <c r="BV36" i="42"/>
  <c r="BZ36" i="42"/>
  <c r="BF36" i="42"/>
  <c r="BH36" i="42"/>
  <c r="BJ36" i="42"/>
  <c r="BN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Y36" i="42"/>
  <c r="X36" i="42"/>
  <c r="W36" i="42"/>
  <c r="V36" i="42"/>
  <c r="U36" i="42"/>
  <c r="T36" i="42"/>
  <c r="S36" i="42"/>
  <c r="R36" i="42"/>
  <c r="Q36" i="42"/>
  <c r="E36" i="42"/>
  <c r="DN35" i="42"/>
  <c r="DP35" i="42"/>
  <c r="DR35" i="42"/>
  <c r="DV35" i="42"/>
  <c r="AU20" i="42"/>
  <c r="BD35" i="42"/>
  <c r="BP35" i="42"/>
  <c r="CB35" i="42"/>
  <c r="CN35" i="42"/>
  <c r="CZ35" i="42"/>
  <c r="DL35" i="42"/>
  <c r="BC35" i="42"/>
  <c r="BO35" i="42"/>
  <c r="CA35" i="42"/>
  <c r="CM35" i="42"/>
  <c r="CY35" i="42"/>
  <c r="DK35" i="42"/>
  <c r="DB35" i="42"/>
  <c r="DD35" i="42"/>
  <c r="DF35" i="42"/>
  <c r="DJ35" i="42"/>
  <c r="CP35" i="42"/>
  <c r="CR35" i="42"/>
  <c r="CT35" i="42"/>
  <c r="CX35" i="42"/>
  <c r="CD35" i="42"/>
  <c r="CF35" i="42"/>
  <c r="CH35" i="42"/>
  <c r="CL35" i="42"/>
  <c r="BR35" i="42"/>
  <c r="BT35" i="42"/>
  <c r="BV35" i="42"/>
  <c r="BZ35" i="42"/>
  <c r="BF35" i="42"/>
  <c r="BH35" i="42"/>
  <c r="BJ35" i="42"/>
  <c r="BN35" i="42"/>
  <c r="BA35" i="42"/>
  <c r="DN34" i="42"/>
  <c r="DP34" i="42"/>
  <c r="DR34" i="42"/>
  <c r="DV34" i="42"/>
  <c r="DB34" i="42"/>
  <c r="DD34" i="42"/>
  <c r="DF34" i="42"/>
  <c r="DJ34" i="42"/>
  <c r="CP34" i="42"/>
  <c r="CR34" i="42"/>
  <c r="CT34" i="42"/>
  <c r="CX34" i="42"/>
  <c r="CD34" i="42"/>
  <c r="CF34" i="42"/>
  <c r="CH34" i="42"/>
  <c r="CL34" i="42"/>
  <c r="BR34" i="42"/>
  <c r="BT34" i="42"/>
  <c r="BV34" i="42"/>
  <c r="BZ34" i="42"/>
  <c r="BF34" i="42"/>
  <c r="BH34" i="42"/>
  <c r="BJ34" i="42"/>
  <c r="BN34" i="42"/>
  <c r="BA34" i="42"/>
  <c r="DN33" i="42"/>
  <c r="DP33" i="42"/>
  <c r="DR33" i="42"/>
  <c r="DV33" i="42"/>
  <c r="AU19" i="42"/>
  <c r="BD33" i="42"/>
  <c r="BP33" i="42"/>
  <c r="CB33" i="42"/>
  <c r="CN33" i="42"/>
  <c r="CZ33" i="42"/>
  <c r="DL33" i="42"/>
  <c r="BC33" i="42"/>
  <c r="BO33" i="42"/>
  <c r="CA33" i="42"/>
  <c r="CM33" i="42"/>
  <c r="CY33" i="42"/>
  <c r="DK33" i="42"/>
  <c r="DB33" i="42"/>
  <c r="DD33" i="42"/>
  <c r="DF33" i="42"/>
  <c r="DJ33" i="42"/>
  <c r="CP33" i="42"/>
  <c r="CR33" i="42"/>
  <c r="CT33" i="42"/>
  <c r="CX33" i="42"/>
  <c r="CD33" i="42"/>
  <c r="CF33" i="42"/>
  <c r="CH33" i="42"/>
  <c r="CL33" i="42"/>
  <c r="BR33" i="42"/>
  <c r="BT33" i="42"/>
  <c r="BV33" i="42"/>
  <c r="BZ33" i="42"/>
  <c r="BF33" i="42"/>
  <c r="BH33" i="42"/>
  <c r="BJ33" i="42"/>
  <c r="BN33" i="42"/>
  <c r="BA33" i="42"/>
  <c r="AT33" i="42"/>
  <c r="AS33" i="42"/>
  <c r="P33" i="42"/>
  <c r="DN32" i="42"/>
  <c r="DP32" i="42"/>
  <c r="DR32" i="42"/>
  <c r="DV32" i="42"/>
  <c r="DB32" i="42"/>
  <c r="DD32" i="42"/>
  <c r="DF32" i="42"/>
  <c r="DJ32" i="42"/>
  <c r="CP32" i="42"/>
  <c r="CR32" i="42"/>
  <c r="CT32" i="42"/>
  <c r="CX32" i="42"/>
  <c r="CD32" i="42"/>
  <c r="CF32" i="42"/>
  <c r="CH32" i="42"/>
  <c r="CL32" i="42"/>
  <c r="BR32" i="42"/>
  <c r="BT32" i="42"/>
  <c r="BV32" i="42"/>
  <c r="BZ32" i="42"/>
  <c r="BF32" i="42"/>
  <c r="BH32" i="42"/>
  <c r="BJ32" i="42"/>
  <c r="BN32" i="42"/>
  <c r="BA32" i="42"/>
  <c r="AT32" i="42"/>
  <c r="AS32" i="42"/>
  <c r="P32" i="42"/>
  <c r="DN31" i="42"/>
  <c r="DP31" i="42"/>
  <c r="DR31" i="42"/>
  <c r="DV31" i="42"/>
  <c r="AU18" i="42"/>
  <c r="BD31" i="42"/>
  <c r="BP31" i="42"/>
  <c r="CB31" i="42"/>
  <c r="CN31" i="42"/>
  <c r="CZ31" i="42"/>
  <c r="DL31" i="42"/>
  <c r="BC31" i="42"/>
  <c r="BO31" i="42"/>
  <c r="CA31" i="42"/>
  <c r="CM31" i="42"/>
  <c r="CY31" i="42"/>
  <c r="DK31" i="42"/>
  <c r="DB31" i="42"/>
  <c r="DD31" i="42"/>
  <c r="DF31" i="42"/>
  <c r="DJ31" i="42"/>
  <c r="CP31" i="42"/>
  <c r="CR31" i="42"/>
  <c r="CT31" i="42"/>
  <c r="CX31" i="42"/>
  <c r="CD31" i="42"/>
  <c r="CF31" i="42"/>
  <c r="CH31" i="42"/>
  <c r="CL31" i="42"/>
  <c r="BR31" i="42"/>
  <c r="BT31" i="42"/>
  <c r="BV31" i="42"/>
  <c r="BZ31" i="42"/>
  <c r="BF31" i="42"/>
  <c r="BH31" i="42"/>
  <c r="BJ31" i="42"/>
  <c r="BN31" i="42"/>
  <c r="BA31" i="42"/>
  <c r="AT31" i="42"/>
  <c r="AS31" i="42"/>
  <c r="P31" i="42"/>
  <c r="DN30" i="42"/>
  <c r="DP30" i="42"/>
  <c r="DR30" i="42"/>
  <c r="DV30" i="42"/>
  <c r="DB30" i="42"/>
  <c r="DD30" i="42"/>
  <c r="DF30" i="42"/>
  <c r="DJ30" i="42"/>
  <c r="CP30" i="42"/>
  <c r="CR30" i="42"/>
  <c r="CT30" i="42"/>
  <c r="CX30" i="42"/>
  <c r="CD30" i="42"/>
  <c r="CF30" i="42"/>
  <c r="CH30" i="42"/>
  <c r="CL30" i="42"/>
  <c r="BR30" i="42"/>
  <c r="BT30" i="42"/>
  <c r="BV30" i="42"/>
  <c r="BZ30" i="42"/>
  <c r="BF30" i="42"/>
  <c r="BH30" i="42"/>
  <c r="BJ30" i="42"/>
  <c r="BN30" i="42"/>
  <c r="BA30" i="42"/>
  <c r="AT30" i="42"/>
  <c r="AS30" i="42"/>
  <c r="P30" i="42"/>
  <c r="DN29" i="42"/>
  <c r="DP29" i="42"/>
  <c r="DR29" i="42"/>
  <c r="DV29" i="42"/>
  <c r="AU17" i="42"/>
  <c r="BD29" i="42"/>
  <c r="BP29" i="42"/>
  <c r="CB29" i="42"/>
  <c r="CN29" i="42"/>
  <c r="CZ29" i="42"/>
  <c r="DL29" i="42"/>
  <c r="BC29" i="42"/>
  <c r="BO29" i="42"/>
  <c r="CA29" i="42"/>
  <c r="CM29" i="42"/>
  <c r="CY29" i="42"/>
  <c r="DK29" i="42"/>
  <c r="DB29" i="42"/>
  <c r="DD29" i="42"/>
  <c r="DF29" i="42"/>
  <c r="DJ29" i="42"/>
  <c r="CP29" i="42"/>
  <c r="CR29" i="42"/>
  <c r="CT29" i="42"/>
  <c r="CX29" i="42"/>
  <c r="CD29" i="42"/>
  <c r="CF29" i="42"/>
  <c r="CH29" i="42"/>
  <c r="CL29" i="42"/>
  <c r="BR29" i="42"/>
  <c r="BT29" i="42"/>
  <c r="BV29" i="42"/>
  <c r="BZ29" i="42"/>
  <c r="BF29" i="42"/>
  <c r="BH29" i="42"/>
  <c r="BJ29" i="42"/>
  <c r="BN29" i="42"/>
  <c r="BA29" i="42"/>
  <c r="AT29" i="42"/>
  <c r="AS29" i="42"/>
  <c r="P29" i="42"/>
  <c r="DN28" i="42"/>
  <c r="DP28" i="42"/>
  <c r="DR28" i="42"/>
  <c r="DV28" i="42"/>
  <c r="DB28" i="42"/>
  <c r="DD28" i="42"/>
  <c r="DF28" i="42"/>
  <c r="DJ28" i="42"/>
  <c r="CP28" i="42"/>
  <c r="CR28" i="42"/>
  <c r="CT28" i="42"/>
  <c r="CX28" i="42"/>
  <c r="CD28" i="42"/>
  <c r="CF28" i="42"/>
  <c r="CH28" i="42"/>
  <c r="CL28" i="42"/>
  <c r="BR28" i="42"/>
  <c r="BT28" i="42"/>
  <c r="BV28" i="42"/>
  <c r="BZ28" i="42"/>
  <c r="BF28" i="42"/>
  <c r="BH28" i="42"/>
  <c r="BJ28" i="42"/>
  <c r="BN28" i="42"/>
  <c r="BA28" i="42"/>
  <c r="AT28" i="42"/>
  <c r="AS28" i="42"/>
  <c r="P28" i="42"/>
  <c r="DN27" i="42"/>
  <c r="DP27" i="42"/>
  <c r="DR27" i="42"/>
  <c r="DV27" i="42"/>
  <c r="AU16" i="42"/>
  <c r="BD27" i="42"/>
  <c r="BP27" i="42"/>
  <c r="CB27" i="42"/>
  <c r="CN27" i="42"/>
  <c r="CZ27" i="42"/>
  <c r="DL27" i="42"/>
  <c r="BC27" i="42"/>
  <c r="BO27" i="42"/>
  <c r="CA27" i="42"/>
  <c r="CM27" i="42"/>
  <c r="CY27" i="42"/>
  <c r="DK27" i="42"/>
  <c r="DB27" i="42"/>
  <c r="DD27" i="42"/>
  <c r="DF27" i="42"/>
  <c r="DJ27" i="42"/>
  <c r="CP27" i="42"/>
  <c r="CR27" i="42"/>
  <c r="CT27" i="42"/>
  <c r="CX27" i="42"/>
  <c r="CD27" i="42"/>
  <c r="CF27" i="42"/>
  <c r="CH27" i="42"/>
  <c r="CL27" i="42"/>
  <c r="BR27" i="42"/>
  <c r="BT27" i="42"/>
  <c r="BV27" i="42"/>
  <c r="BZ27" i="42"/>
  <c r="BF27" i="42"/>
  <c r="BH27" i="42"/>
  <c r="BJ27" i="42"/>
  <c r="BN27" i="42"/>
  <c r="BA27" i="42"/>
  <c r="AT27" i="42"/>
  <c r="AS27" i="42"/>
  <c r="P27" i="42"/>
  <c r="DN26" i="42"/>
  <c r="DP26" i="42"/>
  <c r="DR26" i="42"/>
  <c r="DV26" i="42"/>
  <c r="DB26" i="42"/>
  <c r="DD26" i="42"/>
  <c r="DF26" i="42"/>
  <c r="DJ26" i="42"/>
  <c r="CP26" i="42"/>
  <c r="CR26" i="42"/>
  <c r="CT26" i="42"/>
  <c r="CX26" i="42"/>
  <c r="CD26" i="42"/>
  <c r="CF26" i="42"/>
  <c r="CH26" i="42"/>
  <c r="CL26" i="42"/>
  <c r="BR26" i="42"/>
  <c r="BT26" i="42"/>
  <c r="BV26" i="42"/>
  <c r="BZ26" i="42"/>
  <c r="BF26" i="42"/>
  <c r="BH26" i="42"/>
  <c r="BJ26" i="42"/>
  <c r="BN26" i="42"/>
  <c r="BA26" i="42"/>
  <c r="AT26" i="42"/>
  <c r="AS26" i="42"/>
  <c r="P26" i="42"/>
  <c r="DN25" i="42"/>
  <c r="DP25" i="42"/>
  <c r="DR25" i="42"/>
  <c r="DV25" i="42"/>
  <c r="AU15" i="42"/>
  <c r="BD25" i="42"/>
  <c r="BP25" i="42"/>
  <c r="CB25" i="42"/>
  <c r="CN25" i="42"/>
  <c r="CZ25" i="42"/>
  <c r="DL25" i="42"/>
  <c r="BC25" i="42"/>
  <c r="BO25" i="42"/>
  <c r="CA25" i="42"/>
  <c r="CM25" i="42"/>
  <c r="CY25" i="42"/>
  <c r="DK25" i="42"/>
  <c r="DB25" i="42"/>
  <c r="DD25" i="42"/>
  <c r="DF25" i="42"/>
  <c r="DJ25" i="42"/>
  <c r="CP25" i="42"/>
  <c r="CR25" i="42"/>
  <c r="CT25" i="42"/>
  <c r="CX25" i="42"/>
  <c r="CD25" i="42"/>
  <c r="CF25" i="42"/>
  <c r="CH25" i="42"/>
  <c r="CL25" i="42"/>
  <c r="BR25" i="42"/>
  <c r="BT25" i="42"/>
  <c r="BV25" i="42"/>
  <c r="BZ25" i="42"/>
  <c r="BF25" i="42"/>
  <c r="BH25" i="42"/>
  <c r="BJ25" i="42"/>
  <c r="BN25" i="42"/>
  <c r="BA25" i="42"/>
  <c r="AT25" i="42"/>
  <c r="AS25" i="42"/>
  <c r="P25" i="42"/>
  <c r="DN24" i="42"/>
  <c r="DP24" i="42"/>
  <c r="DR24" i="42"/>
  <c r="DV24" i="42"/>
  <c r="DB24" i="42"/>
  <c r="DD24" i="42"/>
  <c r="DF24" i="42"/>
  <c r="DJ24" i="42"/>
  <c r="CP24" i="42"/>
  <c r="CR24" i="42"/>
  <c r="CT24" i="42"/>
  <c r="CX24" i="42"/>
  <c r="CD24" i="42"/>
  <c r="CF24" i="42"/>
  <c r="CH24" i="42"/>
  <c r="CL24" i="42"/>
  <c r="BR24" i="42"/>
  <c r="BT24" i="42"/>
  <c r="BV24" i="42"/>
  <c r="BZ24" i="42"/>
  <c r="BF24" i="42"/>
  <c r="BH24" i="42"/>
  <c r="BJ24" i="42"/>
  <c r="BN24" i="42"/>
  <c r="BA24" i="42"/>
  <c r="AT24" i="42"/>
  <c r="AS24" i="42"/>
  <c r="P24" i="42"/>
  <c r="DN23" i="42"/>
  <c r="DP23" i="42"/>
  <c r="DR23" i="42"/>
  <c r="DV23" i="42"/>
  <c r="AU14" i="42"/>
  <c r="BD23" i="42"/>
  <c r="BP23" i="42"/>
  <c r="CB23" i="42"/>
  <c r="CN23" i="42"/>
  <c r="CZ23" i="42"/>
  <c r="DL23" i="42"/>
  <c r="BC23" i="42"/>
  <c r="BO23" i="42"/>
  <c r="CA23" i="42"/>
  <c r="CM23" i="42"/>
  <c r="CY23" i="42"/>
  <c r="DK23" i="42"/>
  <c r="DB23" i="42"/>
  <c r="DD23" i="42"/>
  <c r="DF23" i="42"/>
  <c r="DJ23" i="42"/>
  <c r="CP23" i="42"/>
  <c r="CR23" i="42"/>
  <c r="CT23" i="42"/>
  <c r="CX23" i="42"/>
  <c r="CD23" i="42"/>
  <c r="CF23" i="42"/>
  <c r="CH23" i="42"/>
  <c r="CL23" i="42"/>
  <c r="BR23" i="42"/>
  <c r="BT23" i="42"/>
  <c r="BV23" i="42"/>
  <c r="BZ23" i="42"/>
  <c r="BF23" i="42"/>
  <c r="BH23" i="42"/>
  <c r="BJ23" i="42"/>
  <c r="BN23" i="42"/>
  <c r="BA23" i="42"/>
  <c r="AT23" i="42"/>
  <c r="AS23" i="42"/>
  <c r="P23" i="42"/>
  <c r="DN22" i="42"/>
  <c r="DP22" i="42"/>
  <c r="DR22" i="42"/>
  <c r="DV22" i="42"/>
  <c r="DB22" i="42"/>
  <c r="DD22" i="42"/>
  <c r="DF22" i="42"/>
  <c r="DJ22" i="42"/>
  <c r="CP22" i="42"/>
  <c r="CR22" i="42"/>
  <c r="CT22" i="42"/>
  <c r="CX22" i="42"/>
  <c r="CD22" i="42"/>
  <c r="CF22" i="42"/>
  <c r="CH22" i="42"/>
  <c r="CL22" i="42"/>
  <c r="BR22" i="42"/>
  <c r="BT22" i="42"/>
  <c r="BV22" i="42"/>
  <c r="BZ22" i="42"/>
  <c r="BF22" i="42"/>
  <c r="BH22" i="42"/>
  <c r="BJ22" i="42"/>
  <c r="BN22" i="42"/>
  <c r="BA22" i="42"/>
  <c r="AT22" i="42"/>
  <c r="AS22" i="42"/>
  <c r="P22" i="42"/>
  <c r="DN21" i="42"/>
  <c r="DP21" i="42"/>
  <c r="DR21" i="42"/>
  <c r="DV21" i="42"/>
  <c r="AU13" i="42"/>
  <c r="BD21" i="42"/>
  <c r="BP21" i="42"/>
  <c r="CB21" i="42"/>
  <c r="CN21" i="42"/>
  <c r="CZ21" i="42"/>
  <c r="DL21" i="42"/>
  <c r="BC21" i="42"/>
  <c r="BO21" i="42"/>
  <c r="CA21" i="42"/>
  <c r="CM21" i="42"/>
  <c r="CY21" i="42"/>
  <c r="DK21" i="42"/>
  <c r="DB21" i="42"/>
  <c r="DD21" i="42"/>
  <c r="DF21" i="42"/>
  <c r="DJ21" i="42"/>
  <c r="CP21" i="42"/>
  <c r="CR21" i="42"/>
  <c r="CT21" i="42"/>
  <c r="CX21" i="42"/>
  <c r="CD21" i="42"/>
  <c r="CF21" i="42"/>
  <c r="CH21" i="42"/>
  <c r="CL21" i="42"/>
  <c r="BR21" i="42"/>
  <c r="BT21" i="42"/>
  <c r="BV21" i="42"/>
  <c r="BZ21" i="42"/>
  <c r="BF21" i="42"/>
  <c r="BH21" i="42"/>
  <c r="BJ21" i="42"/>
  <c r="BN21" i="42"/>
  <c r="BA21" i="42"/>
  <c r="AT21" i="42"/>
  <c r="AS21" i="42"/>
  <c r="P21" i="42"/>
  <c r="DN20" i="42"/>
  <c r="DP20" i="42"/>
  <c r="DR20" i="42"/>
  <c r="DV20" i="42"/>
  <c r="DB20" i="42"/>
  <c r="DD20" i="42"/>
  <c r="DF20" i="42"/>
  <c r="DJ20" i="42"/>
  <c r="CP20" i="42"/>
  <c r="CR20" i="42"/>
  <c r="CT20" i="42"/>
  <c r="CX20" i="42"/>
  <c r="CD20" i="42"/>
  <c r="CF20" i="42"/>
  <c r="CH20" i="42"/>
  <c r="CL20" i="42"/>
  <c r="BR20" i="42"/>
  <c r="BT20" i="42"/>
  <c r="BV20" i="42"/>
  <c r="BZ20" i="42"/>
  <c r="BF20" i="42"/>
  <c r="BH20" i="42"/>
  <c r="BJ20" i="42"/>
  <c r="BN20" i="42"/>
  <c r="BA20" i="42"/>
  <c r="AT20" i="42"/>
  <c r="AS20" i="42"/>
  <c r="AR20" i="42"/>
  <c r="P20" i="42"/>
  <c r="DN19" i="42"/>
  <c r="DP19" i="42"/>
  <c r="DR19" i="42"/>
  <c r="DV19" i="42"/>
  <c r="AU12" i="42"/>
  <c r="BD19" i="42"/>
  <c r="BP19" i="42"/>
  <c r="CB19" i="42"/>
  <c r="CN19" i="42"/>
  <c r="CZ19" i="42"/>
  <c r="DL19" i="42"/>
  <c r="BC19" i="42"/>
  <c r="BO19" i="42"/>
  <c r="CA19" i="42"/>
  <c r="CM19" i="42"/>
  <c r="CY19" i="42"/>
  <c r="DK19" i="42"/>
  <c r="DB19" i="42"/>
  <c r="DD19" i="42"/>
  <c r="DF19" i="42"/>
  <c r="DJ19" i="42"/>
  <c r="CP19" i="42"/>
  <c r="CR19" i="42"/>
  <c r="CT19" i="42"/>
  <c r="CX19" i="42"/>
  <c r="CD19" i="42"/>
  <c r="CF19" i="42"/>
  <c r="CH19" i="42"/>
  <c r="CL19" i="42"/>
  <c r="BR19" i="42"/>
  <c r="BT19" i="42"/>
  <c r="BV19" i="42"/>
  <c r="BZ19" i="42"/>
  <c r="BF19" i="42"/>
  <c r="BH19" i="42"/>
  <c r="BJ19" i="42"/>
  <c r="BN19" i="42"/>
  <c r="BA19" i="42"/>
  <c r="AT19" i="42"/>
  <c r="AS19" i="42"/>
  <c r="AR19" i="42"/>
  <c r="P19" i="42"/>
  <c r="DN18" i="42"/>
  <c r="DP18" i="42"/>
  <c r="DR18" i="42"/>
  <c r="DV18" i="42"/>
  <c r="DB18" i="42"/>
  <c r="DD18" i="42"/>
  <c r="DF18" i="42"/>
  <c r="DJ18" i="42"/>
  <c r="CP18" i="42"/>
  <c r="CR18" i="42"/>
  <c r="CT18" i="42"/>
  <c r="CX18" i="42"/>
  <c r="CD18" i="42"/>
  <c r="CF18" i="42"/>
  <c r="CH18" i="42"/>
  <c r="CL18" i="42"/>
  <c r="BR18" i="42"/>
  <c r="BT18" i="42"/>
  <c r="BV18" i="42"/>
  <c r="BZ18" i="42"/>
  <c r="BF18" i="42"/>
  <c r="BH18" i="42"/>
  <c r="BJ18" i="42"/>
  <c r="BN18" i="42"/>
  <c r="BA18" i="42"/>
  <c r="AT18" i="42"/>
  <c r="AS18" i="42"/>
  <c r="P18" i="42"/>
  <c r="DN17" i="42"/>
  <c r="DP17" i="42"/>
  <c r="DR17" i="42"/>
  <c r="DV17" i="42"/>
  <c r="AU11" i="42"/>
  <c r="BD17" i="42"/>
  <c r="BP17" i="42"/>
  <c r="CB17" i="42"/>
  <c r="CN17" i="42"/>
  <c r="CZ17" i="42"/>
  <c r="DL17" i="42"/>
  <c r="BC17" i="42"/>
  <c r="BO17" i="42"/>
  <c r="CA17" i="42"/>
  <c r="CM17" i="42"/>
  <c r="CY17" i="42"/>
  <c r="DK17" i="42"/>
  <c r="DB17" i="42"/>
  <c r="DD17" i="42"/>
  <c r="DF17" i="42"/>
  <c r="DJ17" i="42"/>
  <c r="CP17" i="42"/>
  <c r="CR17" i="42"/>
  <c r="CT17" i="42"/>
  <c r="CX17" i="42"/>
  <c r="CD17" i="42"/>
  <c r="CF17" i="42"/>
  <c r="CH17" i="42"/>
  <c r="CL17" i="42"/>
  <c r="BR17" i="42"/>
  <c r="BT17" i="42"/>
  <c r="BV17" i="42"/>
  <c r="BZ17" i="42"/>
  <c r="BF17" i="42"/>
  <c r="BH17" i="42"/>
  <c r="BJ17" i="42"/>
  <c r="BN17" i="42"/>
  <c r="BA17" i="42"/>
  <c r="AT17" i="42"/>
  <c r="AS17" i="42"/>
  <c r="P17" i="42"/>
  <c r="DN16" i="42"/>
  <c r="DP16" i="42"/>
  <c r="DR16" i="42"/>
  <c r="DV16" i="42"/>
  <c r="DB16" i="42"/>
  <c r="DD16" i="42"/>
  <c r="DF16" i="42"/>
  <c r="DJ16" i="42"/>
  <c r="CP16" i="42"/>
  <c r="CR16" i="42"/>
  <c r="CT16" i="42"/>
  <c r="CX16" i="42"/>
  <c r="CD16" i="42"/>
  <c r="CF16" i="42"/>
  <c r="CH16" i="42"/>
  <c r="CL16" i="42"/>
  <c r="BR16" i="42"/>
  <c r="BT16" i="42"/>
  <c r="BV16" i="42"/>
  <c r="BZ16" i="42"/>
  <c r="BF16" i="42"/>
  <c r="BH16" i="42"/>
  <c r="BJ16" i="42"/>
  <c r="BN16" i="42"/>
  <c r="BA16" i="42"/>
  <c r="AT16" i="42"/>
  <c r="AS16" i="42"/>
  <c r="P16" i="42"/>
  <c r="DN15" i="42"/>
  <c r="DP15" i="42"/>
  <c r="DR15" i="42"/>
  <c r="DV15" i="42"/>
  <c r="AU10" i="42"/>
  <c r="BD15" i="42"/>
  <c r="BP15" i="42"/>
  <c r="CB15" i="42"/>
  <c r="CN15" i="42"/>
  <c r="CZ15" i="42"/>
  <c r="DL15" i="42"/>
  <c r="BC15" i="42"/>
  <c r="BO15" i="42"/>
  <c r="CA15" i="42"/>
  <c r="CM15" i="42"/>
  <c r="CY15" i="42"/>
  <c r="DK15" i="42"/>
  <c r="DB15" i="42"/>
  <c r="DD15" i="42"/>
  <c r="DF15" i="42"/>
  <c r="DJ15" i="42"/>
  <c r="CP15" i="42"/>
  <c r="CR15" i="42"/>
  <c r="CT15" i="42"/>
  <c r="CX15" i="42"/>
  <c r="CD15" i="42"/>
  <c r="CF15" i="42"/>
  <c r="CH15" i="42"/>
  <c r="CL15" i="42"/>
  <c r="BR15" i="42"/>
  <c r="BT15" i="42"/>
  <c r="BV15" i="42"/>
  <c r="BZ15" i="42"/>
  <c r="BF15" i="42"/>
  <c r="BH15" i="42"/>
  <c r="BJ15" i="42"/>
  <c r="BN15" i="42"/>
  <c r="BA15" i="42"/>
  <c r="AT15" i="42"/>
  <c r="AS15" i="42"/>
  <c r="P15" i="42"/>
  <c r="DN14" i="42"/>
  <c r="DP14" i="42"/>
  <c r="DR14" i="42"/>
  <c r="DV14" i="42"/>
  <c r="DB14" i="42"/>
  <c r="DD14" i="42"/>
  <c r="DF14" i="42"/>
  <c r="DJ14" i="42"/>
  <c r="CP14" i="42"/>
  <c r="CR14" i="42"/>
  <c r="CT14" i="42"/>
  <c r="CX14" i="42"/>
  <c r="CD14" i="42"/>
  <c r="CF14" i="42"/>
  <c r="CH14" i="42"/>
  <c r="CL14" i="42"/>
  <c r="BR14" i="42"/>
  <c r="BT14" i="42"/>
  <c r="BV14" i="42"/>
  <c r="BZ14" i="42"/>
  <c r="BF14" i="42"/>
  <c r="BH14" i="42"/>
  <c r="BJ14" i="42"/>
  <c r="BN14" i="42"/>
  <c r="BA14" i="42"/>
  <c r="AT14" i="42"/>
  <c r="AS14" i="42"/>
  <c r="P14" i="42"/>
  <c r="DN13" i="42"/>
  <c r="DP13" i="42"/>
  <c r="DR13" i="42"/>
  <c r="DV13" i="42"/>
  <c r="AU9" i="42"/>
  <c r="BD13" i="42"/>
  <c r="BP13" i="42"/>
  <c r="CB13" i="42"/>
  <c r="CN13" i="42"/>
  <c r="CZ13" i="42"/>
  <c r="DL13" i="42"/>
  <c r="BC13" i="42"/>
  <c r="BO13" i="42"/>
  <c r="CA13" i="42"/>
  <c r="CM13" i="42"/>
  <c r="CY13" i="42"/>
  <c r="DK13" i="42"/>
  <c r="DB13" i="42"/>
  <c r="DD13" i="42"/>
  <c r="DF13" i="42"/>
  <c r="DJ13" i="42"/>
  <c r="CP13" i="42"/>
  <c r="CR13" i="42"/>
  <c r="CT13" i="42"/>
  <c r="CX13" i="42"/>
  <c r="CD13" i="42"/>
  <c r="CF13" i="42"/>
  <c r="CH13" i="42"/>
  <c r="CL13" i="42"/>
  <c r="BR13" i="42"/>
  <c r="BT13" i="42"/>
  <c r="BV13" i="42"/>
  <c r="BZ13" i="42"/>
  <c r="BF13" i="42"/>
  <c r="BH13" i="42"/>
  <c r="BJ13" i="42"/>
  <c r="BN13" i="42"/>
  <c r="BA13" i="42"/>
  <c r="AT13" i="42"/>
  <c r="AS13" i="42"/>
  <c r="P13" i="42"/>
  <c r="DN12" i="42"/>
  <c r="DP12" i="42"/>
  <c r="DR12" i="42"/>
  <c r="DV12" i="42"/>
  <c r="DB12" i="42"/>
  <c r="DD12" i="42"/>
  <c r="DF12" i="42"/>
  <c r="DJ12" i="42"/>
  <c r="CP12" i="42"/>
  <c r="CR12" i="42"/>
  <c r="CT12" i="42"/>
  <c r="CX12" i="42"/>
  <c r="CD12" i="42"/>
  <c r="CF12" i="42"/>
  <c r="CH12" i="42"/>
  <c r="CL12" i="42"/>
  <c r="BR12" i="42"/>
  <c r="BT12" i="42"/>
  <c r="BV12" i="42"/>
  <c r="BZ12" i="42"/>
  <c r="BF12" i="42"/>
  <c r="BH12" i="42"/>
  <c r="BJ12" i="42"/>
  <c r="BN12" i="42"/>
  <c r="BA12" i="42"/>
  <c r="AT12" i="42"/>
  <c r="AS12" i="42"/>
  <c r="P12" i="42"/>
  <c r="DN11" i="42"/>
  <c r="DP11" i="42"/>
  <c r="DR11" i="42"/>
  <c r="DV11" i="42"/>
  <c r="AU8" i="42"/>
  <c r="BD11" i="42"/>
  <c r="BP11" i="42"/>
  <c r="CB11" i="42"/>
  <c r="CN11" i="42"/>
  <c r="CZ11" i="42"/>
  <c r="DL11" i="42"/>
  <c r="BC11" i="42"/>
  <c r="BO11" i="42"/>
  <c r="CA11" i="42"/>
  <c r="CM11" i="42"/>
  <c r="CY11" i="42"/>
  <c r="DK11" i="42"/>
  <c r="DB11" i="42"/>
  <c r="DD11" i="42"/>
  <c r="DF11" i="42"/>
  <c r="DJ11" i="42"/>
  <c r="CP11" i="42"/>
  <c r="CR11" i="42"/>
  <c r="CT11" i="42"/>
  <c r="CX11" i="42"/>
  <c r="CD11" i="42"/>
  <c r="CF11" i="42"/>
  <c r="CH11" i="42"/>
  <c r="CL11" i="42"/>
  <c r="BR11" i="42"/>
  <c r="BT11" i="42"/>
  <c r="BV11" i="42"/>
  <c r="BZ11" i="42"/>
  <c r="BF11" i="42"/>
  <c r="BH11" i="42"/>
  <c r="BJ11" i="42"/>
  <c r="BN11" i="42"/>
  <c r="BA11" i="42"/>
  <c r="AT11" i="42"/>
  <c r="AS11" i="42"/>
  <c r="P11" i="42"/>
  <c r="DN10" i="42"/>
  <c r="DP10" i="42"/>
  <c r="DR10" i="42"/>
  <c r="DV10" i="42"/>
  <c r="DB10" i="42"/>
  <c r="DD10" i="42"/>
  <c r="DF10" i="42"/>
  <c r="DJ10" i="42"/>
  <c r="CP10" i="42"/>
  <c r="CR10" i="42"/>
  <c r="CT10" i="42"/>
  <c r="CX10" i="42"/>
  <c r="CD10" i="42"/>
  <c r="CF10" i="42"/>
  <c r="CH10" i="42"/>
  <c r="CL10" i="42"/>
  <c r="BR10" i="42"/>
  <c r="BT10" i="42"/>
  <c r="BV10" i="42"/>
  <c r="BZ10" i="42"/>
  <c r="BF10" i="42"/>
  <c r="BH10" i="42"/>
  <c r="BJ10" i="42"/>
  <c r="BN10" i="42"/>
  <c r="BA10" i="42"/>
  <c r="AT10" i="42"/>
  <c r="AS10" i="42"/>
  <c r="P10" i="42"/>
  <c r="DN9" i="42"/>
  <c r="DP9" i="42"/>
  <c r="DR9" i="42"/>
  <c r="DV9" i="42"/>
  <c r="AU7" i="42"/>
  <c r="BD9" i="42"/>
  <c r="BP9" i="42"/>
  <c r="CB9" i="42"/>
  <c r="CN9" i="42"/>
  <c r="CZ9" i="42"/>
  <c r="DL9" i="42"/>
  <c r="BC9" i="42"/>
  <c r="BO9" i="42"/>
  <c r="CA9" i="42"/>
  <c r="CM9" i="42"/>
  <c r="CY9" i="42"/>
  <c r="DK9" i="42"/>
  <c r="DB9" i="42"/>
  <c r="DD9" i="42"/>
  <c r="DF9" i="42"/>
  <c r="DJ9" i="42"/>
  <c r="CP9" i="42"/>
  <c r="CR9" i="42"/>
  <c r="CT9" i="42"/>
  <c r="CX9" i="42"/>
  <c r="CD9" i="42"/>
  <c r="CF9" i="42"/>
  <c r="CH9" i="42"/>
  <c r="CL9" i="42"/>
  <c r="BR9" i="42"/>
  <c r="BT9" i="42"/>
  <c r="BV9" i="42"/>
  <c r="BZ9" i="42"/>
  <c r="BF9" i="42"/>
  <c r="BH9" i="42"/>
  <c r="BJ9" i="42"/>
  <c r="BN9" i="42"/>
  <c r="BA9" i="42"/>
  <c r="AT9" i="42"/>
  <c r="AS9" i="42"/>
  <c r="P9" i="42"/>
  <c r="DN8" i="42"/>
  <c r="DP8" i="42"/>
  <c r="DR8" i="42"/>
  <c r="DV8" i="42"/>
  <c r="DB8" i="42"/>
  <c r="DD8" i="42"/>
  <c r="DF8" i="42"/>
  <c r="DJ8" i="42"/>
  <c r="CP8" i="42"/>
  <c r="CR8" i="42"/>
  <c r="CT8" i="42"/>
  <c r="CX8" i="42"/>
  <c r="CD8" i="42"/>
  <c r="CF8" i="42"/>
  <c r="CH8" i="42"/>
  <c r="CL8" i="42"/>
  <c r="BR8" i="42"/>
  <c r="BT8" i="42"/>
  <c r="BV8" i="42"/>
  <c r="BZ8" i="42"/>
  <c r="BF8" i="42"/>
  <c r="BH8" i="42"/>
  <c r="BJ8" i="42"/>
  <c r="BN8" i="42"/>
  <c r="BA8" i="42"/>
  <c r="AT8" i="42"/>
  <c r="AS8" i="42"/>
  <c r="P8" i="42"/>
  <c r="DN7" i="42"/>
  <c r="DP7" i="42"/>
  <c r="DR7" i="42"/>
  <c r="DV7" i="42"/>
  <c r="AU6" i="42"/>
  <c r="BD7" i="42"/>
  <c r="BP7" i="42"/>
  <c r="CB7" i="42"/>
  <c r="CN7" i="42"/>
  <c r="CZ7" i="42"/>
  <c r="DL7" i="42"/>
  <c r="BC7" i="42"/>
  <c r="BO7" i="42"/>
  <c r="CA7" i="42"/>
  <c r="CM7" i="42"/>
  <c r="CY7" i="42"/>
  <c r="DK7" i="42"/>
  <c r="DB7" i="42"/>
  <c r="DD7" i="42"/>
  <c r="DF7" i="42"/>
  <c r="DJ7" i="42"/>
  <c r="CP7" i="42"/>
  <c r="CR7" i="42"/>
  <c r="CT7" i="42"/>
  <c r="CX7" i="42"/>
  <c r="CD7" i="42"/>
  <c r="CF7" i="42"/>
  <c r="CH7" i="42"/>
  <c r="CL7" i="42"/>
  <c r="BR7" i="42"/>
  <c r="BT7" i="42"/>
  <c r="BV7" i="42"/>
  <c r="BZ7" i="42"/>
  <c r="BF7" i="42"/>
  <c r="BH7" i="42"/>
  <c r="BJ7" i="42"/>
  <c r="BN7" i="42"/>
  <c r="BA7" i="42"/>
  <c r="AT7" i="42"/>
  <c r="AS7" i="42"/>
  <c r="P7" i="42"/>
  <c r="DN6" i="42"/>
  <c r="DP6" i="42"/>
  <c r="DR6" i="42"/>
  <c r="DV6" i="42"/>
  <c r="DB6" i="42"/>
  <c r="DD6" i="42"/>
  <c r="DF6" i="42"/>
  <c r="DJ6" i="42"/>
  <c r="CP6" i="42"/>
  <c r="CR6" i="42"/>
  <c r="CT6" i="42"/>
  <c r="CX6" i="42"/>
  <c r="CD6" i="42"/>
  <c r="CF6" i="42"/>
  <c r="CH6" i="42"/>
  <c r="CL6" i="42"/>
  <c r="BR6" i="42"/>
  <c r="BT6" i="42"/>
  <c r="BV6" i="42"/>
  <c r="BZ6" i="42"/>
  <c r="BF6" i="42"/>
  <c r="BH6" i="42"/>
  <c r="BJ6" i="42"/>
  <c r="BN6" i="42"/>
  <c r="BA6" i="42"/>
  <c r="AT6" i="42"/>
  <c r="AS6" i="42"/>
  <c r="P6" i="42"/>
  <c r="DN5" i="42"/>
  <c r="DP5" i="42"/>
  <c r="DR5" i="42"/>
  <c r="DV5" i="42"/>
  <c r="AU5" i="42"/>
  <c r="BD5" i="42"/>
  <c r="BP5" i="42"/>
  <c r="CB5" i="42"/>
  <c r="CN5" i="42"/>
  <c r="CZ5" i="42"/>
  <c r="DL5" i="42"/>
  <c r="BC5" i="42"/>
  <c r="BO5" i="42"/>
  <c r="CA5" i="42"/>
  <c r="CM5" i="42"/>
  <c r="CY5" i="42"/>
  <c r="DK5" i="42"/>
  <c r="DB5" i="42"/>
  <c r="DD5" i="42"/>
  <c r="DF5" i="42"/>
  <c r="DJ5" i="42"/>
  <c r="CP5" i="42"/>
  <c r="CR5" i="42"/>
  <c r="CT5" i="42"/>
  <c r="CX5" i="42"/>
  <c r="CD5" i="42"/>
  <c r="CF5" i="42"/>
  <c r="CH5" i="42"/>
  <c r="CL5" i="42"/>
  <c r="BR5" i="42"/>
  <c r="BT5" i="42"/>
  <c r="BV5" i="42"/>
  <c r="BZ5" i="42"/>
  <c r="BF5" i="42"/>
  <c r="BH5" i="42"/>
  <c r="BJ5" i="42"/>
  <c r="BN5" i="42"/>
  <c r="BA5" i="42"/>
  <c r="AT5" i="42"/>
  <c r="AS5" i="42"/>
  <c r="P5" i="42"/>
  <c r="BI2" i="42"/>
  <c r="BU2" i="42"/>
  <c r="CG2" i="42"/>
  <c r="CS2" i="42"/>
  <c r="DE2" i="42"/>
  <c r="DQ2" i="42"/>
  <c r="Q2" i="42"/>
  <c r="AO1" i="42"/>
  <c r="J9" i="40"/>
  <c r="M9" i="40"/>
  <c r="AO9" i="40"/>
  <c r="J12" i="40"/>
  <c r="M12" i="40"/>
  <c r="AO12" i="40"/>
  <c r="J10" i="40"/>
  <c r="M10" i="40"/>
  <c r="AO10" i="40"/>
  <c r="J11" i="40"/>
  <c r="M11" i="40"/>
  <c r="AO11" i="40"/>
  <c r="AO13" i="40"/>
  <c r="AO14" i="40"/>
  <c r="AO15" i="40"/>
  <c r="AO16" i="40"/>
  <c r="AO17" i="40"/>
  <c r="AO18" i="40"/>
  <c r="AO19" i="40"/>
  <c r="AO20" i="40"/>
  <c r="AO21" i="40"/>
  <c r="AO22" i="40"/>
  <c r="AO23" i="40"/>
  <c r="AO24" i="40"/>
  <c r="AO25" i="40"/>
  <c r="AO26" i="40"/>
  <c r="AO27" i="40"/>
  <c r="AO28" i="40"/>
  <c r="AO29" i="40"/>
  <c r="AO30" i="40"/>
  <c r="AO31" i="40"/>
  <c r="AO32" i="40"/>
  <c r="AO33" i="40"/>
  <c r="AO36" i="40"/>
  <c r="AO37" i="40"/>
  <c r="AO37" i="39"/>
  <c r="AV9" i="40"/>
  <c r="AV10" i="40"/>
  <c r="AV11" i="40"/>
  <c r="AV12" i="40"/>
  <c r="AW9" i="40"/>
  <c r="AW10" i="40"/>
  <c r="AW11" i="40"/>
  <c r="AW12" i="40"/>
  <c r="AX9" i="40"/>
  <c r="AX10" i="40"/>
  <c r="AX11" i="40"/>
  <c r="AX12" i="40"/>
  <c r="AY9" i="40"/>
  <c r="AY10" i="40"/>
  <c r="AY11" i="40"/>
  <c r="AY12" i="40"/>
  <c r="AZ9" i="40"/>
  <c r="AZ12" i="40"/>
  <c r="AZ10" i="40"/>
  <c r="AZ11" i="40"/>
  <c r="DQ2" i="39"/>
  <c r="DE2" i="39"/>
  <c r="CS2" i="39"/>
  <c r="CG2" i="39"/>
  <c r="BU2" i="39"/>
  <c r="BI2" i="39"/>
  <c r="BU2" i="40"/>
  <c r="CG2" i="40"/>
  <c r="CS2" i="40"/>
  <c r="DE2" i="40"/>
  <c r="DQ2" i="40"/>
  <c r="BI2" i="40"/>
  <c r="BD61" i="40"/>
  <c r="BD59" i="40"/>
  <c r="BD57" i="40"/>
  <c r="BD55" i="40"/>
  <c r="BD53" i="40"/>
  <c r="BD51" i="40"/>
  <c r="BD49" i="40"/>
  <c r="BD47" i="40"/>
  <c r="BD45" i="40"/>
  <c r="BD43" i="40"/>
  <c r="BD41" i="40"/>
  <c r="BD39" i="40"/>
  <c r="BD37" i="40"/>
  <c r="BD35" i="40"/>
  <c r="BD33" i="40"/>
  <c r="BD31" i="40"/>
  <c r="BD29" i="40"/>
  <c r="BD27" i="40"/>
  <c r="BD25" i="40"/>
  <c r="BD23" i="40"/>
  <c r="BD21" i="40"/>
  <c r="BD19" i="40"/>
  <c r="BD17" i="40"/>
  <c r="BD15" i="40"/>
  <c r="BD13" i="40"/>
  <c r="BD11" i="40"/>
  <c r="BD9" i="40"/>
  <c r="BD7" i="40"/>
  <c r="BD5" i="40"/>
  <c r="DM67" i="40"/>
  <c r="DN67" i="40"/>
  <c r="DO67" i="40"/>
  <c r="DP67" i="40"/>
  <c r="DQ67" i="40"/>
  <c r="DR67" i="40"/>
  <c r="DU5" i="40"/>
  <c r="DU6" i="40"/>
  <c r="DU7" i="40"/>
  <c r="DU8" i="40"/>
  <c r="DU9" i="40"/>
  <c r="DU10" i="40"/>
  <c r="DU11" i="40"/>
  <c r="DU12" i="40"/>
  <c r="DU13" i="40"/>
  <c r="DU14" i="40"/>
  <c r="DU15" i="40"/>
  <c r="DU16" i="40"/>
  <c r="DU17" i="40"/>
  <c r="DU18" i="40"/>
  <c r="DU19" i="40"/>
  <c r="DU20" i="40"/>
  <c r="DU21" i="40"/>
  <c r="DU22" i="40"/>
  <c r="DU23" i="40"/>
  <c r="DU24" i="40"/>
  <c r="DU25" i="40"/>
  <c r="DU26" i="40"/>
  <c r="DU27" i="40"/>
  <c r="DU28" i="40"/>
  <c r="DU29" i="40"/>
  <c r="DU30" i="40"/>
  <c r="DU31" i="40"/>
  <c r="DU32" i="40"/>
  <c r="DU33" i="40"/>
  <c r="DU34" i="40"/>
  <c r="DU35" i="40"/>
  <c r="DU36" i="40"/>
  <c r="DU37" i="40"/>
  <c r="DU38" i="40"/>
  <c r="DU39" i="40"/>
  <c r="DU40" i="40"/>
  <c r="DU41" i="40"/>
  <c r="DU42" i="40"/>
  <c r="DU43" i="40"/>
  <c r="DU44" i="40"/>
  <c r="DU45" i="40"/>
  <c r="DU46" i="40"/>
  <c r="DU47" i="40"/>
  <c r="DU48" i="40"/>
  <c r="DU49" i="40"/>
  <c r="DU50" i="40"/>
  <c r="DU51" i="40"/>
  <c r="DU52" i="40"/>
  <c r="DU53" i="40"/>
  <c r="DU54" i="40"/>
  <c r="DU55" i="40"/>
  <c r="DU56" i="40"/>
  <c r="DU57" i="40"/>
  <c r="DU58" i="40"/>
  <c r="DU59" i="40"/>
  <c r="DU60" i="40"/>
  <c r="DU61" i="40"/>
  <c r="DU62" i="40"/>
  <c r="DU63" i="40"/>
  <c r="DU64" i="40"/>
  <c r="DU65" i="40"/>
  <c r="DU66" i="40"/>
  <c r="DU67" i="40"/>
  <c r="DV67" i="40"/>
  <c r="DT67" i="40"/>
  <c r="DS67" i="40"/>
  <c r="DA67" i="40"/>
  <c r="DB67" i="40"/>
  <c r="DC67" i="40"/>
  <c r="DD67" i="40"/>
  <c r="DE67" i="40"/>
  <c r="DF67" i="40"/>
  <c r="DI67" i="40"/>
  <c r="DJ67" i="40"/>
  <c r="DH67" i="40"/>
  <c r="DG67" i="40"/>
  <c r="CO67" i="40"/>
  <c r="CP67" i="40"/>
  <c r="CQ67" i="40"/>
  <c r="CR67" i="40"/>
  <c r="CS67" i="40"/>
  <c r="CT67" i="40"/>
  <c r="CW67" i="40"/>
  <c r="CX67" i="40"/>
  <c r="CV67" i="40"/>
  <c r="CU67" i="40"/>
  <c r="CC67" i="40"/>
  <c r="CD67" i="40"/>
  <c r="CE67" i="40"/>
  <c r="CF67" i="40"/>
  <c r="CG67" i="40"/>
  <c r="CH67" i="40"/>
  <c r="CK67" i="40"/>
  <c r="CL67" i="40"/>
  <c r="CJ67" i="40"/>
  <c r="CI67" i="40"/>
  <c r="BQ67" i="40"/>
  <c r="BR67" i="40"/>
  <c r="BS67" i="40"/>
  <c r="BT67" i="40"/>
  <c r="BU67" i="40"/>
  <c r="BV67" i="40"/>
  <c r="BY67" i="40"/>
  <c r="BZ67" i="40"/>
  <c r="BX67" i="40"/>
  <c r="BW67" i="40"/>
  <c r="BE67" i="40"/>
  <c r="BF67" i="40"/>
  <c r="BG67" i="40"/>
  <c r="BH67" i="40"/>
  <c r="BI67" i="40"/>
  <c r="BJ67" i="40"/>
  <c r="BM67" i="40"/>
  <c r="BN67" i="40"/>
  <c r="BL67" i="40"/>
  <c r="BK67" i="40"/>
  <c r="DN66" i="40"/>
  <c r="DP66" i="40"/>
  <c r="DR66" i="40"/>
  <c r="DV66" i="40"/>
  <c r="DB66" i="40"/>
  <c r="DD66" i="40"/>
  <c r="DF66" i="40"/>
  <c r="DJ66" i="40"/>
  <c r="CP66" i="40"/>
  <c r="CR66" i="40"/>
  <c r="CT66" i="40"/>
  <c r="CX66" i="40"/>
  <c r="CD66" i="40"/>
  <c r="CF66" i="40"/>
  <c r="CH66" i="40"/>
  <c r="CL66" i="40"/>
  <c r="BR66" i="40"/>
  <c r="BT66" i="40"/>
  <c r="BV66" i="40"/>
  <c r="BZ66" i="40"/>
  <c r="BF66" i="40"/>
  <c r="BH66" i="40"/>
  <c r="BJ66" i="40"/>
  <c r="BN66" i="40"/>
  <c r="DN65" i="40"/>
  <c r="DP65" i="40"/>
  <c r="DR65" i="40"/>
  <c r="DV65" i="40"/>
  <c r="AU5" i="40"/>
  <c r="DB65" i="40"/>
  <c r="DD65" i="40"/>
  <c r="DF65" i="40"/>
  <c r="DJ65" i="40"/>
  <c r="CP65" i="40"/>
  <c r="CR65" i="40"/>
  <c r="CT65" i="40"/>
  <c r="CX65" i="40"/>
  <c r="CD65" i="40"/>
  <c r="CF65" i="40"/>
  <c r="CH65" i="40"/>
  <c r="CL65" i="40"/>
  <c r="BR65" i="40"/>
  <c r="BT65" i="40"/>
  <c r="BV65" i="40"/>
  <c r="BZ65" i="40"/>
  <c r="BF65" i="40"/>
  <c r="BH65" i="40"/>
  <c r="BJ65" i="40"/>
  <c r="BN65" i="40"/>
  <c r="DN64" i="40"/>
  <c r="DP64" i="40"/>
  <c r="DR64" i="40"/>
  <c r="DV64" i="40"/>
  <c r="DB64" i="40"/>
  <c r="DD64" i="40"/>
  <c r="DF64" i="40"/>
  <c r="DJ64" i="40"/>
  <c r="CP64" i="40"/>
  <c r="CR64" i="40"/>
  <c r="CT64" i="40"/>
  <c r="CX64" i="40"/>
  <c r="CD64" i="40"/>
  <c r="CF64" i="40"/>
  <c r="CH64" i="40"/>
  <c r="CL64" i="40"/>
  <c r="BR64" i="40"/>
  <c r="BT64" i="40"/>
  <c r="BV64" i="40"/>
  <c r="BZ64" i="40"/>
  <c r="BF64" i="40"/>
  <c r="BH64" i="40"/>
  <c r="BJ64" i="40"/>
  <c r="BN64" i="40"/>
  <c r="DN63" i="40"/>
  <c r="DP63" i="40"/>
  <c r="DR63" i="40"/>
  <c r="DV63" i="40"/>
  <c r="DB63" i="40"/>
  <c r="DD63" i="40"/>
  <c r="DF63" i="40"/>
  <c r="DJ63" i="40"/>
  <c r="CP63" i="40"/>
  <c r="CR63" i="40"/>
  <c r="CT63" i="40"/>
  <c r="CX63" i="40"/>
  <c r="CD63" i="40"/>
  <c r="CF63" i="40"/>
  <c r="CH63" i="40"/>
  <c r="CL63" i="40"/>
  <c r="BR63" i="40"/>
  <c r="BT63" i="40"/>
  <c r="BV63" i="40"/>
  <c r="BZ63" i="40"/>
  <c r="BF63" i="40"/>
  <c r="BH63" i="40"/>
  <c r="BJ63" i="40"/>
  <c r="BN63" i="40"/>
  <c r="DN62" i="40"/>
  <c r="DP62" i="40"/>
  <c r="DR62" i="40"/>
  <c r="DV62" i="40"/>
  <c r="DB62" i="40"/>
  <c r="DD62" i="40"/>
  <c r="DF62" i="40"/>
  <c r="DJ62" i="40"/>
  <c r="CP62" i="40"/>
  <c r="CR62" i="40"/>
  <c r="CT62" i="40"/>
  <c r="CX62" i="40"/>
  <c r="CD62" i="40"/>
  <c r="CF62" i="40"/>
  <c r="CH62" i="40"/>
  <c r="CL62" i="40"/>
  <c r="BR62" i="40"/>
  <c r="BT62" i="40"/>
  <c r="BV62" i="40"/>
  <c r="BZ62" i="40"/>
  <c r="BF62" i="40"/>
  <c r="BH62" i="40"/>
  <c r="BJ62" i="40"/>
  <c r="BN62" i="40"/>
  <c r="DN61" i="40"/>
  <c r="DP61" i="40"/>
  <c r="DR61" i="40"/>
  <c r="DV61" i="40"/>
  <c r="BP61" i="40"/>
  <c r="CB61" i="40"/>
  <c r="CN61" i="40"/>
  <c r="CZ61" i="40"/>
  <c r="DL61" i="40"/>
  <c r="BC61" i="40"/>
  <c r="BO61" i="40"/>
  <c r="CA61" i="40"/>
  <c r="CM61" i="40"/>
  <c r="CY61" i="40"/>
  <c r="DK61" i="40"/>
  <c r="DB61" i="40"/>
  <c r="DD61" i="40"/>
  <c r="DF61" i="40"/>
  <c r="DJ61" i="40"/>
  <c r="CP61" i="40"/>
  <c r="CR61" i="40"/>
  <c r="CT61" i="40"/>
  <c r="CX61" i="40"/>
  <c r="CD61" i="40"/>
  <c r="CF61" i="40"/>
  <c r="CH61" i="40"/>
  <c r="CL61" i="40"/>
  <c r="BR61" i="40"/>
  <c r="BT61" i="40"/>
  <c r="BV61" i="40"/>
  <c r="BZ61" i="40"/>
  <c r="BF61" i="40"/>
  <c r="BH61" i="40"/>
  <c r="BJ61" i="40"/>
  <c r="BN61" i="40"/>
  <c r="DN60" i="40"/>
  <c r="DP60" i="40"/>
  <c r="DR60" i="40"/>
  <c r="DV60" i="40"/>
  <c r="DB60" i="40"/>
  <c r="DD60" i="40"/>
  <c r="DF60" i="40"/>
  <c r="DJ60" i="40"/>
  <c r="CP60" i="40"/>
  <c r="CR60" i="40"/>
  <c r="CT60" i="40"/>
  <c r="CX60" i="40"/>
  <c r="CD60" i="40"/>
  <c r="CF60" i="40"/>
  <c r="CH60" i="40"/>
  <c r="CL60" i="40"/>
  <c r="BR60" i="40"/>
  <c r="BT60" i="40"/>
  <c r="BV60" i="40"/>
  <c r="BZ60" i="40"/>
  <c r="BF60" i="40"/>
  <c r="BH60" i="40"/>
  <c r="BJ60" i="40"/>
  <c r="BN60" i="40"/>
  <c r="DN59" i="40"/>
  <c r="DP59" i="40"/>
  <c r="DR59" i="40"/>
  <c r="DV59" i="40"/>
  <c r="BP59" i="40"/>
  <c r="CB59" i="40"/>
  <c r="CN59" i="40"/>
  <c r="CZ59" i="40"/>
  <c r="DL59" i="40"/>
  <c r="BC59" i="40"/>
  <c r="BO59" i="40"/>
  <c r="CA59" i="40"/>
  <c r="CM59" i="40"/>
  <c r="CY59" i="40"/>
  <c r="DK59" i="40"/>
  <c r="DB59" i="40"/>
  <c r="DD59" i="40"/>
  <c r="DF59" i="40"/>
  <c r="DJ59" i="40"/>
  <c r="CP59" i="40"/>
  <c r="CR59" i="40"/>
  <c r="CT59" i="40"/>
  <c r="CX59" i="40"/>
  <c r="CD59" i="40"/>
  <c r="CF59" i="40"/>
  <c r="CH59" i="40"/>
  <c r="CL59" i="40"/>
  <c r="BR59" i="40"/>
  <c r="BT59" i="40"/>
  <c r="BV59" i="40"/>
  <c r="BZ59" i="40"/>
  <c r="BF59" i="40"/>
  <c r="BH59" i="40"/>
  <c r="BJ59" i="40"/>
  <c r="BN59" i="40"/>
  <c r="DN58" i="40"/>
  <c r="DP58" i="40"/>
  <c r="DR58" i="40"/>
  <c r="DV58" i="40"/>
  <c r="DB58" i="40"/>
  <c r="DD58" i="40"/>
  <c r="DF58" i="40"/>
  <c r="DJ58" i="40"/>
  <c r="CP58" i="40"/>
  <c r="CR58" i="40"/>
  <c r="CT58" i="40"/>
  <c r="CX58" i="40"/>
  <c r="CD58" i="40"/>
  <c r="CF58" i="40"/>
  <c r="CH58" i="40"/>
  <c r="CL58" i="40"/>
  <c r="BR58" i="40"/>
  <c r="BT58" i="40"/>
  <c r="BV58" i="40"/>
  <c r="BZ58" i="40"/>
  <c r="BF58" i="40"/>
  <c r="BH58" i="40"/>
  <c r="BJ58" i="40"/>
  <c r="BN58" i="40"/>
  <c r="AX5" i="40"/>
  <c r="AX6" i="40"/>
  <c r="AX7" i="40"/>
  <c r="AX8" i="40"/>
  <c r="AX34" i="40"/>
  <c r="AX35" i="40"/>
  <c r="AV5" i="40"/>
  <c r="AV6" i="40"/>
  <c r="AV7" i="40"/>
  <c r="AV8" i="40"/>
  <c r="AV34" i="40"/>
  <c r="AV35" i="40"/>
  <c r="AW5" i="40"/>
  <c r="AW6" i="40"/>
  <c r="AW7" i="40"/>
  <c r="AW8" i="40"/>
  <c r="AW34" i="40"/>
  <c r="AW35" i="40"/>
  <c r="AY5" i="40"/>
  <c r="AY6" i="40"/>
  <c r="AY7" i="40"/>
  <c r="AY8" i="40"/>
  <c r="AY34" i="40"/>
  <c r="AY35" i="40"/>
  <c r="AZ5" i="40"/>
  <c r="AZ6" i="40"/>
  <c r="AZ7" i="40"/>
  <c r="AZ8" i="40"/>
  <c r="AZ34" i="40"/>
  <c r="AZ35" i="40"/>
  <c r="DN57" i="40"/>
  <c r="DP57" i="40"/>
  <c r="DR57" i="40"/>
  <c r="DV57" i="40"/>
  <c r="BP57" i="40"/>
  <c r="CB57" i="40"/>
  <c r="CN57" i="40"/>
  <c r="CZ57" i="40"/>
  <c r="DL57" i="40"/>
  <c r="BC57" i="40"/>
  <c r="BO57" i="40"/>
  <c r="CA57" i="40"/>
  <c r="CM57" i="40"/>
  <c r="CY57" i="40"/>
  <c r="DK57" i="40"/>
  <c r="DB57" i="40"/>
  <c r="DD57" i="40"/>
  <c r="DF57" i="40"/>
  <c r="DJ57" i="40"/>
  <c r="CP57" i="40"/>
  <c r="CR57" i="40"/>
  <c r="CT57" i="40"/>
  <c r="CX57" i="40"/>
  <c r="CD57" i="40"/>
  <c r="CF57" i="40"/>
  <c r="CH57" i="40"/>
  <c r="CL57" i="40"/>
  <c r="BR57" i="40"/>
  <c r="BT57" i="40"/>
  <c r="BV57" i="40"/>
  <c r="BZ57" i="40"/>
  <c r="BF57" i="40"/>
  <c r="BH57" i="40"/>
  <c r="BJ57" i="40"/>
  <c r="BN57" i="40"/>
  <c r="J5" i="40"/>
  <c r="M5" i="40"/>
  <c r="J6" i="40"/>
  <c r="M6" i="40"/>
  <c r="J7" i="40"/>
  <c r="M7" i="40"/>
  <c r="J8" i="40"/>
  <c r="M8" i="40"/>
  <c r="J34" i="40"/>
  <c r="M34" i="40"/>
  <c r="J35" i="40"/>
  <c r="M35" i="40"/>
  <c r="DN56" i="40"/>
  <c r="DP56" i="40"/>
  <c r="DR56" i="40"/>
  <c r="DV56" i="40"/>
  <c r="DB56" i="40"/>
  <c r="DD56" i="40"/>
  <c r="DF56" i="40"/>
  <c r="DJ56" i="40"/>
  <c r="CP56" i="40"/>
  <c r="CR56" i="40"/>
  <c r="CT56" i="40"/>
  <c r="CX56" i="40"/>
  <c r="CD56" i="40"/>
  <c r="CF56" i="40"/>
  <c r="CH56" i="40"/>
  <c r="CL56" i="40"/>
  <c r="BR56" i="40"/>
  <c r="BT56" i="40"/>
  <c r="BV56" i="40"/>
  <c r="BZ56" i="40"/>
  <c r="BF56" i="40"/>
  <c r="BH56" i="40"/>
  <c r="BJ56" i="40"/>
  <c r="BN56" i="40"/>
  <c r="DN55" i="40"/>
  <c r="DP55" i="40"/>
  <c r="DR55" i="40"/>
  <c r="DV55" i="40"/>
  <c r="BP55" i="40"/>
  <c r="CB55" i="40"/>
  <c r="CN55" i="40"/>
  <c r="CZ55" i="40"/>
  <c r="DL55" i="40"/>
  <c r="BC55" i="40"/>
  <c r="BO55" i="40"/>
  <c r="CA55" i="40"/>
  <c r="CM55" i="40"/>
  <c r="CY55" i="40"/>
  <c r="DK55" i="40"/>
  <c r="DB55" i="40"/>
  <c r="DD55" i="40"/>
  <c r="DF55" i="40"/>
  <c r="DJ55" i="40"/>
  <c r="CP55" i="40"/>
  <c r="CR55" i="40"/>
  <c r="CT55" i="40"/>
  <c r="CX55" i="40"/>
  <c r="CD55" i="40"/>
  <c r="CF55" i="40"/>
  <c r="CH55" i="40"/>
  <c r="CL55" i="40"/>
  <c r="BR55" i="40"/>
  <c r="BT55" i="40"/>
  <c r="BV55" i="40"/>
  <c r="BZ55" i="40"/>
  <c r="BF55" i="40"/>
  <c r="BH55" i="40"/>
  <c r="BJ55" i="40"/>
  <c r="BN55" i="40"/>
  <c r="DN54" i="40"/>
  <c r="DP54" i="40"/>
  <c r="DR54" i="40"/>
  <c r="DV54" i="40"/>
  <c r="DB54" i="40"/>
  <c r="DD54" i="40"/>
  <c r="DF54" i="40"/>
  <c r="DJ54" i="40"/>
  <c r="CP54" i="40"/>
  <c r="CR54" i="40"/>
  <c r="CT54" i="40"/>
  <c r="CX54" i="40"/>
  <c r="CD54" i="40"/>
  <c r="CF54" i="40"/>
  <c r="CH54" i="40"/>
  <c r="CL54" i="40"/>
  <c r="BR54" i="40"/>
  <c r="BT54" i="40"/>
  <c r="BV54" i="40"/>
  <c r="BZ54" i="40"/>
  <c r="BF54" i="40"/>
  <c r="BH54" i="40"/>
  <c r="BJ54" i="40"/>
  <c r="BN54" i="40"/>
  <c r="DN53" i="40"/>
  <c r="DP53" i="40"/>
  <c r="DR53" i="40"/>
  <c r="DV53" i="40"/>
  <c r="BP53" i="40"/>
  <c r="CB53" i="40"/>
  <c r="CN53" i="40"/>
  <c r="CZ53" i="40"/>
  <c r="DL53" i="40"/>
  <c r="BC53" i="40"/>
  <c r="BO53" i="40"/>
  <c r="CA53" i="40"/>
  <c r="CM53" i="40"/>
  <c r="CY53" i="40"/>
  <c r="DK53" i="40"/>
  <c r="DB53" i="40"/>
  <c r="DD53" i="40"/>
  <c r="DF53" i="40"/>
  <c r="DJ53" i="40"/>
  <c r="CP53" i="40"/>
  <c r="CR53" i="40"/>
  <c r="CT53" i="40"/>
  <c r="CX53" i="40"/>
  <c r="CD53" i="40"/>
  <c r="CF53" i="40"/>
  <c r="CH53" i="40"/>
  <c r="CL53" i="40"/>
  <c r="BR53" i="40"/>
  <c r="BT53" i="40"/>
  <c r="BV53" i="40"/>
  <c r="BZ53" i="40"/>
  <c r="BF53" i="40"/>
  <c r="BH53" i="40"/>
  <c r="BJ53" i="40"/>
  <c r="BN53" i="40"/>
  <c r="DN52" i="40"/>
  <c r="DP52" i="40"/>
  <c r="DR52" i="40"/>
  <c r="DV52" i="40"/>
  <c r="DB52" i="40"/>
  <c r="DD52" i="40"/>
  <c r="DF52" i="40"/>
  <c r="DJ52" i="40"/>
  <c r="CP52" i="40"/>
  <c r="CR52" i="40"/>
  <c r="CT52" i="40"/>
  <c r="CX52" i="40"/>
  <c r="CD52" i="40"/>
  <c r="CF52" i="40"/>
  <c r="CH52" i="40"/>
  <c r="CL52" i="40"/>
  <c r="BR52" i="40"/>
  <c r="BT52" i="40"/>
  <c r="BV52" i="40"/>
  <c r="BZ52" i="40"/>
  <c r="BF52" i="40"/>
  <c r="BH52" i="40"/>
  <c r="BJ52" i="40"/>
  <c r="BN52" i="40"/>
  <c r="DN51" i="40"/>
  <c r="DP51" i="40"/>
  <c r="DR51" i="40"/>
  <c r="DV51" i="40"/>
  <c r="BP51" i="40"/>
  <c r="CB51" i="40"/>
  <c r="CN51" i="40"/>
  <c r="CZ51" i="40"/>
  <c r="DL51" i="40"/>
  <c r="BC51" i="40"/>
  <c r="BO51" i="40"/>
  <c r="CA51" i="40"/>
  <c r="CM51" i="40"/>
  <c r="CY51" i="40"/>
  <c r="DK51" i="40"/>
  <c r="DB51" i="40"/>
  <c r="DD51" i="40"/>
  <c r="DF51" i="40"/>
  <c r="DJ51" i="40"/>
  <c r="CP51" i="40"/>
  <c r="CR51" i="40"/>
  <c r="CT51" i="40"/>
  <c r="CX51" i="40"/>
  <c r="CD51" i="40"/>
  <c r="CF51" i="40"/>
  <c r="CH51" i="40"/>
  <c r="CL51" i="40"/>
  <c r="BR51" i="40"/>
  <c r="BT51" i="40"/>
  <c r="BV51" i="40"/>
  <c r="BZ51" i="40"/>
  <c r="BF51" i="40"/>
  <c r="BH51" i="40"/>
  <c r="BJ51" i="40"/>
  <c r="BN51" i="40"/>
  <c r="L39" i="40"/>
  <c r="L47" i="40"/>
  <c r="L51" i="40"/>
  <c r="K39" i="40"/>
  <c r="K47" i="40"/>
  <c r="K51" i="40"/>
  <c r="H39" i="40"/>
  <c r="H47" i="40"/>
  <c r="H51" i="40"/>
  <c r="I39" i="40"/>
  <c r="I47" i="40"/>
  <c r="I51" i="40"/>
  <c r="J51" i="40"/>
  <c r="DN50" i="40"/>
  <c r="DP50" i="40"/>
  <c r="DR50" i="40"/>
  <c r="DV50" i="40"/>
  <c r="DB50" i="40"/>
  <c r="DD50" i="40"/>
  <c r="DF50" i="40"/>
  <c r="DJ50" i="40"/>
  <c r="CP50" i="40"/>
  <c r="CR50" i="40"/>
  <c r="CT50" i="40"/>
  <c r="CX50" i="40"/>
  <c r="CD50" i="40"/>
  <c r="CF50" i="40"/>
  <c r="CH50" i="40"/>
  <c r="CL50" i="40"/>
  <c r="BR50" i="40"/>
  <c r="BT50" i="40"/>
  <c r="BV50" i="40"/>
  <c r="BZ50" i="40"/>
  <c r="BF50" i="40"/>
  <c r="BH50" i="40"/>
  <c r="BJ50" i="40"/>
  <c r="BN50" i="40"/>
  <c r="DN49" i="40"/>
  <c r="DP49" i="40"/>
  <c r="DR49" i="40"/>
  <c r="DV49" i="40"/>
  <c r="BP49" i="40"/>
  <c r="CB49" i="40"/>
  <c r="CN49" i="40"/>
  <c r="CZ49" i="40"/>
  <c r="DL49" i="40"/>
  <c r="BC49" i="40"/>
  <c r="BO49" i="40"/>
  <c r="CA49" i="40"/>
  <c r="CM49" i="40"/>
  <c r="CY49" i="40"/>
  <c r="DK49" i="40"/>
  <c r="DB49" i="40"/>
  <c r="DD49" i="40"/>
  <c r="DF49" i="40"/>
  <c r="DJ49" i="40"/>
  <c r="CP49" i="40"/>
  <c r="CR49" i="40"/>
  <c r="CT49" i="40"/>
  <c r="CX49" i="40"/>
  <c r="CD49" i="40"/>
  <c r="CF49" i="40"/>
  <c r="CH49" i="40"/>
  <c r="CL49" i="40"/>
  <c r="BR49" i="40"/>
  <c r="BT49" i="40"/>
  <c r="BV49" i="40"/>
  <c r="BZ49" i="40"/>
  <c r="BF49" i="40"/>
  <c r="BH49" i="40"/>
  <c r="BJ49" i="40"/>
  <c r="BN49" i="40"/>
  <c r="L41" i="40"/>
  <c r="L43" i="40"/>
  <c r="L49" i="40"/>
  <c r="K41" i="40"/>
  <c r="K43" i="40"/>
  <c r="K49" i="40"/>
  <c r="H36" i="40"/>
  <c r="H41" i="40"/>
  <c r="H43" i="40"/>
  <c r="H49" i="40"/>
  <c r="I36" i="40"/>
  <c r="I41" i="40"/>
  <c r="I43" i="40"/>
  <c r="I49" i="40"/>
  <c r="J49" i="40"/>
  <c r="DN48" i="40"/>
  <c r="DP48" i="40"/>
  <c r="DR48" i="40"/>
  <c r="DV48" i="40"/>
  <c r="DB48" i="40"/>
  <c r="DD48" i="40"/>
  <c r="DF48" i="40"/>
  <c r="DJ48" i="40"/>
  <c r="CP48" i="40"/>
  <c r="CR48" i="40"/>
  <c r="CT48" i="40"/>
  <c r="CX48" i="40"/>
  <c r="CD48" i="40"/>
  <c r="CF48" i="40"/>
  <c r="CH48" i="40"/>
  <c r="CL48" i="40"/>
  <c r="BR48" i="40"/>
  <c r="BT48" i="40"/>
  <c r="BV48" i="40"/>
  <c r="BZ48" i="40"/>
  <c r="BF48" i="40"/>
  <c r="BH48" i="40"/>
  <c r="BJ48" i="40"/>
  <c r="BN48" i="40"/>
  <c r="AZ48" i="40"/>
  <c r="AY48" i="40"/>
  <c r="AX48" i="40"/>
  <c r="AS2" i="40"/>
  <c r="AS48" i="40"/>
  <c r="DN47" i="40"/>
  <c r="DP47" i="40"/>
  <c r="DR47" i="40"/>
  <c r="DV47" i="40"/>
  <c r="BP47" i="40"/>
  <c r="CB47" i="40"/>
  <c r="CN47" i="40"/>
  <c r="CZ47" i="40"/>
  <c r="DL47" i="40"/>
  <c r="BC47" i="40"/>
  <c r="BO47" i="40"/>
  <c r="CA47" i="40"/>
  <c r="CM47" i="40"/>
  <c r="CY47" i="40"/>
  <c r="DK47" i="40"/>
  <c r="DB47" i="40"/>
  <c r="DD47" i="40"/>
  <c r="DF47" i="40"/>
  <c r="DJ47" i="40"/>
  <c r="CP47" i="40"/>
  <c r="CR47" i="40"/>
  <c r="CT47" i="40"/>
  <c r="CX47" i="40"/>
  <c r="CD47" i="40"/>
  <c r="CF47" i="40"/>
  <c r="CH47" i="40"/>
  <c r="CL47" i="40"/>
  <c r="BR47" i="40"/>
  <c r="BT47" i="40"/>
  <c r="BV47" i="40"/>
  <c r="BZ47" i="40"/>
  <c r="BF47" i="40"/>
  <c r="BH47" i="40"/>
  <c r="BJ47" i="40"/>
  <c r="BN47" i="40"/>
  <c r="AX47" i="40"/>
  <c r="J47" i="40"/>
  <c r="DN46" i="40"/>
  <c r="DP46" i="40"/>
  <c r="DR46" i="40"/>
  <c r="DV46" i="40"/>
  <c r="DB46" i="40"/>
  <c r="DD46" i="40"/>
  <c r="DF46" i="40"/>
  <c r="DJ46" i="40"/>
  <c r="CP46" i="40"/>
  <c r="CR46" i="40"/>
  <c r="CT46" i="40"/>
  <c r="CX46" i="40"/>
  <c r="CD46" i="40"/>
  <c r="CF46" i="40"/>
  <c r="CH46" i="40"/>
  <c r="CL46" i="40"/>
  <c r="BR46" i="40"/>
  <c r="BT46" i="40"/>
  <c r="BV46" i="40"/>
  <c r="BZ46" i="40"/>
  <c r="BF46" i="40"/>
  <c r="BH46" i="40"/>
  <c r="BJ46" i="40"/>
  <c r="BN46" i="40"/>
  <c r="DN45" i="40"/>
  <c r="DP45" i="40"/>
  <c r="DR45" i="40"/>
  <c r="DV45" i="40"/>
  <c r="BP45" i="40"/>
  <c r="CB45" i="40"/>
  <c r="CN45" i="40"/>
  <c r="CZ45" i="40"/>
  <c r="DL45" i="40"/>
  <c r="BC45" i="40"/>
  <c r="BO45" i="40"/>
  <c r="CA45" i="40"/>
  <c r="CM45" i="40"/>
  <c r="CY45" i="40"/>
  <c r="DK45" i="40"/>
  <c r="DB45" i="40"/>
  <c r="DD45" i="40"/>
  <c r="DF45" i="40"/>
  <c r="DJ45" i="40"/>
  <c r="CP45" i="40"/>
  <c r="CR45" i="40"/>
  <c r="CT45" i="40"/>
  <c r="CX45" i="40"/>
  <c r="CD45" i="40"/>
  <c r="CF45" i="40"/>
  <c r="CH45" i="40"/>
  <c r="CL45" i="40"/>
  <c r="BR45" i="40"/>
  <c r="BT45" i="40"/>
  <c r="BV45" i="40"/>
  <c r="BZ45" i="40"/>
  <c r="BF45" i="40"/>
  <c r="BH45" i="40"/>
  <c r="BJ45" i="40"/>
  <c r="BA37" i="40"/>
  <c r="BA38" i="40"/>
  <c r="M45" i="40"/>
  <c r="DN44" i="40"/>
  <c r="DP44" i="40"/>
  <c r="DR44" i="40"/>
  <c r="DV44" i="40"/>
  <c r="DB44" i="40"/>
  <c r="DD44" i="40"/>
  <c r="DF44" i="40"/>
  <c r="DJ44" i="40"/>
  <c r="CP44" i="40"/>
  <c r="CR44" i="40"/>
  <c r="CT44" i="40"/>
  <c r="CX44" i="40"/>
  <c r="CD44" i="40"/>
  <c r="CF44" i="40"/>
  <c r="CH44" i="40"/>
  <c r="CL44" i="40"/>
  <c r="BR44" i="40"/>
  <c r="BT44" i="40"/>
  <c r="BV44" i="40"/>
  <c r="BZ44" i="40"/>
  <c r="BF44" i="40"/>
  <c r="BH44" i="40"/>
  <c r="BJ44" i="40"/>
  <c r="BN44" i="40"/>
  <c r="DN43" i="40"/>
  <c r="DP43" i="40"/>
  <c r="DR43" i="40"/>
  <c r="DV43" i="40"/>
  <c r="BP43" i="40"/>
  <c r="CB43" i="40"/>
  <c r="CN43" i="40"/>
  <c r="CZ43" i="40"/>
  <c r="DL43" i="40"/>
  <c r="BC43" i="40"/>
  <c r="BO43" i="40"/>
  <c r="CA43" i="40"/>
  <c r="CM43" i="40"/>
  <c r="CY43" i="40"/>
  <c r="DK43" i="40"/>
  <c r="DB43" i="40"/>
  <c r="DD43" i="40"/>
  <c r="DF43" i="40"/>
  <c r="DJ43" i="40"/>
  <c r="CP43" i="40"/>
  <c r="CR43" i="40"/>
  <c r="CT43" i="40"/>
  <c r="CX43" i="40"/>
  <c r="CD43" i="40"/>
  <c r="CF43" i="40"/>
  <c r="CH43" i="40"/>
  <c r="CL43" i="40"/>
  <c r="BR43" i="40"/>
  <c r="BT43" i="40"/>
  <c r="BV43" i="40"/>
  <c r="BZ43" i="40"/>
  <c r="BF43" i="40"/>
  <c r="BH43" i="40"/>
  <c r="BJ43" i="40"/>
  <c r="BN43" i="40"/>
  <c r="J43" i="40"/>
  <c r="DN42" i="40"/>
  <c r="DP42" i="40"/>
  <c r="DR42" i="40"/>
  <c r="DV42" i="40"/>
  <c r="DB42" i="40"/>
  <c r="DD42" i="40"/>
  <c r="DF42" i="40"/>
  <c r="DJ42" i="40"/>
  <c r="CP42" i="40"/>
  <c r="CR42" i="40"/>
  <c r="CT42" i="40"/>
  <c r="CX42" i="40"/>
  <c r="CD42" i="40"/>
  <c r="CF42" i="40"/>
  <c r="CH42" i="40"/>
  <c r="CL42" i="40"/>
  <c r="BR42" i="40"/>
  <c r="BT42" i="40"/>
  <c r="BV42" i="40"/>
  <c r="BZ42" i="40"/>
  <c r="BF42" i="40"/>
  <c r="BH42" i="40"/>
  <c r="BJ42" i="40"/>
  <c r="BN42" i="40"/>
  <c r="DN41" i="40"/>
  <c r="DP41" i="40"/>
  <c r="DR41" i="40"/>
  <c r="DV41" i="40"/>
  <c r="BP41" i="40"/>
  <c r="CB41" i="40"/>
  <c r="CN41" i="40"/>
  <c r="CZ41" i="40"/>
  <c r="DL41" i="40"/>
  <c r="BC41" i="40"/>
  <c r="BO41" i="40"/>
  <c r="CA41" i="40"/>
  <c r="CM41" i="40"/>
  <c r="CY41" i="40"/>
  <c r="DK41" i="40"/>
  <c r="DB41" i="40"/>
  <c r="DD41" i="40"/>
  <c r="DF41" i="40"/>
  <c r="DJ41" i="40"/>
  <c r="CP41" i="40"/>
  <c r="CR41" i="40"/>
  <c r="CT41" i="40"/>
  <c r="CX41" i="40"/>
  <c r="CD41" i="40"/>
  <c r="CF41" i="40"/>
  <c r="CH41" i="40"/>
  <c r="CL41" i="40"/>
  <c r="BR41" i="40"/>
  <c r="BT41" i="40"/>
  <c r="BV41" i="40"/>
  <c r="BZ41" i="40"/>
  <c r="BF41" i="40"/>
  <c r="BH41" i="40"/>
  <c r="BJ41" i="40"/>
  <c r="BN41" i="40"/>
  <c r="J41" i="40"/>
  <c r="G36" i="40"/>
  <c r="G39" i="40"/>
  <c r="G41" i="40"/>
  <c r="F36" i="40"/>
  <c r="F39" i="40"/>
  <c r="F41" i="40"/>
  <c r="DN40" i="40"/>
  <c r="DP40" i="40"/>
  <c r="DR40" i="40"/>
  <c r="DV40" i="40"/>
  <c r="DB40" i="40"/>
  <c r="DD40" i="40"/>
  <c r="DF40" i="40"/>
  <c r="DJ40" i="40"/>
  <c r="CP40" i="40"/>
  <c r="CR40" i="40"/>
  <c r="CT40" i="40"/>
  <c r="CX40" i="40"/>
  <c r="CD40" i="40"/>
  <c r="CF40" i="40"/>
  <c r="CH40" i="40"/>
  <c r="CL40" i="40"/>
  <c r="BR40" i="40"/>
  <c r="BT40" i="40"/>
  <c r="BV40" i="40"/>
  <c r="BZ40" i="40"/>
  <c r="BF40" i="40"/>
  <c r="BH40" i="40"/>
  <c r="BJ40" i="40"/>
  <c r="BN40" i="40"/>
  <c r="DN39" i="40"/>
  <c r="DP39" i="40"/>
  <c r="DR39" i="40"/>
  <c r="DV39" i="40"/>
  <c r="BP39" i="40"/>
  <c r="CB39" i="40"/>
  <c r="CN39" i="40"/>
  <c r="CZ39" i="40"/>
  <c r="DL39" i="40"/>
  <c r="BC39" i="40"/>
  <c r="BO39" i="40"/>
  <c r="CA39" i="40"/>
  <c r="CM39" i="40"/>
  <c r="CY39" i="40"/>
  <c r="DK39" i="40"/>
  <c r="DB39" i="40"/>
  <c r="DD39" i="40"/>
  <c r="DF39" i="40"/>
  <c r="DJ39" i="40"/>
  <c r="CP39" i="40"/>
  <c r="CR39" i="40"/>
  <c r="CT39" i="40"/>
  <c r="CX39" i="40"/>
  <c r="CD39" i="40"/>
  <c r="CF39" i="40"/>
  <c r="CH39" i="40"/>
  <c r="CL39" i="40"/>
  <c r="BR39" i="40"/>
  <c r="BT39" i="40"/>
  <c r="BV39" i="40"/>
  <c r="BZ39" i="40"/>
  <c r="BF39" i="40"/>
  <c r="BH39" i="40"/>
  <c r="BJ39" i="40"/>
  <c r="BN39" i="40"/>
  <c r="J39" i="40"/>
  <c r="DN38" i="40"/>
  <c r="DP38" i="40"/>
  <c r="DR38" i="40"/>
  <c r="DV38" i="40"/>
  <c r="DB38" i="40"/>
  <c r="DD38" i="40"/>
  <c r="DF38" i="40"/>
  <c r="DJ38" i="40"/>
  <c r="CP38" i="40"/>
  <c r="CR38" i="40"/>
  <c r="CT38" i="40"/>
  <c r="CX38" i="40"/>
  <c r="CD38" i="40"/>
  <c r="CF38" i="40"/>
  <c r="CH38" i="40"/>
  <c r="CL38" i="40"/>
  <c r="BR38" i="40"/>
  <c r="BT38" i="40"/>
  <c r="BV38" i="40"/>
  <c r="BZ38" i="40"/>
  <c r="BF38" i="40"/>
  <c r="BH38" i="40"/>
  <c r="BJ38" i="40"/>
  <c r="BN38" i="40"/>
  <c r="AM5" i="40"/>
  <c r="AO5" i="40"/>
  <c r="AM6" i="40"/>
  <c r="AO6" i="40"/>
  <c r="AM7" i="40"/>
  <c r="AO7" i="40"/>
  <c r="AM8" i="40"/>
  <c r="AO8" i="40"/>
  <c r="AM9" i="40"/>
  <c r="AM10" i="40"/>
  <c r="AM11" i="40"/>
  <c r="AM12" i="40"/>
  <c r="AM13" i="40"/>
  <c r="AM15" i="40"/>
  <c r="AM16" i="40"/>
  <c r="AM17" i="40"/>
  <c r="AM18" i="40"/>
  <c r="AM34" i="40"/>
  <c r="AO34" i="40"/>
  <c r="AM35" i="40"/>
  <c r="AO35" i="40"/>
  <c r="DN37" i="40"/>
  <c r="DP37" i="40"/>
  <c r="DR37" i="40"/>
  <c r="DV37" i="40"/>
  <c r="BP37" i="40"/>
  <c r="CB37" i="40"/>
  <c r="CN37" i="40"/>
  <c r="CZ37" i="40"/>
  <c r="DL37" i="40"/>
  <c r="BC37" i="40"/>
  <c r="BO37" i="40"/>
  <c r="CA37" i="40"/>
  <c r="CM37" i="40"/>
  <c r="CY37" i="40"/>
  <c r="DK37" i="40"/>
  <c r="DB37" i="40"/>
  <c r="DD37" i="40"/>
  <c r="DF37" i="40"/>
  <c r="DJ37" i="40"/>
  <c r="CP37" i="40"/>
  <c r="CR37" i="40"/>
  <c r="CT37" i="40"/>
  <c r="CX37" i="40"/>
  <c r="CD37" i="40"/>
  <c r="CF37" i="40"/>
  <c r="CH37" i="40"/>
  <c r="CL37" i="40"/>
  <c r="BR37" i="40"/>
  <c r="BT37" i="40"/>
  <c r="BV37" i="40"/>
  <c r="BZ37" i="40"/>
  <c r="BF37" i="40"/>
  <c r="BH37" i="40"/>
  <c r="BJ37" i="40"/>
  <c r="BN37" i="40"/>
  <c r="I37" i="40"/>
  <c r="DN36" i="40"/>
  <c r="DP36" i="40"/>
  <c r="DR36" i="40"/>
  <c r="DV36" i="40"/>
  <c r="DB36" i="40"/>
  <c r="DD36" i="40"/>
  <c r="DF36" i="40"/>
  <c r="DJ36" i="40"/>
  <c r="CP36" i="40"/>
  <c r="CR36" i="40"/>
  <c r="CT36" i="40"/>
  <c r="CX36" i="40"/>
  <c r="CD36" i="40"/>
  <c r="CF36" i="40"/>
  <c r="CH36" i="40"/>
  <c r="CL36" i="40"/>
  <c r="BR36" i="40"/>
  <c r="BT36" i="40"/>
  <c r="BV36" i="40"/>
  <c r="BZ36" i="40"/>
  <c r="BF36" i="40"/>
  <c r="BH36" i="40"/>
  <c r="BJ36" i="40"/>
  <c r="BN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E36" i="40"/>
  <c r="DN35" i="40"/>
  <c r="DP35" i="40"/>
  <c r="DR35" i="40"/>
  <c r="DV35" i="40"/>
  <c r="BP35" i="40"/>
  <c r="CB35" i="40"/>
  <c r="CN35" i="40"/>
  <c r="CZ35" i="40"/>
  <c r="DL35" i="40"/>
  <c r="BC35" i="40"/>
  <c r="BO35" i="40"/>
  <c r="CA35" i="40"/>
  <c r="CM35" i="40"/>
  <c r="CY35" i="40"/>
  <c r="DK35" i="40"/>
  <c r="DB35" i="40"/>
  <c r="DD35" i="40"/>
  <c r="DF35" i="40"/>
  <c r="DJ35" i="40"/>
  <c r="CP35" i="40"/>
  <c r="CR35" i="40"/>
  <c r="CT35" i="40"/>
  <c r="CX35" i="40"/>
  <c r="CD35" i="40"/>
  <c r="CF35" i="40"/>
  <c r="CH35" i="40"/>
  <c r="CL35" i="40"/>
  <c r="BR35" i="40"/>
  <c r="BT35" i="40"/>
  <c r="BV35" i="40"/>
  <c r="BZ35" i="40"/>
  <c r="BF35" i="40"/>
  <c r="BH35" i="40"/>
  <c r="BJ35" i="40"/>
  <c r="BN35" i="40"/>
  <c r="BA35" i="40"/>
  <c r="D6" i="40"/>
  <c r="D7" i="40"/>
  <c r="D8" i="40"/>
  <c r="D9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N34" i="40"/>
  <c r="DP34" i="40"/>
  <c r="DR34" i="40"/>
  <c r="DV34" i="40"/>
  <c r="DB34" i="40"/>
  <c r="DD34" i="40"/>
  <c r="DF34" i="40"/>
  <c r="DJ34" i="40"/>
  <c r="CP34" i="40"/>
  <c r="CR34" i="40"/>
  <c r="CT34" i="40"/>
  <c r="CX34" i="40"/>
  <c r="CD34" i="40"/>
  <c r="CF34" i="40"/>
  <c r="CH34" i="40"/>
  <c r="CL34" i="40"/>
  <c r="BR34" i="40"/>
  <c r="BT34" i="40"/>
  <c r="BV34" i="40"/>
  <c r="BZ34" i="40"/>
  <c r="BF34" i="40"/>
  <c r="BH34" i="40"/>
  <c r="BJ34" i="40"/>
  <c r="BN34" i="40"/>
  <c r="BA34" i="40"/>
  <c r="DN33" i="40"/>
  <c r="DP33" i="40"/>
  <c r="DR33" i="40"/>
  <c r="DV33" i="40"/>
  <c r="BP33" i="40"/>
  <c r="CB33" i="40"/>
  <c r="CN33" i="40"/>
  <c r="CZ33" i="40"/>
  <c r="DL33" i="40"/>
  <c r="BC33" i="40"/>
  <c r="BO33" i="40"/>
  <c r="CA33" i="40"/>
  <c r="CM33" i="40"/>
  <c r="CY33" i="40"/>
  <c r="DK33" i="40"/>
  <c r="DB33" i="40"/>
  <c r="DD33" i="40"/>
  <c r="DF33" i="40"/>
  <c r="DJ33" i="40"/>
  <c r="CP33" i="40"/>
  <c r="CR33" i="40"/>
  <c r="CT33" i="40"/>
  <c r="CX33" i="40"/>
  <c r="CD33" i="40"/>
  <c r="CF33" i="40"/>
  <c r="CH33" i="40"/>
  <c r="CL33" i="40"/>
  <c r="BR33" i="40"/>
  <c r="BT33" i="40"/>
  <c r="BV33" i="40"/>
  <c r="BZ33" i="40"/>
  <c r="BF33" i="40"/>
  <c r="BH33" i="40"/>
  <c r="BJ33" i="40"/>
  <c r="BN33" i="40"/>
  <c r="BA33" i="40"/>
  <c r="AU33" i="40"/>
  <c r="AT33" i="40"/>
  <c r="AS33" i="40"/>
  <c r="P33" i="40"/>
  <c r="DN32" i="40"/>
  <c r="DP32" i="40"/>
  <c r="DR32" i="40"/>
  <c r="DV32" i="40"/>
  <c r="DB32" i="40"/>
  <c r="DD32" i="40"/>
  <c r="DF32" i="40"/>
  <c r="DJ32" i="40"/>
  <c r="CP32" i="40"/>
  <c r="CR32" i="40"/>
  <c r="CT32" i="40"/>
  <c r="CX32" i="40"/>
  <c r="CD32" i="40"/>
  <c r="CF32" i="40"/>
  <c r="CH32" i="40"/>
  <c r="CL32" i="40"/>
  <c r="BR32" i="40"/>
  <c r="BT32" i="40"/>
  <c r="BV32" i="40"/>
  <c r="BZ32" i="40"/>
  <c r="BF32" i="40"/>
  <c r="BH32" i="40"/>
  <c r="BJ32" i="40"/>
  <c r="BN32" i="40"/>
  <c r="BA32" i="40"/>
  <c r="AU32" i="40"/>
  <c r="AT32" i="40"/>
  <c r="AS32" i="40"/>
  <c r="P32" i="40"/>
  <c r="DN31" i="40"/>
  <c r="DP31" i="40"/>
  <c r="DR31" i="40"/>
  <c r="DV31" i="40"/>
  <c r="BP31" i="40"/>
  <c r="CB31" i="40"/>
  <c r="CN31" i="40"/>
  <c r="CZ31" i="40"/>
  <c r="DL31" i="40"/>
  <c r="BC31" i="40"/>
  <c r="BO31" i="40"/>
  <c r="CA31" i="40"/>
  <c r="CM31" i="40"/>
  <c r="CY31" i="40"/>
  <c r="DK31" i="40"/>
  <c r="DB31" i="40"/>
  <c r="DD31" i="40"/>
  <c r="DF31" i="40"/>
  <c r="DJ31" i="40"/>
  <c r="CP31" i="40"/>
  <c r="CR31" i="40"/>
  <c r="CT31" i="40"/>
  <c r="CX31" i="40"/>
  <c r="CD31" i="40"/>
  <c r="CF31" i="40"/>
  <c r="CH31" i="40"/>
  <c r="CL31" i="40"/>
  <c r="BR31" i="40"/>
  <c r="BT31" i="40"/>
  <c r="BV31" i="40"/>
  <c r="BZ31" i="40"/>
  <c r="BF31" i="40"/>
  <c r="BH31" i="40"/>
  <c r="BJ31" i="40"/>
  <c r="BN31" i="40"/>
  <c r="BA31" i="40"/>
  <c r="AU31" i="40"/>
  <c r="AT31" i="40"/>
  <c r="AS31" i="40"/>
  <c r="P31" i="40"/>
  <c r="DN30" i="40"/>
  <c r="DP30" i="40"/>
  <c r="DR30" i="40"/>
  <c r="DV30" i="40"/>
  <c r="DB30" i="40"/>
  <c r="DD30" i="40"/>
  <c r="DF30" i="40"/>
  <c r="DJ30" i="40"/>
  <c r="CP30" i="40"/>
  <c r="CR30" i="40"/>
  <c r="CT30" i="40"/>
  <c r="CX30" i="40"/>
  <c r="CD30" i="40"/>
  <c r="CF30" i="40"/>
  <c r="CH30" i="40"/>
  <c r="CL30" i="40"/>
  <c r="BR30" i="40"/>
  <c r="BT30" i="40"/>
  <c r="BZ30" i="40"/>
  <c r="BF30" i="40"/>
  <c r="BH30" i="40"/>
  <c r="BJ30" i="40"/>
  <c r="BN30" i="40"/>
  <c r="BA30" i="40"/>
  <c r="AU30" i="40"/>
  <c r="AT30" i="40"/>
  <c r="AS30" i="40"/>
  <c r="P30" i="40"/>
  <c r="DN29" i="40"/>
  <c r="DP29" i="40"/>
  <c r="DR29" i="40"/>
  <c r="DV29" i="40"/>
  <c r="BP29" i="40"/>
  <c r="CB29" i="40"/>
  <c r="CN29" i="40"/>
  <c r="CZ29" i="40"/>
  <c r="DL29" i="40"/>
  <c r="BC29" i="40"/>
  <c r="BO29" i="40"/>
  <c r="CA29" i="40"/>
  <c r="CM29" i="40"/>
  <c r="CY29" i="40"/>
  <c r="DK29" i="40"/>
  <c r="DB29" i="40"/>
  <c r="DD29" i="40"/>
  <c r="DF29" i="40"/>
  <c r="DJ29" i="40"/>
  <c r="CP29" i="40"/>
  <c r="CR29" i="40"/>
  <c r="CT29" i="40"/>
  <c r="CX29" i="40"/>
  <c r="CD29" i="40"/>
  <c r="CF29" i="40"/>
  <c r="CH29" i="40"/>
  <c r="CL29" i="40"/>
  <c r="BR29" i="40"/>
  <c r="BT29" i="40"/>
  <c r="BV29" i="40"/>
  <c r="BZ29" i="40"/>
  <c r="BF29" i="40"/>
  <c r="BH29" i="40"/>
  <c r="BJ29" i="40"/>
  <c r="BN29" i="40"/>
  <c r="BA29" i="40"/>
  <c r="AU29" i="40"/>
  <c r="AT29" i="40"/>
  <c r="AS29" i="40"/>
  <c r="P29" i="40"/>
  <c r="DN28" i="40"/>
  <c r="DP28" i="40"/>
  <c r="DR28" i="40"/>
  <c r="DV28" i="40"/>
  <c r="DB28" i="40"/>
  <c r="DD28" i="40"/>
  <c r="DF28" i="40"/>
  <c r="DJ28" i="40"/>
  <c r="CP28" i="40"/>
  <c r="CR28" i="40"/>
  <c r="CT28" i="40"/>
  <c r="CX28" i="40"/>
  <c r="CD28" i="40"/>
  <c r="CF28" i="40"/>
  <c r="CH28" i="40"/>
  <c r="CL28" i="40"/>
  <c r="BR28" i="40"/>
  <c r="BT28" i="40"/>
  <c r="BV28" i="40"/>
  <c r="BZ28" i="40"/>
  <c r="BF28" i="40"/>
  <c r="BH28" i="40"/>
  <c r="BJ28" i="40"/>
  <c r="BN28" i="40"/>
  <c r="BA28" i="40"/>
  <c r="AU28" i="40"/>
  <c r="AT28" i="40"/>
  <c r="AS28" i="40"/>
  <c r="P28" i="40"/>
  <c r="DN27" i="40"/>
  <c r="DP27" i="40"/>
  <c r="DR27" i="40"/>
  <c r="DV27" i="40"/>
  <c r="BP27" i="40"/>
  <c r="CB27" i="40"/>
  <c r="CN27" i="40"/>
  <c r="CZ27" i="40"/>
  <c r="DL27" i="40"/>
  <c r="BC27" i="40"/>
  <c r="BO27" i="40"/>
  <c r="CA27" i="40"/>
  <c r="CM27" i="40"/>
  <c r="CY27" i="40"/>
  <c r="DK27" i="40"/>
  <c r="DB27" i="40"/>
  <c r="DD27" i="40"/>
  <c r="DF27" i="40"/>
  <c r="DJ27" i="40"/>
  <c r="CP27" i="40"/>
  <c r="CR27" i="40"/>
  <c r="CT27" i="40"/>
  <c r="CX27" i="40"/>
  <c r="CD27" i="40"/>
  <c r="CF27" i="40"/>
  <c r="CH27" i="40"/>
  <c r="CL27" i="40"/>
  <c r="BR27" i="40"/>
  <c r="BT27" i="40"/>
  <c r="BV27" i="40"/>
  <c r="BZ27" i="40"/>
  <c r="BF27" i="40"/>
  <c r="BH27" i="40"/>
  <c r="BJ27" i="40"/>
  <c r="BN27" i="40"/>
  <c r="BA27" i="40"/>
  <c r="AU27" i="40"/>
  <c r="AT27" i="40"/>
  <c r="AS27" i="40"/>
  <c r="P27" i="40"/>
  <c r="DN26" i="40"/>
  <c r="DP26" i="40"/>
  <c r="DR26" i="40"/>
  <c r="DV26" i="40"/>
  <c r="DB26" i="40"/>
  <c r="DD26" i="40"/>
  <c r="DF26" i="40"/>
  <c r="DJ26" i="40"/>
  <c r="CP26" i="40"/>
  <c r="CR26" i="40"/>
  <c r="CT26" i="40"/>
  <c r="CX26" i="40"/>
  <c r="CD26" i="40"/>
  <c r="CF26" i="40"/>
  <c r="CH26" i="40"/>
  <c r="CL26" i="40"/>
  <c r="BR26" i="40"/>
  <c r="BT26" i="40"/>
  <c r="BV26" i="40"/>
  <c r="BZ26" i="40"/>
  <c r="BF26" i="40"/>
  <c r="BH26" i="40"/>
  <c r="BJ26" i="40"/>
  <c r="BN26" i="40"/>
  <c r="BA26" i="40"/>
  <c r="AU26" i="40"/>
  <c r="AT26" i="40"/>
  <c r="AS26" i="40"/>
  <c r="P26" i="40"/>
  <c r="DN25" i="40"/>
  <c r="DP25" i="40"/>
  <c r="DR25" i="40"/>
  <c r="DV25" i="40"/>
  <c r="BP25" i="40"/>
  <c r="CB25" i="40"/>
  <c r="CN25" i="40"/>
  <c r="CZ25" i="40"/>
  <c r="DL25" i="40"/>
  <c r="BC25" i="40"/>
  <c r="BO25" i="40"/>
  <c r="CA25" i="40"/>
  <c r="CM25" i="40"/>
  <c r="CY25" i="40"/>
  <c r="DK25" i="40"/>
  <c r="DB25" i="40"/>
  <c r="DD25" i="40"/>
  <c r="DF25" i="40"/>
  <c r="DJ25" i="40"/>
  <c r="CP25" i="40"/>
  <c r="CR25" i="40"/>
  <c r="CT25" i="40"/>
  <c r="CX25" i="40"/>
  <c r="CD25" i="40"/>
  <c r="CF25" i="40"/>
  <c r="CH25" i="40"/>
  <c r="CL25" i="40"/>
  <c r="BR25" i="40"/>
  <c r="BT25" i="40"/>
  <c r="BV25" i="40"/>
  <c r="BZ25" i="40"/>
  <c r="BF25" i="40"/>
  <c r="BH25" i="40"/>
  <c r="BJ25" i="40"/>
  <c r="BN25" i="40"/>
  <c r="BA25" i="40"/>
  <c r="AU25" i="40"/>
  <c r="AT25" i="40"/>
  <c r="AS25" i="40"/>
  <c r="P25" i="40"/>
  <c r="DN24" i="40"/>
  <c r="DP24" i="40"/>
  <c r="DR24" i="40"/>
  <c r="DV24" i="40"/>
  <c r="DB24" i="40"/>
  <c r="DD24" i="40"/>
  <c r="DF24" i="40"/>
  <c r="DJ24" i="40"/>
  <c r="CP24" i="40"/>
  <c r="CR24" i="40"/>
  <c r="CT24" i="40"/>
  <c r="CX24" i="40"/>
  <c r="CD24" i="40"/>
  <c r="CF24" i="40"/>
  <c r="CH24" i="40"/>
  <c r="CL24" i="40"/>
  <c r="BR24" i="40"/>
  <c r="BT24" i="40"/>
  <c r="BV24" i="40"/>
  <c r="BZ24" i="40"/>
  <c r="BF24" i="40"/>
  <c r="BH24" i="40"/>
  <c r="BJ24" i="40"/>
  <c r="BN24" i="40"/>
  <c r="BA24" i="40"/>
  <c r="AU24" i="40"/>
  <c r="AT24" i="40"/>
  <c r="AS24" i="40"/>
  <c r="P24" i="40"/>
  <c r="DN23" i="40"/>
  <c r="DP23" i="40"/>
  <c r="DR23" i="40"/>
  <c r="DV23" i="40"/>
  <c r="BP23" i="40"/>
  <c r="CB23" i="40"/>
  <c r="CN23" i="40"/>
  <c r="CZ23" i="40"/>
  <c r="DL23" i="40"/>
  <c r="BC23" i="40"/>
  <c r="BO23" i="40"/>
  <c r="CA23" i="40"/>
  <c r="CM23" i="40"/>
  <c r="CY23" i="40"/>
  <c r="DK23" i="40"/>
  <c r="DB23" i="40"/>
  <c r="DD23" i="40"/>
  <c r="DF23" i="40"/>
  <c r="DJ23" i="40"/>
  <c r="CP23" i="40"/>
  <c r="CR23" i="40"/>
  <c r="CT23" i="40"/>
  <c r="CX23" i="40"/>
  <c r="CD23" i="40"/>
  <c r="CF23" i="40"/>
  <c r="CH23" i="40"/>
  <c r="CL23" i="40"/>
  <c r="BR23" i="40"/>
  <c r="BT23" i="40"/>
  <c r="BV23" i="40"/>
  <c r="BZ23" i="40"/>
  <c r="BF23" i="40"/>
  <c r="BH23" i="40"/>
  <c r="BJ23" i="40"/>
  <c r="BN23" i="40"/>
  <c r="BA23" i="40"/>
  <c r="AU23" i="40"/>
  <c r="AT23" i="40"/>
  <c r="AS23" i="40"/>
  <c r="P23" i="40"/>
  <c r="DN22" i="40"/>
  <c r="DP22" i="40"/>
  <c r="DR22" i="40"/>
  <c r="DV22" i="40"/>
  <c r="DB22" i="40"/>
  <c r="DD22" i="40"/>
  <c r="DF22" i="40"/>
  <c r="DJ22" i="40"/>
  <c r="CP22" i="40"/>
  <c r="CR22" i="40"/>
  <c r="CT22" i="40"/>
  <c r="CX22" i="40"/>
  <c r="CD22" i="40"/>
  <c r="CF22" i="40"/>
  <c r="CH22" i="40"/>
  <c r="CL22" i="40"/>
  <c r="BR22" i="40"/>
  <c r="BT22" i="40"/>
  <c r="BV22" i="40"/>
  <c r="BZ22" i="40"/>
  <c r="BF22" i="40"/>
  <c r="BH22" i="40"/>
  <c r="BJ22" i="40"/>
  <c r="BN22" i="40"/>
  <c r="BA22" i="40"/>
  <c r="AU22" i="40"/>
  <c r="AT22" i="40"/>
  <c r="AS22" i="40"/>
  <c r="P22" i="40"/>
  <c r="DN21" i="40"/>
  <c r="DP21" i="40"/>
  <c r="DR21" i="40"/>
  <c r="DV21" i="40"/>
  <c r="BP21" i="40"/>
  <c r="CB21" i="40"/>
  <c r="CN21" i="40"/>
  <c r="CZ21" i="40"/>
  <c r="DL21" i="40"/>
  <c r="BC21" i="40"/>
  <c r="BO21" i="40"/>
  <c r="CA21" i="40"/>
  <c r="CM21" i="40"/>
  <c r="CY21" i="40"/>
  <c r="DK21" i="40"/>
  <c r="DB21" i="40"/>
  <c r="DD21" i="40"/>
  <c r="DF21" i="40"/>
  <c r="DJ21" i="40"/>
  <c r="CP21" i="40"/>
  <c r="CR21" i="40"/>
  <c r="CT21" i="40"/>
  <c r="CX21" i="40"/>
  <c r="CD21" i="40"/>
  <c r="CF21" i="40"/>
  <c r="CH21" i="40"/>
  <c r="CL21" i="40"/>
  <c r="BR21" i="40"/>
  <c r="BT21" i="40"/>
  <c r="BV21" i="40"/>
  <c r="BZ21" i="40"/>
  <c r="BF21" i="40"/>
  <c r="BH21" i="40"/>
  <c r="BJ21" i="40"/>
  <c r="BN21" i="40"/>
  <c r="BA21" i="40"/>
  <c r="AU21" i="40"/>
  <c r="AT21" i="40"/>
  <c r="AS21" i="40"/>
  <c r="P21" i="40"/>
  <c r="DN20" i="40"/>
  <c r="DP20" i="40"/>
  <c r="DR20" i="40"/>
  <c r="DV20" i="40"/>
  <c r="DB20" i="40"/>
  <c r="DD20" i="40"/>
  <c r="DF20" i="40"/>
  <c r="DJ20" i="40"/>
  <c r="CP20" i="40"/>
  <c r="CR20" i="40"/>
  <c r="CT20" i="40"/>
  <c r="CX20" i="40"/>
  <c r="CD20" i="40"/>
  <c r="CF20" i="40"/>
  <c r="CH20" i="40"/>
  <c r="CL20" i="40"/>
  <c r="BR20" i="40"/>
  <c r="BT20" i="40"/>
  <c r="BV20" i="40"/>
  <c r="BZ20" i="40"/>
  <c r="BF20" i="40"/>
  <c r="BH20" i="40"/>
  <c r="BJ20" i="40"/>
  <c r="BN20" i="40"/>
  <c r="BA20" i="40"/>
  <c r="AU20" i="40"/>
  <c r="AT20" i="40"/>
  <c r="AS20" i="40"/>
  <c r="AR20" i="40"/>
  <c r="P20" i="40"/>
  <c r="DN19" i="40"/>
  <c r="DP19" i="40"/>
  <c r="DR19" i="40"/>
  <c r="DV19" i="40"/>
  <c r="BP19" i="40"/>
  <c r="CB19" i="40"/>
  <c r="CN19" i="40"/>
  <c r="CZ19" i="40"/>
  <c r="DL19" i="40"/>
  <c r="BC19" i="40"/>
  <c r="BO19" i="40"/>
  <c r="CA19" i="40"/>
  <c r="CM19" i="40"/>
  <c r="CY19" i="40"/>
  <c r="DK19" i="40"/>
  <c r="DB19" i="40"/>
  <c r="DD19" i="40"/>
  <c r="DF19" i="40"/>
  <c r="DJ19" i="40"/>
  <c r="CP19" i="40"/>
  <c r="CR19" i="40"/>
  <c r="CT19" i="40"/>
  <c r="CX19" i="40"/>
  <c r="CD19" i="40"/>
  <c r="CF19" i="40"/>
  <c r="CH19" i="40"/>
  <c r="CL19" i="40"/>
  <c r="BR19" i="40"/>
  <c r="BT19" i="40"/>
  <c r="BV19" i="40"/>
  <c r="BZ19" i="40"/>
  <c r="BF19" i="40"/>
  <c r="BH19" i="40"/>
  <c r="BJ19" i="40"/>
  <c r="BN19" i="40"/>
  <c r="BA19" i="40"/>
  <c r="AU19" i="40"/>
  <c r="AT19" i="40"/>
  <c r="AS19" i="40"/>
  <c r="AR19" i="40"/>
  <c r="P19" i="40"/>
  <c r="DN18" i="40"/>
  <c r="DP18" i="40"/>
  <c r="DR18" i="40"/>
  <c r="DV18" i="40"/>
  <c r="DB18" i="40"/>
  <c r="DD18" i="40"/>
  <c r="DF18" i="40"/>
  <c r="DJ18" i="40"/>
  <c r="CP18" i="40"/>
  <c r="CR18" i="40"/>
  <c r="CT18" i="40"/>
  <c r="CX18" i="40"/>
  <c r="CD18" i="40"/>
  <c r="CF18" i="40"/>
  <c r="CH18" i="40"/>
  <c r="CL18" i="40"/>
  <c r="BR18" i="40"/>
  <c r="BT18" i="40"/>
  <c r="BV18" i="40"/>
  <c r="BZ18" i="40"/>
  <c r="BF18" i="40"/>
  <c r="BH18" i="40"/>
  <c r="BJ18" i="40"/>
  <c r="BN18" i="40"/>
  <c r="BA18" i="40"/>
  <c r="AU18" i="40"/>
  <c r="AT18" i="40"/>
  <c r="AS18" i="40"/>
  <c r="P18" i="40"/>
  <c r="DN17" i="40"/>
  <c r="DP17" i="40"/>
  <c r="DR17" i="40"/>
  <c r="DV17" i="40"/>
  <c r="BP17" i="40"/>
  <c r="CB17" i="40"/>
  <c r="CN17" i="40"/>
  <c r="CZ17" i="40"/>
  <c r="DL17" i="40"/>
  <c r="BC17" i="40"/>
  <c r="BO17" i="40"/>
  <c r="CA17" i="40"/>
  <c r="CM17" i="40"/>
  <c r="CY17" i="40"/>
  <c r="DK17" i="40"/>
  <c r="DB17" i="40"/>
  <c r="DD17" i="40"/>
  <c r="DF17" i="40"/>
  <c r="DJ17" i="40"/>
  <c r="CP17" i="40"/>
  <c r="CR17" i="40"/>
  <c r="CT17" i="40"/>
  <c r="CX17" i="40"/>
  <c r="CD17" i="40"/>
  <c r="CF17" i="40"/>
  <c r="CH17" i="40"/>
  <c r="CL17" i="40"/>
  <c r="BR17" i="40"/>
  <c r="BT17" i="40"/>
  <c r="BV17" i="40"/>
  <c r="BZ17" i="40"/>
  <c r="BF17" i="40"/>
  <c r="BH17" i="40"/>
  <c r="BJ17" i="40"/>
  <c r="BN17" i="40"/>
  <c r="BA17" i="40"/>
  <c r="AU17" i="40"/>
  <c r="AT17" i="40"/>
  <c r="AS17" i="40"/>
  <c r="P17" i="40"/>
  <c r="DN16" i="40"/>
  <c r="DP16" i="40"/>
  <c r="DR16" i="40"/>
  <c r="DV16" i="40"/>
  <c r="DB16" i="40"/>
  <c r="DD16" i="40"/>
  <c r="DF16" i="40"/>
  <c r="DJ16" i="40"/>
  <c r="CP16" i="40"/>
  <c r="CR16" i="40"/>
  <c r="CT16" i="40"/>
  <c r="CX16" i="40"/>
  <c r="CD16" i="40"/>
  <c r="CF16" i="40"/>
  <c r="CH16" i="40"/>
  <c r="CL16" i="40"/>
  <c r="BR16" i="40"/>
  <c r="BT16" i="40"/>
  <c r="BV16" i="40"/>
  <c r="BZ16" i="40"/>
  <c r="BF16" i="40"/>
  <c r="BH16" i="40"/>
  <c r="BJ16" i="40"/>
  <c r="BN16" i="40"/>
  <c r="BA16" i="40"/>
  <c r="AU16" i="40"/>
  <c r="AT16" i="40"/>
  <c r="AS16" i="40"/>
  <c r="P16" i="40"/>
  <c r="DN15" i="40"/>
  <c r="DP15" i="40"/>
  <c r="DR15" i="40"/>
  <c r="DV15" i="40"/>
  <c r="BP15" i="40"/>
  <c r="CB15" i="40"/>
  <c r="CN15" i="40"/>
  <c r="CZ15" i="40"/>
  <c r="DL15" i="40"/>
  <c r="BC15" i="40"/>
  <c r="BO15" i="40"/>
  <c r="CA15" i="40"/>
  <c r="CM15" i="40"/>
  <c r="CY15" i="40"/>
  <c r="DK15" i="40"/>
  <c r="DB15" i="40"/>
  <c r="DD15" i="40"/>
  <c r="DF15" i="40"/>
  <c r="DJ15" i="40"/>
  <c r="CP15" i="40"/>
  <c r="CR15" i="40"/>
  <c r="CT15" i="40"/>
  <c r="CX15" i="40"/>
  <c r="CD15" i="40"/>
  <c r="CF15" i="40"/>
  <c r="CH15" i="40"/>
  <c r="CL15" i="40"/>
  <c r="BR15" i="40"/>
  <c r="BT15" i="40"/>
  <c r="BV15" i="40"/>
  <c r="BZ15" i="40"/>
  <c r="BF15" i="40"/>
  <c r="BH15" i="40"/>
  <c r="BJ15" i="40"/>
  <c r="BN15" i="40"/>
  <c r="BA15" i="40"/>
  <c r="AU15" i="40"/>
  <c r="AT15" i="40"/>
  <c r="AS15" i="40"/>
  <c r="P15" i="40"/>
  <c r="DN14" i="40"/>
  <c r="DP14" i="40"/>
  <c r="DR14" i="40"/>
  <c r="DV14" i="40"/>
  <c r="DB14" i="40"/>
  <c r="DD14" i="40"/>
  <c r="DF14" i="40"/>
  <c r="DJ14" i="40"/>
  <c r="CP14" i="40"/>
  <c r="CR14" i="40"/>
  <c r="CT14" i="40"/>
  <c r="CX14" i="40"/>
  <c r="CD14" i="40"/>
  <c r="CF14" i="40"/>
  <c r="CH14" i="40"/>
  <c r="CL14" i="40"/>
  <c r="BR14" i="40"/>
  <c r="BT14" i="40"/>
  <c r="BV14" i="40"/>
  <c r="BZ14" i="40"/>
  <c r="BF14" i="40"/>
  <c r="BH14" i="40"/>
  <c r="BJ14" i="40"/>
  <c r="BN14" i="40"/>
  <c r="BA14" i="40"/>
  <c r="AU14" i="40"/>
  <c r="AT14" i="40"/>
  <c r="AS14" i="40"/>
  <c r="P14" i="40"/>
  <c r="DN13" i="40"/>
  <c r="DP13" i="40"/>
  <c r="DR13" i="40"/>
  <c r="DV13" i="40"/>
  <c r="BP13" i="40"/>
  <c r="CB13" i="40"/>
  <c r="CN13" i="40"/>
  <c r="CZ13" i="40"/>
  <c r="DL13" i="40"/>
  <c r="BC13" i="40"/>
  <c r="BO13" i="40"/>
  <c r="CA13" i="40"/>
  <c r="CM13" i="40"/>
  <c r="CY13" i="40"/>
  <c r="DK13" i="40"/>
  <c r="DB13" i="40"/>
  <c r="DD13" i="40"/>
  <c r="DF13" i="40"/>
  <c r="DJ13" i="40"/>
  <c r="CP13" i="40"/>
  <c r="CR13" i="40"/>
  <c r="CT13" i="40"/>
  <c r="CX13" i="40"/>
  <c r="CD13" i="40"/>
  <c r="CF13" i="40"/>
  <c r="CH13" i="40"/>
  <c r="CL13" i="40"/>
  <c r="BR13" i="40"/>
  <c r="BT13" i="40"/>
  <c r="BV13" i="40"/>
  <c r="BZ13" i="40"/>
  <c r="BF13" i="40"/>
  <c r="BH13" i="40"/>
  <c r="BJ13" i="40"/>
  <c r="BN13" i="40"/>
  <c r="BA13" i="40"/>
  <c r="AU13" i="40"/>
  <c r="AT13" i="40"/>
  <c r="AS13" i="40"/>
  <c r="P13" i="40"/>
  <c r="DN12" i="40"/>
  <c r="DP12" i="40"/>
  <c r="DR12" i="40"/>
  <c r="DV12" i="40"/>
  <c r="DB12" i="40"/>
  <c r="DD12" i="40"/>
  <c r="DF12" i="40"/>
  <c r="DJ12" i="40"/>
  <c r="CP12" i="40"/>
  <c r="CR12" i="40"/>
  <c r="CT12" i="40"/>
  <c r="CX12" i="40"/>
  <c r="CD12" i="40"/>
  <c r="CF12" i="40"/>
  <c r="CH12" i="40"/>
  <c r="CL12" i="40"/>
  <c r="BR12" i="40"/>
  <c r="BT12" i="40"/>
  <c r="BV12" i="40"/>
  <c r="BZ12" i="40"/>
  <c r="BF12" i="40"/>
  <c r="BH12" i="40"/>
  <c r="BJ12" i="40"/>
  <c r="BN12" i="40"/>
  <c r="BA12" i="40"/>
  <c r="AU12" i="40"/>
  <c r="AT12" i="40"/>
  <c r="AS12" i="40"/>
  <c r="P12" i="40"/>
  <c r="DN11" i="40"/>
  <c r="DP11" i="40"/>
  <c r="DR11" i="40"/>
  <c r="DV11" i="40"/>
  <c r="BP11" i="40"/>
  <c r="CB11" i="40"/>
  <c r="CN11" i="40"/>
  <c r="CZ11" i="40"/>
  <c r="DL11" i="40"/>
  <c r="BC11" i="40"/>
  <c r="BO11" i="40"/>
  <c r="CA11" i="40"/>
  <c r="CM11" i="40"/>
  <c r="CY11" i="40"/>
  <c r="DK11" i="40"/>
  <c r="DB11" i="40"/>
  <c r="DD11" i="40"/>
  <c r="DF11" i="40"/>
  <c r="DJ11" i="40"/>
  <c r="CP11" i="40"/>
  <c r="CR11" i="40"/>
  <c r="CT11" i="40"/>
  <c r="CX11" i="40"/>
  <c r="CD11" i="40"/>
  <c r="CF11" i="40"/>
  <c r="CH11" i="40"/>
  <c r="CL11" i="40"/>
  <c r="BR11" i="40"/>
  <c r="BT11" i="40"/>
  <c r="BV11" i="40"/>
  <c r="BZ11" i="40"/>
  <c r="BF11" i="40"/>
  <c r="BH11" i="40"/>
  <c r="BJ11" i="40"/>
  <c r="BN11" i="40"/>
  <c r="BA11" i="40"/>
  <c r="AU11" i="40"/>
  <c r="AT11" i="40"/>
  <c r="AS11" i="40"/>
  <c r="P11" i="40"/>
  <c r="DN10" i="40"/>
  <c r="DR10" i="40"/>
  <c r="DV10" i="40"/>
  <c r="DB10" i="40"/>
  <c r="DD10" i="40"/>
  <c r="DF10" i="40"/>
  <c r="DJ10" i="40"/>
  <c r="CP10" i="40"/>
  <c r="CR10" i="40"/>
  <c r="CT10" i="40"/>
  <c r="CX10" i="40"/>
  <c r="CD10" i="40"/>
  <c r="CF10" i="40"/>
  <c r="CH10" i="40"/>
  <c r="CL10" i="40"/>
  <c r="BR10" i="40"/>
  <c r="BT10" i="40"/>
  <c r="BV10" i="40"/>
  <c r="BZ10" i="40"/>
  <c r="BF10" i="40"/>
  <c r="BH10" i="40"/>
  <c r="BJ10" i="40"/>
  <c r="BN10" i="40"/>
  <c r="BA10" i="40"/>
  <c r="AU10" i="40"/>
  <c r="AT10" i="40"/>
  <c r="AS10" i="40"/>
  <c r="P10" i="40"/>
  <c r="DN9" i="40"/>
  <c r="DP9" i="40"/>
  <c r="DR9" i="40"/>
  <c r="DV9" i="40"/>
  <c r="BP9" i="40"/>
  <c r="CB9" i="40"/>
  <c r="CN9" i="40"/>
  <c r="CZ9" i="40"/>
  <c r="DL9" i="40"/>
  <c r="BC9" i="40"/>
  <c r="BO9" i="40"/>
  <c r="CA9" i="40"/>
  <c r="CM9" i="40"/>
  <c r="CY9" i="40"/>
  <c r="DK9" i="40"/>
  <c r="DB9" i="40"/>
  <c r="DD9" i="40"/>
  <c r="DF9" i="40"/>
  <c r="DJ9" i="40"/>
  <c r="CP9" i="40"/>
  <c r="CR9" i="40"/>
  <c r="CT9" i="40"/>
  <c r="CX9" i="40"/>
  <c r="CD9" i="40"/>
  <c r="CF9" i="40"/>
  <c r="CH9" i="40"/>
  <c r="CL9" i="40"/>
  <c r="BR9" i="40"/>
  <c r="BT9" i="40"/>
  <c r="BV9" i="40"/>
  <c r="BZ9" i="40"/>
  <c r="BF9" i="40"/>
  <c r="BH9" i="40"/>
  <c r="BJ9" i="40"/>
  <c r="BN9" i="40"/>
  <c r="BA9" i="40"/>
  <c r="AU9" i="40"/>
  <c r="AT9" i="40"/>
  <c r="AS9" i="40"/>
  <c r="P9" i="40"/>
  <c r="DN8" i="40"/>
  <c r="DP8" i="40"/>
  <c r="DR8" i="40"/>
  <c r="DV8" i="40"/>
  <c r="DB8" i="40"/>
  <c r="DD8" i="40"/>
  <c r="DF8" i="40"/>
  <c r="DJ8" i="40"/>
  <c r="CP8" i="40"/>
  <c r="CR8" i="40"/>
  <c r="CT8" i="40"/>
  <c r="CX8" i="40"/>
  <c r="CD8" i="40"/>
  <c r="CF8" i="40"/>
  <c r="CH8" i="40"/>
  <c r="CL8" i="40"/>
  <c r="BR8" i="40"/>
  <c r="BT8" i="40"/>
  <c r="BV8" i="40"/>
  <c r="BZ8" i="40"/>
  <c r="BF8" i="40"/>
  <c r="BH8" i="40"/>
  <c r="BJ8" i="40"/>
  <c r="BN8" i="40"/>
  <c r="BA8" i="40"/>
  <c r="AU8" i="40"/>
  <c r="AT8" i="40"/>
  <c r="AS8" i="40"/>
  <c r="P8" i="40"/>
  <c r="DN7" i="40"/>
  <c r="DP7" i="40"/>
  <c r="DR7" i="40"/>
  <c r="DV7" i="40"/>
  <c r="BP7" i="40"/>
  <c r="CB7" i="40"/>
  <c r="CN7" i="40"/>
  <c r="CZ7" i="40"/>
  <c r="DL7" i="40"/>
  <c r="BC7" i="40"/>
  <c r="BO7" i="40"/>
  <c r="CA7" i="40"/>
  <c r="CM7" i="40"/>
  <c r="CY7" i="40"/>
  <c r="DK7" i="40"/>
  <c r="DB7" i="40"/>
  <c r="DD7" i="40"/>
  <c r="DF7" i="40"/>
  <c r="DJ7" i="40"/>
  <c r="CP7" i="40"/>
  <c r="CR7" i="40"/>
  <c r="CT7" i="40"/>
  <c r="CX7" i="40"/>
  <c r="CD7" i="40"/>
  <c r="CF7" i="40"/>
  <c r="CH7" i="40"/>
  <c r="CL7" i="40"/>
  <c r="BR7" i="40"/>
  <c r="BT7" i="40"/>
  <c r="BV7" i="40"/>
  <c r="BZ7" i="40"/>
  <c r="BF7" i="40"/>
  <c r="BH7" i="40"/>
  <c r="BJ7" i="40"/>
  <c r="BN7" i="40"/>
  <c r="BA7" i="40"/>
  <c r="AU7" i="40"/>
  <c r="AT7" i="40"/>
  <c r="AS7" i="40"/>
  <c r="P7" i="40"/>
  <c r="DN6" i="40"/>
  <c r="DP6" i="40"/>
  <c r="DR6" i="40"/>
  <c r="DV6" i="40"/>
  <c r="DB6" i="40"/>
  <c r="DD6" i="40"/>
  <c r="DF6" i="40"/>
  <c r="DJ6" i="40"/>
  <c r="CP6" i="40"/>
  <c r="CR6" i="40"/>
  <c r="CT6" i="40"/>
  <c r="CX6" i="40"/>
  <c r="CD6" i="40"/>
  <c r="CF6" i="40"/>
  <c r="CH6" i="40"/>
  <c r="CL6" i="40"/>
  <c r="BR6" i="40"/>
  <c r="BT6" i="40"/>
  <c r="BV6" i="40"/>
  <c r="BZ6" i="40"/>
  <c r="BF6" i="40"/>
  <c r="BH6" i="40"/>
  <c r="BJ6" i="40"/>
  <c r="BN6" i="40"/>
  <c r="BA6" i="40"/>
  <c r="AU6" i="40"/>
  <c r="AT6" i="40"/>
  <c r="AS6" i="40"/>
  <c r="P6" i="40"/>
  <c r="DN5" i="40"/>
  <c r="DP5" i="40"/>
  <c r="DR5" i="40"/>
  <c r="DV5" i="40"/>
  <c r="BP5" i="40"/>
  <c r="CB5" i="40"/>
  <c r="CN5" i="40"/>
  <c r="CZ5" i="40"/>
  <c r="DL5" i="40"/>
  <c r="BC5" i="40"/>
  <c r="BO5" i="40"/>
  <c r="CA5" i="40"/>
  <c r="CM5" i="40"/>
  <c r="CY5" i="40"/>
  <c r="DK5" i="40"/>
  <c r="DB5" i="40"/>
  <c r="DD5" i="40"/>
  <c r="DF5" i="40"/>
  <c r="CP5" i="40"/>
  <c r="CR5" i="40"/>
  <c r="CT5" i="40"/>
  <c r="CX5" i="40"/>
  <c r="CD5" i="40"/>
  <c r="CF5" i="40"/>
  <c r="CH5" i="40"/>
  <c r="CL5" i="40"/>
  <c r="BR5" i="40"/>
  <c r="BT5" i="40"/>
  <c r="BV5" i="40"/>
  <c r="BZ5" i="40"/>
  <c r="BF5" i="40"/>
  <c r="BH5" i="40"/>
  <c r="BJ5" i="40"/>
  <c r="BA5" i="40"/>
  <c r="AT5" i="40"/>
  <c r="AS5" i="40"/>
  <c r="P5" i="40"/>
  <c r="Q2" i="40"/>
  <c r="AO1" i="40"/>
  <c r="AV32" i="39"/>
  <c r="AV33" i="39"/>
  <c r="AV34" i="39"/>
  <c r="AV35" i="39"/>
  <c r="AV38" i="39"/>
  <c r="AV50" i="39"/>
  <c r="AW32" i="39"/>
  <c r="AW33" i="39"/>
  <c r="AW34" i="39"/>
  <c r="AW35" i="39"/>
  <c r="AW38" i="39"/>
  <c r="AW50" i="39"/>
  <c r="AX32" i="39"/>
  <c r="AX33" i="39"/>
  <c r="AX34" i="39"/>
  <c r="AX35" i="39"/>
  <c r="AX37" i="39"/>
  <c r="AX49" i="39"/>
  <c r="AY32" i="39"/>
  <c r="AY33" i="39"/>
  <c r="AY34" i="39"/>
  <c r="AY35" i="39"/>
  <c r="AY38" i="39"/>
  <c r="AY50" i="39"/>
  <c r="AZ32" i="39"/>
  <c r="AZ33" i="39"/>
  <c r="AZ34" i="39"/>
  <c r="AZ35" i="39"/>
  <c r="AZ38" i="39"/>
  <c r="AZ50" i="39"/>
  <c r="BA50" i="39"/>
  <c r="BA49" i="39"/>
  <c r="BA38" i="39"/>
  <c r="BA37" i="39"/>
  <c r="J32" i="39"/>
  <c r="M32" i="39"/>
  <c r="AO32" i="39"/>
  <c r="AM32" i="39"/>
  <c r="J33" i="39"/>
  <c r="M33" i="39"/>
  <c r="AO33" i="39"/>
  <c r="AM33" i="39"/>
  <c r="J34" i="39"/>
  <c r="M34" i="39"/>
  <c r="AO34" i="39"/>
  <c r="AM34" i="39"/>
  <c r="J35" i="39"/>
  <c r="M35" i="39"/>
  <c r="AO35" i="39"/>
  <c r="AM35" i="39"/>
  <c r="AQ5" i="39"/>
  <c r="AQ6" i="39"/>
  <c r="AQ7" i="39"/>
  <c r="AQ8" i="39"/>
  <c r="AQ9" i="39"/>
  <c r="AQ10" i="39"/>
  <c r="AQ11" i="39"/>
  <c r="AQ12" i="39"/>
  <c r="AQ13" i="39"/>
  <c r="AQ14" i="39"/>
  <c r="AQ15" i="39"/>
  <c r="AQ16" i="39"/>
  <c r="AQ17" i="39"/>
  <c r="AQ18" i="39"/>
  <c r="AQ19" i="39"/>
  <c r="AQ20" i="39"/>
  <c r="AQ21" i="39"/>
  <c r="AQ22" i="39"/>
  <c r="AO36" i="39"/>
  <c r="AM36" i="39"/>
  <c r="AN36" i="39"/>
  <c r="M36" i="39"/>
  <c r="J29" i="39"/>
  <c r="M29" i="39"/>
  <c r="J5" i="39"/>
  <c r="M5" i="39"/>
  <c r="J6" i="39"/>
  <c r="M6" i="39"/>
  <c r="J7" i="39"/>
  <c r="M7" i="39"/>
  <c r="J8" i="39"/>
  <c r="M8" i="39"/>
  <c r="J9" i="39"/>
  <c r="M9" i="39"/>
  <c r="J10" i="39"/>
  <c r="M10" i="39"/>
  <c r="J11" i="39"/>
  <c r="M11" i="39"/>
  <c r="J12" i="39"/>
  <c r="M12" i="39"/>
  <c r="J13" i="39"/>
  <c r="M13" i="39"/>
  <c r="J14" i="39"/>
  <c r="M14" i="39"/>
  <c r="J15" i="39"/>
  <c r="M15" i="39"/>
  <c r="J16" i="39"/>
  <c r="M16" i="39"/>
  <c r="J17" i="39"/>
  <c r="M17" i="39"/>
  <c r="J18" i="39"/>
  <c r="M18" i="39"/>
  <c r="J19" i="39"/>
  <c r="M19" i="39"/>
  <c r="J20" i="39"/>
  <c r="M20" i="39"/>
  <c r="J21" i="39"/>
  <c r="M21" i="39"/>
  <c r="J22" i="39"/>
  <c r="M22" i="39"/>
  <c r="J23" i="39"/>
  <c r="M23" i="39"/>
  <c r="J24" i="39"/>
  <c r="M24" i="39"/>
  <c r="J25" i="39"/>
  <c r="M25" i="39"/>
  <c r="J26" i="39"/>
  <c r="M26" i="39"/>
  <c r="J27" i="39"/>
  <c r="M27" i="39"/>
  <c r="J28" i="39"/>
  <c r="M28" i="39"/>
  <c r="J30" i="39"/>
  <c r="M30" i="39"/>
  <c r="J31" i="39"/>
  <c r="M31" i="39"/>
  <c r="AV29" i="39"/>
  <c r="AV5" i="39"/>
  <c r="AV6" i="39"/>
  <c r="AV7" i="39"/>
  <c r="AV8" i="39"/>
  <c r="AV9" i="39"/>
  <c r="AV10" i="39"/>
  <c r="AV11" i="39"/>
  <c r="AV12" i="39"/>
  <c r="AV13" i="39"/>
  <c r="AV14" i="39"/>
  <c r="AV15" i="39"/>
  <c r="AV16" i="39"/>
  <c r="AV17" i="39"/>
  <c r="AV18" i="39"/>
  <c r="AV19" i="39"/>
  <c r="AV20" i="39"/>
  <c r="AV21" i="39"/>
  <c r="AV22" i="39"/>
  <c r="AV23" i="39"/>
  <c r="AV24" i="39"/>
  <c r="AV25" i="39"/>
  <c r="AV26" i="39"/>
  <c r="AV27" i="39"/>
  <c r="AV28" i="39"/>
  <c r="AV30" i="39"/>
  <c r="AV31" i="39"/>
  <c r="AW29" i="39"/>
  <c r="AW5" i="39"/>
  <c r="AW6" i="39"/>
  <c r="AW7" i="39"/>
  <c r="AW8" i="39"/>
  <c r="AW9" i="39"/>
  <c r="AW10" i="39"/>
  <c r="AW11" i="39"/>
  <c r="AW12" i="39"/>
  <c r="AW13" i="39"/>
  <c r="AW14" i="39"/>
  <c r="AW15" i="39"/>
  <c r="AW16" i="39"/>
  <c r="AW17" i="39"/>
  <c r="AW18" i="39"/>
  <c r="AW19" i="39"/>
  <c r="AW20" i="39"/>
  <c r="AW21" i="39"/>
  <c r="AW22" i="39"/>
  <c r="AW23" i="39"/>
  <c r="AW24" i="39"/>
  <c r="AW25" i="39"/>
  <c r="AW26" i="39"/>
  <c r="AW27" i="39"/>
  <c r="AW28" i="39"/>
  <c r="AW30" i="39"/>
  <c r="AW31" i="39"/>
  <c r="AX29" i="39"/>
  <c r="AX5" i="39"/>
  <c r="AX6" i="39"/>
  <c r="AX7" i="39"/>
  <c r="AX8" i="39"/>
  <c r="AX9" i="39"/>
  <c r="AX10" i="39"/>
  <c r="AX11" i="39"/>
  <c r="AX12" i="39"/>
  <c r="AX13" i="39"/>
  <c r="AX14" i="39"/>
  <c r="AX15" i="39"/>
  <c r="AX16" i="39"/>
  <c r="AX17" i="39"/>
  <c r="AX18" i="39"/>
  <c r="AX19" i="39"/>
  <c r="AX20" i="39"/>
  <c r="AX21" i="39"/>
  <c r="AX22" i="39"/>
  <c r="AX23" i="39"/>
  <c r="AX24" i="39"/>
  <c r="AX25" i="39"/>
  <c r="AX26" i="39"/>
  <c r="AX27" i="39"/>
  <c r="AX28" i="39"/>
  <c r="AX30" i="39"/>
  <c r="AX31" i="39"/>
  <c r="AY29" i="39"/>
  <c r="AY5" i="39"/>
  <c r="AY6" i="39"/>
  <c r="AY7" i="39"/>
  <c r="AY8" i="39"/>
  <c r="AY9" i="39"/>
  <c r="AY10" i="39"/>
  <c r="AY11" i="39"/>
  <c r="AY12" i="39"/>
  <c r="AY13" i="39"/>
  <c r="AY14" i="39"/>
  <c r="AY15" i="39"/>
  <c r="AY16" i="39"/>
  <c r="AY17" i="39"/>
  <c r="AY18" i="39"/>
  <c r="AY19" i="39"/>
  <c r="AY20" i="39"/>
  <c r="AY21" i="39"/>
  <c r="AY22" i="39"/>
  <c r="AY23" i="39"/>
  <c r="AY24" i="39"/>
  <c r="AY25" i="39"/>
  <c r="AY26" i="39"/>
  <c r="AY27" i="39"/>
  <c r="AY28" i="39"/>
  <c r="AY30" i="39"/>
  <c r="AY31" i="39"/>
  <c r="AZ29" i="39"/>
  <c r="AZ5" i="39"/>
  <c r="AZ6" i="39"/>
  <c r="AZ7" i="39"/>
  <c r="AZ8" i="39"/>
  <c r="AZ9" i="39"/>
  <c r="AZ10" i="39"/>
  <c r="AZ11" i="39"/>
  <c r="AZ12" i="39"/>
  <c r="AZ13" i="39"/>
  <c r="AZ14" i="39"/>
  <c r="AZ15" i="39"/>
  <c r="AZ16" i="39"/>
  <c r="AZ17" i="39"/>
  <c r="AZ18" i="39"/>
  <c r="AZ19" i="39"/>
  <c r="AZ20" i="39"/>
  <c r="AZ21" i="39"/>
  <c r="AZ22" i="39"/>
  <c r="AZ23" i="39"/>
  <c r="AZ24" i="39"/>
  <c r="AZ25" i="39"/>
  <c r="AZ26" i="39"/>
  <c r="AZ27" i="39"/>
  <c r="AZ28" i="39"/>
  <c r="AZ30" i="39"/>
  <c r="AZ31" i="39"/>
  <c r="DM67" i="39"/>
  <c r="DN67" i="39"/>
  <c r="DO67" i="39"/>
  <c r="DP67" i="39"/>
  <c r="DQ67" i="39"/>
  <c r="DR67" i="39"/>
  <c r="DU5" i="39"/>
  <c r="DU6" i="39"/>
  <c r="DU7" i="39"/>
  <c r="DU8" i="39"/>
  <c r="DU9" i="39"/>
  <c r="DU10" i="39"/>
  <c r="DU11" i="39"/>
  <c r="DU12" i="39"/>
  <c r="DU13" i="39"/>
  <c r="DU14" i="39"/>
  <c r="DU15" i="39"/>
  <c r="DU16" i="39"/>
  <c r="DU17" i="39"/>
  <c r="DU18" i="39"/>
  <c r="DU19" i="39"/>
  <c r="DU20" i="39"/>
  <c r="DU21" i="39"/>
  <c r="DU22" i="39"/>
  <c r="DU23" i="39"/>
  <c r="DU24" i="39"/>
  <c r="DU25" i="39"/>
  <c r="DU26" i="39"/>
  <c r="DU27" i="39"/>
  <c r="DU28" i="39"/>
  <c r="DU29" i="39"/>
  <c r="DU30" i="39"/>
  <c r="DU31" i="39"/>
  <c r="DU32" i="39"/>
  <c r="DU33" i="39"/>
  <c r="DU34" i="39"/>
  <c r="DU35" i="39"/>
  <c r="DU36" i="39"/>
  <c r="DU37" i="39"/>
  <c r="DU38" i="39"/>
  <c r="DU39" i="39"/>
  <c r="DU40" i="39"/>
  <c r="DU41" i="39"/>
  <c r="DU42" i="39"/>
  <c r="DU43" i="39"/>
  <c r="DU44" i="39"/>
  <c r="DU45" i="39"/>
  <c r="DU46" i="39"/>
  <c r="DU47" i="39"/>
  <c r="DU48" i="39"/>
  <c r="DU49" i="39"/>
  <c r="DU50" i="39"/>
  <c r="DU51" i="39"/>
  <c r="DU52" i="39"/>
  <c r="DU53" i="39"/>
  <c r="DU54" i="39"/>
  <c r="DU55" i="39"/>
  <c r="DU56" i="39"/>
  <c r="DU57" i="39"/>
  <c r="DU58" i="39"/>
  <c r="DU59" i="39"/>
  <c r="DU60" i="39"/>
  <c r="DU61" i="39"/>
  <c r="DU62" i="39"/>
  <c r="DU63" i="39"/>
  <c r="DU64" i="39"/>
  <c r="DU65" i="39"/>
  <c r="DU66" i="39"/>
  <c r="DT67" i="39"/>
  <c r="DS67" i="39"/>
  <c r="DA67" i="39"/>
  <c r="DB67" i="39"/>
  <c r="DC67" i="39"/>
  <c r="DD67" i="39"/>
  <c r="DE67" i="39"/>
  <c r="DF67" i="39"/>
  <c r="DI67" i="39"/>
  <c r="DH67" i="39"/>
  <c r="DG67" i="39"/>
  <c r="CO67" i="39"/>
  <c r="CP67" i="39"/>
  <c r="CQ67" i="39"/>
  <c r="CR67" i="39"/>
  <c r="CS67" i="39"/>
  <c r="CT67" i="39"/>
  <c r="CW67" i="39"/>
  <c r="CV67" i="39"/>
  <c r="CU67" i="39"/>
  <c r="CC67" i="39"/>
  <c r="CD67" i="39"/>
  <c r="CE67" i="39"/>
  <c r="CF67" i="39"/>
  <c r="CG67" i="39"/>
  <c r="CH67" i="39"/>
  <c r="CK67" i="39"/>
  <c r="CJ67" i="39"/>
  <c r="CI67" i="39"/>
  <c r="BQ67" i="39"/>
  <c r="BR67" i="39"/>
  <c r="BS67" i="39"/>
  <c r="BT67" i="39"/>
  <c r="BU67" i="39"/>
  <c r="BV67" i="39"/>
  <c r="BY67" i="39"/>
  <c r="BX67" i="39"/>
  <c r="BW67" i="39"/>
  <c r="BE67" i="39"/>
  <c r="BF67" i="39"/>
  <c r="BG67" i="39"/>
  <c r="BH67" i="39"/>
  <c r="BI67" i="39"/>
  <c r="BJ67" i="39"/>
  <c r="BM67" i="39"/>
  <c r="BL67" i="39"/>
  <c r="BK67" i="39"/>
  <c r="DN66" i="39"/>
  <c r="DP66" i="39"/>
  <c r="DR66" i="39"/>
  <c r="DB66" i="39"/>
  <c r="DD66" i="39"/>
  <c r="DF66" i="39"/>
  <c r="DJ66" i="39"/>
  <c r="CP66" i="39"/>
  <c r="CR66" i="39"/>
  <c r="CT66" i="39"/>
  <c r="CD66" i="39"/>
  <c r="CF66" i="39"/>
  <c r="CH66" i="39"/>
  <c r="BR66" i="39"/>
  <c r="BT66" i="39"/>
  <c r="BV66" i="39"/>
  <c r="BF66" i="39"/>
  <c r="BH66" i="39"/>
  <c r="BJ66" i="39"/>
  <c r="BN66" i="39"/>
  <c r="DN65" i="39"/>
  <c r="DP65" i="39"/>
  <c r="DR65" i="39"/>
  <c r="AU5" i="39"/>
  <c r="BD5" i="39"/>
  <c r="BD7" i="39"/>
  <c r="BD9" i="39"/>
  <c r="BD11" i="39"/>
  <c r="BD13" i="39"/>
  <c r="BC65" i="39"/>
  <c r="BO65" i="39"/>
  <c r="CA65" i="39"/>
  <c r="CM65" i="39"/>
  <c r="CY65" i="39"/>
  <c r="DK65" i="39"/>
  <c r="DB65" i="39"/>
  <c r="DD65" i="39"/>
  <c r="DF65" i="39"/>
  <c r="CP65" i="39"/>
  <c r="CR65" i="39"/>
  <c r="CT65" i="39"/>
  <c r="CX65" i="39"/>
  <c r="CD65" i="39"/>
  <c r="CF65" i="39"/>
  <c r="CH65" i="39"/>
  <c r="BR65" i="39"/>
  <c r="BT65" i="39"/>
  <c r="BV65" i="39"/>
  <c r="BF65" i="39"/>
  <c r="BH65" i="39"/>
  <c r="BJ65" i="39"/>
  <c r="DN64" i="39"/>
  <c r="DP64" i="39"/>
  <c r="DR64" i="39"/>
  <c r="DV64" i="39"/>
  <c r="DB64" i="39"/>
  <c r="DD64" i="39"/>
  <c r="DF64" i="39"/>
  <c r="CP64" i="39"/>
  <c r="CR64" i="39"/>
  <c r="CT64" i="39"/>
  <c r="CD64" i="39"/>
  <c r="CF64" i="39"/>
  <c r="CH64" i="39"/>
  <c r="BR64" i="39"/>
  <c r="BT64" i="39"/>
  <c r="BV64" i="39"/>
  <c r="BZ64" i="39"/>
  <c r="BF64" i="39"/>
  <c r="BH64" i="39"/>
  <c r="BJ64" i="39"/>
  <c r="DN63" i="39"/>
  <c r="DP63" i="39"/>
  <c r="DR63" i="39"/>
  <c r="BC63" i="39"/>
  <c r="BO63" i="39"/>
  <c r="CA63" i="39"/>
  <c r="CM63" i="39"/>
  <c r="CY63" i="39"/>
  <c r="DK63" i="39"/>
  <c r="DB63" i="39"/>
  <c r="DD63" i="39"/>
  <c r="DF63" i="39"/>
  <c r="DJ63" i="39"/>
  <c r="CP63" i="39"/>
  <c r="CR63" i="39"/>
  <c r="CT63" i="39"/>
  <c r="CX63" i="39"/>
  <c r="CD63" i="39"/>
  <c r="CF63" i="39"/>
  <c r="CH63" i="39"/>
  <c r="CL63" i="39"/>
  <c r="BR63" i="39"/>
  <c r="BT63" i="39"/>
  <c r="BV63" i="39"/>
  <c r="BZ63" i="39"/>
  <c r="BF63" i="39"/>
  <c r="BH63" i="39"/>
  <c r="BJ63" i="39"/>
  <c r="BN63" i="39"/>
  <c r="DN62" i="39"/>
  <c r="DP62" i="39"/>
  <c r="DR62" i="39"/>
  <c r="DV62" i="39"/>
  <c r="DB62" i="39"/>
  <c r="DD62" i="39"/>
  <c r="DF62" i="39"/>
  <c r="DJ62" i="39"/>
  <c r="CP62" i="39"/>
  <c r="CR62" i="39"/>
  <c r="CT62" i="39"/>
  <c r="CX62" i="39"/>
  <c r="CD62" i="39"/>
  <c r="CF62" i="39"/>
  <c r="CH62" i="39"/>
  <c r="CL62" i="39"/>
  <c r="BR62" i="39"/>
  <c r="BT62" i="39"/>
  <c r="BV62" i="39"/>
  <c r="BZ62" i="39"/>
  <c r="BF62" i="39"/>
  <c r="BH62" i="39"/>
  <c r="BJ62" i="39"/>
  <c r="BN62" i="39"/>
  <c r="DN61" i="39"/>
  <c r="DP61" i="39"/>
  <c r="DR61" i="39"/>
  <c r="DV61" i="39"/>
  <c r="BC61" i="39"/>
  <c r="BO61" i="39"/>
  <c r="CA61" i="39"/>
  <c r="CM61" i="39"/>
  <c r="CY61" i="39"/>
  <c r="DK61" i="39"/>
  <c r="DB61" i="39"/>
  <c r="DD61" i="39"/>
  <c r="DF61" i="39"/>
  <c r="DJ61" i="39"/>
  <c r="CP61" i="39"/>
  <c r="CR61" i="39"/>
  <c r="CT61" i="39"/>
  <c r="CX61" i="39"/>
  <c r="CD61" i="39"/>
  <c r="CF61" i="39"/>
  <c r="CH61" i="39"/>
  <c r="CL61" i="39"/>
  <c r="BR61" i="39"/>
  <c r="BT61" i="39"/>
  <c r="BV61" i="39"/>
  <c r="BZ61" i="39"/>
  <c r="BF61" i="39"/>
  <c r="BH61" i="39"/>
  <c r="BJ61" i="39"/>
  <c r="BN61" i="39"/>
  <c r="DN60" i="39"/>
  <c r="DP60" i="39"/>
  <c r="DR60" i="39"/>
  <c r="DV60" i="39"/>
  <c r="DB60" i="39"/>
  <c r="DD60" i="39"/>
  <c r="DF60" i="39"/>
  <c r="DJ60" i="39"/>
  <c r="CP60" i="39"/>
  <c r="CR60" i="39"/>
  <c r="CT60" i="39"/>
  <c r="CX60" i="39"/>
  <c r="CD60" i="39"/>
  <c r="CF60" i="39"/>
  <c r="CH60" i="39"/>
  <c r="CL60" i="39"/>
  <c r="BR60" i="39"/>
  <c r="BT60" i="39"/>
  <c r="BV60" i="39"/>
  <c r="BZ60" i="39"/>
  <c r="BF60" i="39"/>
  <c r="BH60" i="39"/>
  <c r="BJ60" i="39"/>
  <c r="BN60" i="39"/>
  <c r="DN59" i="39"/>
  <c r="DP59" i="39"/>
  <c r="DR59" i="39"/>
  <c r="DV59" i="39"/>
  <c r="BC59" i="39"/>
  <c r="BO59" i="39"/>
  <c r="CA59" i="39"/>
  <c r="CM59" i="39"/>
  <c r="CY59" i="39"/>
  <c r="DK59" i="39"/>
  <c r="DB59" i="39"/>
  <c r="DD59" i="39"/>
  <c r="DF59" i="39"/>
  <c r="CP59" i="39"/>
  <c r="CR59" i="39"/>
  <c r="CT59" i="39"/>
  <c r="CX59" i="39"/>
  <c r="CD59" i="39"/>
  <c r="CF59" i="39"/>
  <c r="CH59" i="39"/>
  <c r="CL59" i="39"/>
  <c r="BR59" i="39"/>
  <c r="BT59" i="39"/>
  <c r="BV59" i="39"/>
  <c r="BF59" i="39"/>
  <c r="BH59" i="39"/>
  <c r="BJ59" i="39"/>
  <c r="DN58" i="39"/>
  <c r="DP58" i="39"/>
  <c r="DR58" i="39"/>
  <c r="DV58" i="39"/>
  <c r="DB58" i="39"/>
  <c r="DD58" i="39"/>
  <c r="DF58" i="39"/>
  <c r="DJ58" i="39"/>
  <c r="CP58" i="39"/>
  <c r="CR58" i="39"/>
  <c r="CT58" i="39"/>
  <c r="CD58" i="39"/>
  <c r="CF58" i="39"/>
  <c r="CH58" i="39"/>
  <c r="BR58" i="39"/>
  <c r="BT58" i="39"/>
  <c r="BV58" i="39"/>
  <c r="BZ58" i="39"/>
  <c r="BF58" i="39"/>
  <c r="BH58" i="39"/>
  <c r="BJ58" i="39"/>
  <c r="BN58" i="39"/>
  <c r="DN57" i="39"/>
  <c r="DP57" i="39"/>
  <c r="DR57" i="39"/>
  <c r="BC57" i="39"/>
  <c r="BO57" i="39"/>
  <c r="CA57" i="39"/>
  <c r="CM57" i="39"/>
  <c r="CY57" i="39"/>
  <c r="DK57" i="39"/>
  <c r="DB57" i="39"/>
  <c r="DD57" i="39"/>
  <c r="DF57" i="39"/>
  <c r="DJ57" i="39"/>
  <c r="CP57" i="39"/>
  <c r="CR57" i="39"/>
  <c r="CT57" i="39"/>
  <c r="CX57" i="39"/>
  <c r="CD57" i="39"/>
  <c r="CF57" i="39"/>
  <c r="CH57" i="39"/>
  <c r="BR57" i="39"/>
  <c r="BT57" i="39"/>
  <c r="BV57" i="39"/>
  <c r="BF57" i="39"/>
  <c r="BH57" i="39"/>
  <c r="BJ57" i="39"/>
  <c r="BN57" i="39"/>
  <c r="DN56" i="39"/>
  <c r="DP56" i="39"/>
  <c r="DR56" i="39"/>
  <c r="DV56" i="39"/>
  <c r="DB56" i="39"/>
  <c r="DD56" i="39"/>
  <c r="DF56" i="39"/>
  <c r="CP56" i="39"/>
  <c r="CR56" i="39"/>
  <c r="CT56" i="39"/>
  <c r="CD56" i="39"/>
  <c r="CF56" i="39"/>
  <c r="CH56" i="39"/>
  <c r="CL56" i="39"/>
  <c r="BR56" i="39"/>
  <c r="BT56" i="39"/>
  <c r="BV56" i="39"/>
  <c r="BZ56" i="39"/>
  <c r="BF56" i="39"/>
  <c r="BH56" i="39"/>
  <c r="BJ56" i="39"/>
  <c r="AO9" i="39"/>
  <c r="AO11" i="39"/>
  <c r="AO12" i="39"/>
  <c r="AO14" i="39"/>
  <c r="AO17" i="39"/>
  <c r="AO19" i="39"/>
  <c r="AO20" i="39"/>
  <c r="AO22" i="39"/>
  <c r="AO25" i="39"/>
  <c r="AO27" i="39"/>
  <c r="AO28" i="39"/>
  <c r="AO30" i="39"/>
  <c r="K36" i="39"/>
  <c r="BA11" i="39"/>
  <c r="BA15" i="39"/>
  <c r="BA19" i="39"/>
  <c r="BA23" i="39"/>
  <c r="BA31" i="39"/>
  <c r="BA35" i="39"/>
  <c r="DN55" i="39"/>
  <c r="DP55" i="39"/>
  <c r="DR55" i="39"/>
  <c r="BC55" i="39"/>
  <c r="BO55" i="39"/>
  <c r="CA55" i="39"/>
  <c r="CM55" i="39"/>
  <c r="CY55" i="39"/>
  <c r="DK55" i="39"/>
  <c r="DB55" i="39"/>
  <c r="DD55" i="39"/>
  <c r="DF55" i="39"/>
  <c r="DJ55" i="39"/>
  <c r="CP55" i="39"/>
  <c r="CR55" i="39"/>
  <c r="CT55" i="39"/>
  <c r="CX55" i="39"/>
  <c r="CD55" i="39"/>
  <c r="CF55" i="39"/>
  <c r="CH55" i="39"/>
  <c r="BR55" i="39"/>
  <c r="BT55" i="39"/>
  <c r="BV55" i="39"/>
  <c r="BZ55" i="39"/>
  <c r="BF55" i="39"/>
  <c r="BH55" i="39"/>
  <c r="BJ55" i="39"/>
  <c r="BN55" i="39"/>
  <c r="DN54" i="39"/>
  <c r="DP54" i="39"/>
  <c r="DR54" i="39"/>
  <c r="DV54" i="39"/>
  <c r="DB54" i="39"/>
  <c r="DD54" i="39"/>
  <c r="DF54" i="39"/>
  <c r="CP54" i="39"/>
  <c r="CR54" i="39"/>
  <c r="CT54" i="39"/>
  <c r="CX54" i="39"/>
  <c r="CD54" i="39"/>
  <c r="CF54" i="39"/>
  <c r="CH54" i="39"/>
  <c r="CL54" i="39"/>
  <c r="BR54" i="39"/>
  <c r="BT54" i="39"/>
  <c r="BV54" i="39"/>
  <c r="BZ54" i="39"/>
  <c r="BF54" i="39"/>
  <c r="BH54" i="39"/>
  <c r="BJ54" i="39"/>
  <c r="DN53" i="39"/>
  <c r="DP53" i="39"/>
  <c r="DR53" i="39"/>
  <c r="DV53" i="39"/>
  <c r="BC53" i="39"/>
  <c r="BO53" i="39"/>
  <c r="CA53" i="39"/>
  <c r="CM53" i="39"/>
  <c r="CY53" i="39"/>
  <c r="DK53" i="39"/>
  <c r="DB53" i="39"/>
  <c r="DD53" i="39"/>
  <c r="DF53" i="39"/>
  <c r="DJ53" i="39"/>
  <c r="CP53" i="39"/>
  <c r="CR53" i="39"/>
  <c r="CT53" i="39"/>
  <c r="CX53" i="39"/>
  <c r="CD53" i="39"/>
  <c r="CF53" i="39"/>
  <c r="CH53" i="39"/>
  <c r="CL53" i="39"/>
  <c r="BR53" i="39"/>
  <c r="BT53" i="39"/>
  <c r="BV53" i="39"/>
  <c r="BZ53" i="39"/>
  <c r="BF53" i="39"/>
  <c r="BH53" i="39"/>
  <c r="BJ53" i="39"/>
  <c r="BN53" i="39"/>
  <c r="DN52" i="39"/>
  <c r="DP52" i="39"/>
  <c r="DR52" i="39"/>
  <c r="DV52" i="39"/>
  <c r="DB52" i="39"/>
  <c r="DD52" i="39"/>
  <c r="DF52" i="39"/>
  <c r="DJ52" i="39"/>
  <c r="CP52" i="39"/>
  <c r="CR52" i="39"/>
  <c r="CT52" i="39"/>
  <c r="CX52" i="39"/>
  <c r="CD52" i="39"/>
  <c r="CF52" i="39"/>
  <c r="CH52" i="39"/>
  <c r="CL52" i="39"/>
  <c r="BR52" i="39"/>
  <c r="BT52" i="39"/>
  <c r="BV52" i="39"/>
  <c r="BZ52" i="39"/>
  <c r="BF52" i="39"/>
  <c r="BH52" i="39"/>
  <c r="BJ52" i="39"/>
  <c r="BN52" i="39"/>
  <c r="DN51" i="39"/>
  <c r="DP51" i="39"/>
  <c r="DR51" i="39"/>
  <c r="BC51" i="39"/>
  <c r="BO51" i="39"/>
  <c r="CA51" i="39"/>
  <c r="CM51" i="39"/>
  <c r="CY51" i="39"/>
  <c r="DK51" i="39"/>
  <c r="DB51" i="39"/>
  <c r="DD51" i="39"/>
  <c r="DF51" i="39"/>
  <c r="DJ51" i="39"/>
  <c r="CP51" i="39"/>
  <c r="CR51" i="39"/>
  <c r="CT51" i="39"/>
  <c r="CX51" i="39"/>
  <c r="CD51" i="39"/>
  <c r="CF51" i="39"/>
  <c r="CH51" i="39"/>
  <c r="CL51" i="39"/>
  <c r="BR51" i="39"/>
  <c r="BT51" i="39"/>
  <c r="BV51" i="39"/>
  <c r="BZ51" i="39"/>
  <c r="BF51" i="39"/>
  <c r="BH51" i="39"/>
  <c r="BJ51" i="39"/>
  <c r="BN51" i="39"/>
  <c r="L39" i="39"/>
  <c r="L47" i="39"/>
  <c r="L51" i="39"/>
  <c r="K39" i="39"/>
  <c r="K47" i="39"/>
  <c r="K51" i="39"/>
  <c r="H39" i="39"/>
  <c r="I39" i="39"/>
  <c r="I47" i="39"/>
  <c r="I51" i="39"/>
  <c r="DN50" i="39"/>
  <c r="DP50" i="39"/>
  <c r="DR50" i="39"/>
  <c r="DV50" i="39"/>
  <c r="DB50" i="39"/>
  <c r="DD50" i="39"/>
  <c r="DF50" i="39"/>
  <c r="DJ50" i="39"/>
  <c r="CP50" i="39"/>
  <c r="CR50" i="39"/>
  <c r="CT50" i="39"/>
  <c r="CX50" i="39"/>
  <c r="CD50" i="39"/>
  <c r="CF50" i="39"/>
  <c r="CH50" i="39"/>
  <c r="CL50" i="39"/>
  <c r="BR50" i="39"/>
  <c r="BT50" i="39"/>
  <c r="BV50" i="39"/>
  <c r="BZ50" i="39"/>
  <c r="BF50" i="39"/>
  <c r="BH50" i="39"/>
  <c r="BJ50" i="39"/>
  <c r="BN50" i="39"/>
  <c r="DN49" i="39"/>
  <c r="DP49" i="39"/>
  <c r="DR49" i="39"/>
  <c r="BC49" i="39"/>
  <c r="BO49" i="39"/>
  <c r="CA49" i="39"/>
  <c r="CM49" i="39"/>
  <c r="CY49" i="39"/>
  <c r="DK49" i="39"/>
  <c r="DB49" i="39"/>
  <c r="DD49" i="39"/>
  <c r="DF49" i="39"/>
  <c r="DJ49" i="39"/>
  <c r="CP49" i="39"/>
  <c r="CR49" i="39"/>
  <c r="CT49" i="39"/>
  <c r="CX49" i="39"/>
  <c r="CD49" i="39"/>
  <c r="CF49" i="39"/>
  <c r="CH49" i="39"/>
  <c r="CL49" i="39"/>
  <c r="BR49" i="39"/>
  <c r="BT49" i="39"/>
  <c r="BV49" i="39"/>
  <c r="BZ49" i="39"/>
  <c r="BF49" i="39"/>
  <c r="BH49" i="39"/>
  <c r="BJ49" i="39"/>
  <c r="BN49" i="39"/>
  <c r="L36" i="39"/>
  <c r="L41" i="39"/>
  <c r="L43" i="39"/>
  <c r="L49" i="39"/>
  <c r="K41" i="39"/>
  <c r="K43" i="39"/>
  <c r="K49" i="39"/>
  <c r="H36" i="39"/>
  <c r="I36" i="39"/>
  <c r="I41" i="39"/>
  <c r="I43" i="39"/>
  <c r="I49" i="39"/>
  <c r="DN48" i="39"/>
  <c r="DP48" i="39"/>
  <c r="DR48" i="39"/>
  <c r="DB48" i="39"/>
  <c r="DD48" i="39"/>
  <c r="DF48" i="39"/>
  <c r="CP48" i="39"/>
  <c r="CR48" i="39"/>
  <c r="CT48" i="39"/>
  <c r="CX48" i="39"/>
  <c r="CD48" i="39"/>
  <c r="CF48" i="39"/>
  <c r="CH48" i="39"/>
  <c r="CL48" i="39"/>
  <c r="BR48" i="39"/>
  <c r="BT48" i="39"/>
  <c r="BV48" i="39"/>
  <c r="BF48" i="39"/>
  <c r="BH48" i="39"/>
  <c r="BJ48" i="39"/>
  <c r="DN47" i="39"/>
  <c r="DP47" i="39"/>
  <c r="DR47" i="39"/>
  <c r="DV47" i="39"/>
  <c r="BC47" i="39"/>
  <c r="BO47" i="39"/>
  <c r="CA47" i="39"/>
  <c r="CM47" i="39"/>
  <c r="CY47" i="39"/>
  <c r="DK47" i="39"/>
  <c r="DB47" i="39"/>
  <c r="DD47" i="39"/>
  <c r="DF47" i="39"/>
  <c r="DJ47" i="39"/>
  <c r="CP47" i="39"/>
  <c r="CR47" i="39"/>
  <c r="CT47" i="39"/>
  <c r="CD47" i="39"/>
  <c r="CF47" i="39"/>
  <c r="CH47" i="39"/>
  <c r="BR47" i="39"/>
  <c r="BT47" i="39"/>
  <c r="BV47" i="39"/>
  <c r="BZ47" i="39"/>
  <c r="BF47" i="39"/>
  <c r="BH47" i="39"/>
  <c r="BJ47" i="39"/>
  <c r="BN47" i="39"/>
  <c r="AZ48" i="39"/>
  <c r="AY48" i="39"/>
  <c r="AX48" i="39"/>
  <c r="AS2" i="39"/>
  <c r="AS48" i="39"/>
  <c r="DN46" i="39"/>
  <c r="DP46" i="39"/>
  <c r="DR46" i="39"/>
  <c r="DV46" i="39"/>
  <c r="DB46" i="39"/>
  <c r="DD46" i="39"/>
  <c r="DF46" i="39"/>
  <c r="DJ46" i="39"/>
  <c r="CP46" i="39"/>
  <c r="CR46" i="39"/>
  <c r="CT46" i="39"/>
  <c r="CX46" i="39"/>
  <c r="CD46" i="39"/>
  <c r="CF46" i="39"/>
  <c r="CH46" i="39"/>
  <c r="CL46" i="39"/>
  <c r="BR46" i="39"/>
  <c r="BT46" i="39"/>
  <c r="BV46" i="39"/>
  <c r="BZ46" i="39"/>
  <c r="BF46" i="39"/>
  <c r="BH46" i="39"/>
  <c r="BJ46" i="39"/>
  <c r="BN46" i="39"/>
  <c r="AX47" i="39"/>
  <c r="DN45" i="39"/>
  <c r="DP45" i="39"/>
  <c r="DR45" i="39"/>
  <c r="BC45" i="39"/>
  <c r="BO45" i="39"/>
  <c r="CA45" i="39"/>
  <c r="CM45" i="39"/>
  <c r="CY45" i="39"/>
  <c r="DK45" i="39"/>
  <c r="DB45" i="39"/>
  <c r="DD45" i="39"/>
  <c r="DF45" i="39"/>
  <c r="DJ45" i="39"/>
  <c r="CP45" i="39"/>
  <c r="CR45" i="39"/>
  <c r="CT45" i="39"/>
  <c r="CX45" i="39"/>
  <c r="CD45" i="39"/>
  <c r="CF45" i="39"/>
  <c r="CH45" i="39"/>
  <c r="CL45" i="39"/>
  <c r="BR45" i="39"/>
  <c r="BT45" i="39"/>
  <c r="BV45" i="39"/>
  <c r="BZ45" i="39"/>
  <c r="BF45" i="39"/>
  <c r="BH45" i="39"/>
  <c r="BJ45" i="39"/>
  <c r="BN45" i="39"/>
  <c r="DN44" i="39"/>
  <c r="DP44" i="39"/>
  <c r="DR44" i="39"/>
  <c r="DB44" i="39"/>
  <c r="DD44" i="39"/>
  <c r="DF44" i="39"/>
  <c r="CP44" i="39"/>
  <c r="CR44" i="39"/>
  <c r="CT44" i="39"/>
  <c r="CX44" i="39"/>
  <c r="CD44" i="39"/>
  <c r="CF44" i="39"/>
  <c r="CH44" i="39"/>
  <c r="BR44" i="39"/>
  <c r="BT44" i="39"/>
  <c r="BV44" i="39"/>
  <c r="BF44" i="39"/>
  <c r="BH44" i="39"/>
  <c r="BJ44" i="39"/>
  <c r="DN43" i="39"/>
  <c r="DP43" i="39"/>
  <c r="DR43" i="39"/>
  <c r="DV43" i="39"/>
  <c r="BC43" i="39"/>
  <c r="BO43" i="39"/>
  <c r="CA43" i="39"/>
  <c r="CM43" i="39"/>
  <c r="CY43" i="39"/>
  <c r="DK43" i="39"/>
  <c r="DB43" i="39"/>
  <c r="DD43" i="39"/>
  <c r="DF43" i="39"/>
  <c r="CP43" i="39"/>
  <c r="CR43" i="39"/>
  <c r="CT43" i="39"/>
  <c r="CD43" i="39"/>
  <c r="CF43" i="39"/>
  <c r="CH43" i="39"/>
  <c r="CL43" i="39"/>
  <c r="BR43" i="39"/>
  <c r="BT43" i="39"/>
  <c r="BV43" i="39"/>
  <c r="BZ43" i="39"/>
  <c r="BF43" i="39"/>
  <c r="BH43" i="39"/>
  <c r="BJ43" i="39"/>
  <c r="DN42" i="39"/>
  <c r="DP42" i="39"/>
  <c r="DR42" i="39"/>
  <c r="DV42" i="39"/>
  <c r="DB42" i="39"/>
  <c r="DD42" i="39"/>
  <c r="DF42" i="39"/>
  <c r="DJ42" i="39"/>
  <c r="CP42" i="39"/>
  <c r="CR42" i="39"/>
  <c r="CT42" i="39"/>
  <c r="CX42" i="39"/>
  <c r="CD42" i="39"/>
  <c r="CF42" i="39"/>
  <c r="CH42" i="39"/>
  <c r="CL42" i="39"/>
  <c r="BR42" i="39"/>
  <c r="BT42" i="39"/>
  <c r="BV42" i="39"/>
  <c r="BZ42" i="39"/>
  <c r="BF42" i="39"/>
  <c r="BH42" i="39"/>
  <c r="BJ42" i="39"/>
  <c r="BN42" i="39"/>
  <c r="DN41" i="39"/>
  <c r="DP41" i="39"/>
  <c r="DR41" i="39"/>
  <c r="DV41" i="39"/>
  <c r="BC41" i="39"/>
  <c r="BO41" i="39"/>
  <c r="CA41" i="39"/>
  <c r="CM41" i="39"/>
  <c r="CY41" i="39"/>
  <c r="DK41" i="39"/>
  <c r="DB41" i="39"/>
  <c r="DD41" i="39"/>
  <c r="DF41" i="39"/>
  <c r="DJ41" i="39"/>
  <c r="CP41" i="39"/>
  <c r="CR41" i="39"/>
  <c r="CT41" i="39"/>
  <c r="CX41" i="39"/>
  <c r="CD41" i="39"/>
  <c r="CF41" i="39"/>
  <c r="CH41" i="39"/>
  <c r="CL41" i="39"/>
  <c r="BR41" i="39"/>
  <c r="BT41" i="39"/>
  <c r="BV41" i="39"/>
  <c r="BZ41" i="39"/>
  <c r="BF41" i="39"/>
  <c r="BH41" i="39"/>
  <c r="BJ41" i="39"/>
  <c r="BN41" i="39"/>
  <c r="G36" i="39"/>
  <c r="G37" i="39"/>
  <c r="G39" i="39"/>
  <c r="G41" i="39"/>
  <c r="F36" i="39"/>
  <c r="F39" i="39"/>
  <c r="F41" i="39"/>
  <c r="DN40" i="39"/>
  <c r="DP40" i="39"/>
  <c r="DR40" i="39"/>
  <c r="DV40" i="39"/>
  <c r="DB40" i="39"/>
  <c r="DD40" i="39"/>
  <c r="DF40" i="39"/>
  <c r="DJ40" i="39"/>
  <c r="CP40" i="39"/>
  <c r="CR40" i="39"/>
  <c r="CT40" i="39"/>
  <c r="CX40" i="39"/>
  <c r="CD40" i="39"/>
  <c r="CF40" i="39"/>
  <c r="CH40" i="39"/>
  <c r="CL40" i="39"/>
  <c r="BR40" i="39"/>
  <c r="BT40" i="39"/>
  <c r="BV40" i="39"/>
  <c r="BZ40" i="39"/>
  <c r="BF40" i="39"/>
  <c r="BH40" i="39"/>
  <c r="BJ40" i="39"/>
  <c r="BN40" i="39"/>
  <c r="DN39" i="39"/>
  <c r="DP39" i="39"/>
  <c r="DR39" i="39"/>
  <c r="BC39" i="39"/>
  <c r="BO39" i="39"/>
  <c r="CA39" i="39"/>
  <c r="CM39" i="39"/>
  <c r="CY39" i="39"/>
  <c r="DK39" i="39"/>
  <c r="DB39" i="39"/>
  <c r="DD39" i="39"/>
  <c r="DF39" i="39"/>
  <c r="DJ39" i="39"/>
  <c r="CP39" i="39"/>
  <c r="CR39" i="39"/>
  <c r="CT39" i="39"/>
  <c r="CX39" i="39"/>
  <c r="CD39" i="39"/>
  <c r="CF39" i="39"/>
  <c r="CH39" i="39"/>
  <c r="CL39" i="39"/>
  <c r="BR39" i="39"/>
  <c r="BT39" i="39"/>
  <c r="BV39" i="39"/>
  <c r="BZ39" i="39"/>
  <c r="BF39" i="39"/>
  <c r="BH39" i="39"/>
  <c r="BJ39" i="39"/>
  <c r="BN39" i="39"/>
  <c r="DN38" i="39"/>
  <c r="DP38" i="39"/>
  <c r="DR38" i="39"/>
  <c r="DB38" i="39"/>
  <c r="DD38" i="39"/>
  <c r="DF38" i="39"/>
  <c r="CP38" i="39"/>
  <c r="CR38" i="39"/>
  <c r="CT38" i="39"/>
  <c r="CX38" i="39"/>
  <c r="CD38" i="39"/>
  <c r="CF38" i="39"/>
  <c r="CH38" i="39"/>
  <c r="BR38" i="39"/>
  <c r="BT38" i="39"/>
  <c r="BV38" i="39"/>
  <c r="BF38" i="39"/>
  <c r="BH38" i="39"/>
  <c r="BJ38" i="39"/>
  <c r="AM5" i="39"/>
  <c r="AO5" i="39"/>
  <c r="AM6" i="39"/>
  <c r="AM7" i="39"/>
  <c r="AO7" i="39"/>
  <c r="AM8" i="39"/>
  <c r="AO8" i="39"/>
  <c r="AM9" i="39"/>
  <c r="AM10" i="39"/>
  <c r="AO10" i="39"/>
  <c r="AM11" i="39"/>
  <c r="AM12" i="39"/>
  <c r="AM13" i="39"/>
  <c r="AO13" i="39"/>
  <c r="AM14" i="39"/>
  <c r="AM15" i="39"/>
  <c r="AO15" i="39"/>
  <c r="AM16" i="39"/>
  <c r="AO16" i="39"/>
  <c r="AM17" i="39"/>
  <c r="AM18" i="39"/>
  <c r="AO18" i="39"/>
  <c r="AM19" i="39"/>
  <c r="AM20" i="39"/>
  <c r="AM21" i="39"/>
  <c r="AO21" i="39"/>
  <c r="AM22" i="39"/>
  <c r="AM23" i="39"/>
  <c r="AO23" i="39"/>
  <c r="AM24" i="39"/>
  <c r="AO24" i="39"/>
  <c r="AM25" i="39"/>
  <c r="AM26" i="39"/>
  <c r="AO26" i="39"/>
  <c r="AM27" i="39"/>
  <c r="AM28" i="39"/>
  <c r="AM29" i="39"/>
  <c r="AO29" i="39"/>
  <c r="AM30" i="39"/>
  <c r="AM31" i="39"/>
  <c r="AO31" i="39"/>
  <c r="DN37" i="39"/>
  <c r="DP37" i="39"/>
  <c r="DR37" i="39"/>
  <c r="DV37" i="39"/>
  <c r="BC37" i="39"/>
  <c r="BO37" i="39"/>
  <c r="CA37" i="39"/>
  <c r="CM37" i="39"/>
  <c r="CY37" i="39"/>
  <c r="DK37" i="39"/>
  <c r="DB37" i="39"/>
  <c r="DD37" i="39"/>
  <c r="DF37" i="39"/>
  <c r="DJ37" i="39"/>
  <c r="CP37" i="39"/>
  <c r="CR37" i="39"/>
  <c r="CT37" i="39"/>
  <c r="CX37" i="39"/>
  <c r="CD37" i="39"/>
  <c r="CF37" i="39"/>
  <c r="CH37" i="39"/>
  <c r="CL37" i="39"/>
  <c r="BR37" i="39"/>
  <c r="BT37" i="39"/>
  <c r="BV37" i="39"/>
  <c r="BZ37" i="39"/>
  <c r="BF37" i="39"/>
  <c r="BH37" i="39"/>
  <c r="BJ37" i="39"/>
  <c r="BN37" i="39"/>
  <c r="I37" i="39"/>
  <c r="DN36" i="39"/>
  <c r="DP36" i="39"/>
  <c r="DR36" i="39"/>
  <c r="DV36" i="39"/>
  <c r="DB36" i="39"/>
  <c r="DD36" i="39"/>
  <c r="DF36" i="39"/>
  <c r="DJ36" i="39"/>
  <c r="CP36" i="39"/>
  <c r="CR36" i="39"/>
  <c r="CT36" i="39"/>
  <c r="CX36" i="39"/>
  <c r="CD36" i="39"/>
  <c r="CF36" i="39"/>
  <c r="CH36" i="39"/>
  <c r="CL36" i="39"/>
  <c r="BR36" i="39"/>
  <c r="BT36" i="39"/>
  <c r="BV36" i="39"/>
  <c r="BZ36" i="39"/>
  <c r="BF36" i="39"/>
  <c r="BH36" i="39"/>
  <c r="BJ36" i="39"/>
  <c r="BN36" i="39"/>
  <c r="AL36" i="39"/>
  <c r="AK36" i="39"/>
  <c r="AJ36" i="39"/>
  <c r="AI36" i="39"/>
  <c r="AH36" i="39"/>
  <c r="AG36" i="39"/>
  <c r="AF36" i="39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O5" i="39"/>
  <c r="O6" i="39"/>
  <c r="O7" i="39"/>
  <c r="O8" i="39"/>
  <c r="O9" i="39"/>
  <c r="O10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30" i="39"/>
  <c r="O31" i="39"/>
  <c r="O32" i="39"/>
  <c r="O33" i="39"/>
  <c r="O34" i="39"/>
  <c r="O35" i="39"/>
  <c r="N5" i="39"/>
  <c r="N15" i="39"/>
  <c r="N16" i="39"/>
  <c r="N17" i="39"/>
  <c r="N18" i="39"/>
  <c r="N6" i="39"/>
  <c r="N7" i="39"/>
  <c r="N8" i="39"/>
  <c r="N9" i="39"/>
  <c r="N10" i="39"/>
  <c r="N11" i="39"/>
  <c r="N12" i="39"/>
  <c r="N13" i="39"/>
  <c r="N14" i="39"/>
  <c r="N19" i="39"/>
  <c r="N20" i="39"/>
  <c r="N21" i="39"/>
  <c r="N22" i="39"/>
  <c r="N23" i="39"/>
  <c r="N24" i="39"/>
  <c r="N25" i="39"/>
  <c r="N26" i="39"/>
  <c r="N27" i="39"/>
  <c r="N28" i="39"/>
  <c r="N29" i="39"/>
  <c r="N30" i="39"/>
  <c r="N31" i="39"/>
  <c r="N32" i="39"/>
  <c r="N33" i="39"/>
  <c r="N34" i="39"/>
  <c r="N35" i="39"/>
  <c r="N36" i="39"/>
  <c r="E36" i="39"/>
  <c r="DN35" i="39"/>
  <c r="DP35" i="39"/>
  <c r="DR35" i="39"/>
  <c r="DV35" i="39"/>
  <c r="BC35" i="39"/>
  <c r="BO35" i="39"/>
  <c r="CA35" i="39"/>
  <c r="CM35" i="39"/>
  <c r="CY35" i="39"/>
  <c r="DK35" i="39"/>
  <c r="DB35" i="39"/>
  <c r="DD35" i="39"/>
  <c r="DF35" i="39"/>
  <c r="CP35" i="39"/>
  <c r="CR35" i="39"/>
  <c r="CT35" i="39"/>
  <c r="CX35" i="39"/>
  <c r="CD35" i="39"/>
  <c r="CF35" i="39"/>
  <c r="CH35" i="39"/>
  <c r="BR35" i="39"/>
  <c r="BT35" i="39"/>
  <c r="BV35" i="39"/>
  <c r="BF35" i="39"/>
  <c r="BH35" i="39"/>
  <c r="BJ35" i="39"/>
  <c r="D6" i="39"/>
  <c r="AT35" i="39"/>
  <c r="AS35" i="39"/>
  <c r="DN34" i="39"/>
  <c r="DP34" i="39"/>
  <c r="DR34" i="39"/>
  <c r="DV34" i="39"/>
  <c r="DB34" i="39"/>
  <c r="DD34" i="39"/>
  <c r="DF34" i="39"/>
  <c r="DJ34" i="39"/>
  <c r="CP34" i="39"/>
  <c r="CR34" i="39"/>
  <c r="CT34" i="39"/>
  <c r="CX34" i="39"/>
  <c r="CD34" i="39"/>
  <c r="CF34" i="39"/>
  <c r="CH34" i="39"/>
  <c r="CL34" i="39"/>
  <c r="BR34" i="39"/>
  <c r="BT34" i="39"/>
  <c r="BV34" i="39"/>
  <c r="BZ34" i="39"/>
  <c r="BF34" i="39"/>
  <c r="BH34" i="39"/>
  <c r="BJ34" i="39"/>
  <c r="BN34" i="39"/>
  <c r="BA34" i="39"/>
  <c r="AT34" i="39"/>
  <c r="AS34" i="39"/>
  <c r="DN33" i="39"/>
  <c r="DP33" i="39"/>
  <c r="DR33" i="39"/>
  <c r="BC33" i="39"/>
  <c r="BO33" i="39"/>
  <c r="CA33" i="39"/>
  <c r="CM33" i="39"/>
  <c r="CY33" i="39"/>
  <c r="DK33" i="39"/>
  <c r="DB33" i="39"/>
  <c r="DD33" i="39"/>
  <c r="DF33" i="39"/>
  <c r="DJ33" i="39"/>
  <c r="CP33" i="39"/>
  <c r="CR33" i="39"/>
  <c r="CT33" i="39"/>
  <c r="CX33" i="39"/>
  <c r="CD33" i="39"/>
  <c r="CF33" i="39"/>
  <c r="CH33" i="39"/>
  <c r="CL33" i="39"/>
  <c r="BR33" i="39"/>
  <c r="BT33" i="39"/>
  <c r="BV33" i="39"/>
  <c r="BZ33" i="39"/>
  <c r="BF33" i="39"/>
  <c r="BH33" i="39"/>
  <c r="BJ33" i="39"/>
  <c r="BN33" i="39"/>
  <c r="BA33" i="39"/>
  <c r="AT33" i="39"/>
  <c r="AS33" i="39"/>
  <c r="DN32" i="39"/>
  <c r="DP32" i="39"/>
  <c r="DR32" i="39"/>
  <c r="DB32" i="39"/>
  <c r="DD32" i="39"/>
  <c r="DF32" i="39"/>
  <c r="DJ32" i="39"/>
  <c r="CP32" i="39"/>
  <c r="CR32" i="39"/>
  <c r="CT32" i="39"/>
  <c r="CX32" i="39"/>
  <c r="CD32" i="39"/>
  <c r="CF32" i="39"/>
  <c r="CH32" i="39"/>
  <c r="BR32" i="39"/>
  <c r="BT32" i="39"/>
  <c r="BV32" i="39"/>
  <c r="BF32" i="39"/>
  <c r="BH32" i="39"/>
  <c r="BJ32" i="39"/>
  <c r="BN32" i="39"/>
  <c r="BA32" i="39"/>
  <c r="AT32" i="39"/>
  <c r="AS32" i="39"/>
  <c r="DN31" i="39"/>
  <c r="DP31" i="39"/>
  <c r="DR31" i="39"/>
  <c r="DV31" i="39"/>
  <c r="BC31" i="39"/>
  <c r="BO31" i="39"/>
  <c r="CA31" i="39"/>
  <c r="CM31" i="39"/>
  <c r="CY31" i="39"/>
  <c r="DK31" i="39"/>
  <c r="DB31" i="39"/>
  <c r="DD31" i="39"/>
  <c r="DF31" i="39"/>
  <c r="DJ31" i="39"/>
  <c r="CP31" i="39"/>
  <c r="CR31" i="39"/>
  <c r="CT31" i="39"/>
  <c r="CD31" i="39"/>
  <c r="CF31" i="39"/>
  <c r="CH31" i="39"/>
  <c r="BR31" i="39"/>
  <c r="BT31" i="39"/>
  <c r="BV31" i="39"/>
  <c r="BF31" i="39"/>
  <c r="BH31" i="39"/>
  <c r="BJ31" i="39"/>
  <c r="BN31" i="39"/>
  <c r="AT31" i="39"/>
  <c r="AS31" i="39"/>
  <c r="DN30" i="39"/>
  <c r="DP30" i="39"/>
  <c r="DR30" i="39"/>
  <c r="DB30" i="39"/>
  <c r="DD30" i="39"/>
  <c r="DF30" i="39"/>
  <c r="CP30" i="39"/>
  <c r="CR30" i="39"/>
  <c r="CT30" i="39"/>
  <c r="CX30" i="39"/>
  <c r="CD30" i="39"/>
  <c r="CF30" i="39"/>
  <c r="CH30" i="39"/>
  <c r="BR30" i="39"/>
  <c r="BT30" i="39"/>
  <c r="BV30" i="39"/>
  <c r="BF30" i="39"/>
  <c r="BH30" i="39"/>
  <c r="BJ30" i="39"/>
  <c r="BA30" i="39"/>
  <c r="AT30" i="39"/>
  <c r="AS30" i="39"/>
  <c r="DN29" i="39"/>
  <c r="DP29" i="39"/>
  <c r="DR29" i="39"/>
  <c r="DV29" i="39"/>
  <c r="BC29" i="39"/>
  <c r="BO29" i="39"/>
  <c r="CA29" i="39"/>
  <c r="CM29" i="39"/>
  <c r="CY29" i="39"/>
  <c r="DK29" i="39"/>
  <c r="DB29" i="39"/>
  <c r="DD29" i="39"/>
  <c r="DF29" i="39"/>
  <c r="DJ29" i="39"/>
  <c r="CP29" i="39"/>
  <c r="CR29" i="39"/>
  <c r="CT29" i="39"/>
  <c r="CX29" i="39"/>
  <c r="CD29" i="39"/>
  <c r="CF29" i="39"/>
  <c r="CH29" i="39"/>
  <c r="CL29" i="39"/>
  <c r="BR29" i="39"/>
  <c r="BT29" i="39"/>
  <c r="BV29" i="39"/>
  <c r="BF29" i="39"/>
  <c r="BH29" i="39"/>
  <c r="BJ29" i="39"/>
  <c r="BN29" i="39"/>
  <c r="BA29" i="39"/>
  <c r="AT29" i="39"/>
  <c r="AS29" i="39"/>
  <c r="DN28" i="39"/>
  <c r="DP28" i="39"/>
  <c r="DR28" i="39"/>
  <c r="DV28" i="39"/>
  <c r="DB28" i="39"/>
  <c r="DD28" i="39"/>
  <c r="DF28" i="39"/>
  <c r="DJ28" i="39"/>
  <c r="CP28" i="39"/>
  <c r="CR28" i="39"/>
  <c r="CT28" i="39"/>
  <c r="CX28" i="39"/>
  <c r="CD28" i="39"/>
  <c r="CF28" i="39"/>
  <c r="CH28" i="39"/>
  <c r="CL28" i="39"/>
  <c r="BR28" i="39"/>
  <c r="BT28" i="39"/>
  <c r="BV28" i="39"/>
  <c r="BZ28" i="39"/>
  <c r="BF28" i="39"/>
  <c r="BH28" i="39"/>
  <c r="BJ28" i="39"/>
  <c r="BN28" i="39"/>
  <c r="BA28" i="39"/>
  <c r="AT28" i="39"/>
  <c r="AS28" i="39"/>
  <c r="DN27" i="39"/>
  <c r="DP27" i="39"/>
  <c r="DR27" i="39"/>
  <c r="DV27" i="39"/>
  <c r="BC27" i="39"/>
  <c r="BO27" i="39"/>
  <c r="CA27" i="39"/>
  <c r="CM27" i="39"/>
  <c r="CY27" i="39"/>
  <c r="DK27" i="39"/>
  <c r="DB27" i="39"/>
  <c r="DD27" i="39"/>
  <c r="DF27" i="39"/>
  <c r="DJ27" i="39"/>
  <c r="CP27" i="39"/>
  <c r="CR27" i="39"/>
  <c r="CT27" i="39"/>
  <c r="CX27" i="39"/>
  <c r="CD27" i="39"/>
  <c r="CF27" i="39"/>
  <c r="CH27" i="39"/>
  <c r="CL27" i="39"/>
  <c r="BR27" i="39"/>
  <c r="BT27" i="39"/>
  <c r="BV27" i="39"/>
  <c r="BZ27" i="39"/>
  <c r="BF27" i="39"/>
  <c r="BH27" i="39"/>
  <c r="BJ27" i="39"/>
  <c r="BN27" i="39"/>
  <c r="BA27" i="39"/>
  <c r="AT27" i="39"/>
  <c r="AS27" i="39"/>
  <c r="DN26" i="39"/>
  <c r="DP26" i="39"/>
  <c r="DR26" i="39"/>
  <c r="DV26" i="39"/>
  <c r="DB26" i="39"/>
  <c r="DD26" i="39"/>
  <c r="DF26" i="39"/>
  <c r="DJ26" i="39"/>
  <c r="CP26" i="39"/>
  <c r="CR26" i="39"/>
  <c r="CT26" i="39"/>
  <c r="CX26" i="39"/>
  <c r="CD26" i="39"/>
  <c r="CF26" i="39"/>
  <c r="CH26" i="39"/>
  <c r="CL26" i="39"/>
  <c r="BR26" i="39"/>
  <c r="BT26" i="39"/>
  <c r="BV26" i="39"/>
  <c r="BZ26" i="39"/>
  <c r="BF26" i="39"/>
  <c r="BH26" i="39"/>
  <c r="BJ26" i="39"/>
  <c r="BN26" i="39"/>
  <c r="BA26" i="39"/>
  <c r="AT26" i="39"/>
  <c r="AS26" i="39"/>
  <c r="DN25" i="39"/>
  <c r="DP25" i="39"/>
  <c r="DR25" i="39"/>
  <c r="BC25" i="39"/>
  <c r="BO25" i="39"/>
  <c r="CA25" i="39"/>
  <c r="CM25" i="39"/>
  <c r="CY25" i="39"/>
  <c r="DK25" i="39"/>
  <c r="DB25" i="39"/>
  <c r="DD25" i="39"/>
  <c r="DF25" i="39"/>
  <c r="DJ25" i="39"/>
  <c r="CP25" i="39"/>
  <c r="CR25" i="39"/>
  <c r="CT25" i="39"/>
  <c r="CX25" i="39"/>
  <c r="CD25" i="39"/>
  <c r="CF25" i="39"/>
  <c r="CH25" i="39"/>
  <c r="CL25" i="39"/>
  <c r="BR25" i="39"/>
  <c r="BT25" i="39"/>
  <c r="BV25" i="39"/>
  <c r="BZ25" i="39"/>
  <c r="BF25" i="39"/>
  <c r="BH25" i="39"/>
  <c r="BJ25" i="39"/>
  <c r="BN25" i="39"/>
  <c r="BA25" i="39"/>
  <c r="AT25" i="39"/>
  <c r="AS25" i="39"/>
  <c r="DN24" i="39"/>
  <c r="DP24" i="39"/>
  <c r="DR24" i="39"/>
  <c r="DB24" i="39"/>
  <c r="DD24" i="39"/>
  <c r="DF24" i="39"/>
  <c r="CP24" i="39"/>
  <c r="CR24" i="39"/>
  <c r="CT24" i="39"/>
  <c r="CD24" i="39"/>
  <c r="CF24" i="39"/>
  <c r="CH24" i="39"/>
  <c r="CL24" i="39"/>
  <c r="BR24" i="39"/>
  <c r="BT24" i="39"/>
  <c r="BV24" i="39"/>
  <c r="BF24" i="39"/>
  <c r="BH24" i="39"/>
  <c r="BJ24" i="39"/>
  <c r="BA24" i="39"/>
  <c r="AT24" i="39"/>
  <c r="AS24" i="39"/>
  <c r="DN23" i="39"/>
  <c r="DP23" i="39"/>
  <c r="DR23" i="39"/>
  <c r="BC23" i="39"/>
  <c r="BO23" i="39"/>
  <c r="CA23" i="39"/>
  <c r="CM23" i="39"/>
  <c r="CY23" i="39"/>
  <c r="DK23" i="39"/>
  <c r="DB23" i="39"/>
  <c r="DD23" i="39"/>
  <c r="DF23" i="39"/>
  <c r="CP23" i="39"/>
  <c r="CR23" i="39"/>
  <c r="CT23" i="39"/>
  <c r="CD23" i="39"/>
  <c r="CF23" i="39"/>
  <c r="CH23" i="39"/>
  <c r="CL23" i="39"/>
  <c r="BR23" i="39"/>
  <c r="BT23" i="39"/>
  <c r="BV23" i="39"/>
  <c r="BF23" i="39"/>
  <c r="BH23" i="39"/>
  <c r="BJ23" i="39"/>
  <c r="AT23" i="39"/>
  <c r="AS23" i="39"/>
  <c r="DN22" i="39"/>
  <c r="DP22" i="39"/>
  <c r="DR22" i="39"/>
  <c r="DV22" i="39"/>
  <c r="DB22" i="39"/>
  <c r="DD22" i="39"/>
  <c r="DF22" i="39"/>
  <c r="CP22" i="39"/>
  <c r="CR22" i="39"/>
  <c r="CT22" i="39"/>
  <c r="CX22" i="39"/>
  <c r="CD22" i="39"/>
  <c r="CF22" i="39"/>
  <c r="CH22" i="39"/>
  <c r="BR22" i="39"/>
  <c r="BT22" i="39"/>
  <c r="BV22" i="39"/>
  <c r="BZ22" i="39"/>
  <c r="BF22" i="39"/>
  <c r="BH22" i="39"/>
  <c r="BJ22" i="39"/>
  <c r="BA22" i="39"/>
  <c r="AT22" i="39"/>
  <c r="AS22" i="39"/>
  <c r="DN21" i="39"/>
  <c r="DP21" i="39"/>
  <c r="DR21" i="39"/>
  <c r="DV21" i="39"/>
  <c r="BC21" i="39"/>
  <c r="BO21" i="39"/>
  <c r="CA21" i="39"/>
  <c r="CM21" i="39"/>
  <c r="CY21" i="39"/>
  <c r="DK21" i="39"/>
  <c r="DB21" i="39"/>
  <c r="DD21" i="39"/>
  <c r="DF21" i="39"/>
  <c r="DJ21" i="39"/>
  <c r="CP21" i="39"/>
  <c r="CR21" i="39"/>
  <c r="CT21" i="39"/>
  <c r="CD21" i="39"/>
  <c r="CF21" i="39"/>
  <c r="CH21" i="39"/>
  <c r="CL21" i="39"/>
  <c r="BR21" i="39"/>
  <c r="BT21" i="39"/>
  <c r="BV21" i="39"/>
  <c r="BF21" i="39"/>
  <c r="BH21" i="39"/>
  <c r="BJ21" i="39"/>
  <c r="BN21" i="39"/>
  <c r="BA21" i="39"/>
  <c r="AT21" i="39"/>
  <c r="AS21" i="39"/>
  <c r="DN20" i="39"/>
  <c r="DP20" i="39"/>
  <c r="DR20" i="39"/>
  <c r="DV20" i="39"/>
  <c r="DB20" i="39"/>
  <c r="DD20" i="39"/>
  <c r="DF20" i="39"/>
  <c r="DJ20" i="39"/>
  <c r="CP20" i="39"/>
  <c r="CR20" i="39"/>
  <c r="CT20" i="39"/>
  <c r="CX20" i="39"/>
  <c r="CD20" i="39"/>
  <c r="CF20" i="39"/>
  <c r="CH20" i="39"/>
  <c r="CL20" i="39"/>
  <c r="BR20" i="39"/>
  <c r="BT20" i="39"/>
  <c r="BV20" i="39"/>
  <c r="BZ20" i="39"/>
  <c r="BF20" i="39"/>
  <c r="BH20" i="39"/>
  <c r="BJ20" i="39"/>
  <c r="BN20" i="39"/>
  <c r="BA20" i="39"/>
  <c r="AT20" i="39"/>
  <c r="AS20" i="39"/>
  <c r="AR20" i="39"/>
  <c r="DN19" i="39"/>
  <c r="DP19" i="39"/>
  <c r="DR19" i="39"/>
  <c r="DV19" i="39"/>
  <c r="BC19" i="39"/>
  <c r="BO19" i="39"/>
  <c r="CA19" i="39"/>
  <c r="CM19" i="39"/>
  <c r="CY19" i="39"/>
  <c r="DK19" i="39"/>
  <c r="DB19" i="39"/>
  <c r="DD19" i="39"/>
  <c r="DF19" i="39"/>
  <c r="DJ19" i="39"/>
  <c r="CP19" i="39"/>
  <c r="CR19" i="39"/>
  <c r="CT19" i="39"/>
  <c r="CX19" i="39"/>
  <c r="CD19" i="39"/>
  <c r="CF19" i="39"/>
  <c r="CH19" i="39"/>
  <c r="CL19" i="39"/>
  <c r="BR19" i="39"/>
  <c r="BT19" i="39"/>
  <c r="BV19" i="39"/>
  <c r="BZ19" i="39"/>
  <c r="BF19" i="39"/>
  <c r="BH19" i="39"/>
  <c r="BJ19" i="39"/>
  <c r="BN19" i="39"/>
  <c r="AT19" i="39"/>
  <c r="AS19" i="39"/>
  <c r="AR19" i="39"/>
  <c r="DN18" i="39"/>
  <c r="DP18" i="39"/>
  <c r="DR18" i="39"/>
  <c r="DV18" i="39"/>
  <c r="DB18" i="39"/>
  <c r="DD18" i="39"/>
  <c r="DF18" i="39"/>
  <c r="CP18" i="39"/>
  <c r="CR18" i="39"/>
  <c r="CT18" i="39"/>
  <c r="CX18" i="39"/>
  <c r="CD18" i="39"/>
  <c r="CF18" i="39"/>
  <c r="CH18" i="39"/>
  <c r="BR18" i="39"/>
  <c r="BT18" i="39"/>
  <c r="BV18" i="39"/>
  <c r="BZ18" i="39"/>
  <c r="BF18" i="39"/>
  <c r="BH18" i="39"/>
  <c r="BJ18" i="39"/>
  <c r="BA18" i="39"/>
  <c r="AT18" i="39"/>
  <c r="AS18" i="39"/>
  <c r="DN17" i="39"/>
  <c r="DP17" i="39"/>
  <c r="DR17" i="39"/>
  <c r="DV17" i="39"/>
  <c r="BC17" i="39"/>
  <c r="BO17" i="39"/>
  <c r="CA17" i="39"/>
  <c r="CM17" i="39"/>
  <c r="CY17" i="39"/>
  <c r="DK17" i="39"/>
  <c r="DB17" i="39"/>
  <c r="DD17" i="39"/>
  <c r="DF17" i="39"/>
  <c r="DJ17" i="39"/>
  <c r="CP17" i="39"/>
  <c r="CR17" i="39"/>
  <c r="CT17" i="39"/>
  <c r="CD17" i="39"/>
  <c r="CF17" i="39"/>
  <c r="CH17" i="39"/>
  <c r="CL17" i="39"/>
  <c r="BR17" i="39"/>
  <c r="BT17" i="39"/>
  <c r="BV17" i="39"/>
  <c r="BZ17" i="39"/>
  <c r="BF17" i="39"/>
  <c r="BH17" i="39"/>
  <c r="BJ17" i="39"/>
  <c r="BN17" i="39"/>
  <c r="BA17" i="39"/>
  <c r="AT17" i="39"/>
  <c r="AS17" i="39"/>
  <c r="DN16" i="39"/>
  <c r="DP16" i="39"/>
  <c r="DR16" i="39"/>
  <c r="DV16" i="39"/>
  <c r="DB16" i="39"/>
  <c r="DD16" i="39"/>
  <c r="DF16" i="39"/>
  <c r="DJ16" i="39"/>
  <c r="CP16" i="39"/>
  <c r="CR16" i="39"/>
  <c r="CT16" i="39"/>
  <c r="CX16" i="39"/>
  <c r="CD16" i="39"/>
  <c r="CF16" i="39"/>
  <c r="CH16" i="39"/>
  <c r="CL16" i="39"/>
  <c r="BR16" i="39"/>
  <c r="BT16" i="39"/>
  <c r="BV16" i="39"/>
  <c r="BZ16" i="39"/>
  <c r="BF16" i="39"/>
  <c r="BH16" i="39"/>
  <c r="BJ16" i="39"/>
  <c r="BN16" i="39"/>
  <c r="BA16" i="39"/>
  <c r="AT16" i="39"/>
  <c r="AS16" i="39"/>
  <c r="DN15" i="39"/>
  <c r="DP15" i="39"/>
  <c r="DR15" i="39"/>
  <c r="DV15" i="39"/>
  <c r="BC15" i="39"/>
  <c r="BO15" i="39"/>
  <c r="CA15" i="39"/>
  <c r="CM15" i="39"/>
  <c r="CY15" i="39"/>
  <c r="DK15" i="39"/>
  <c r="DB15" i="39"/>
  <c r="DD15" i="39"/>
  <c r="DF15" i="39"/>
  <c r="DJ15" i="39"/>
  <c r="CP15" i="39"/>
  <c r="CR15" i="39"/>
  <c r="CT15" i="39"/>
  <c r="CX15" i="39"/>
  <c r="CD15" i="39"/>
  <c r="CF15" i="39"/>
  <c r="CH15" i="39"/>
  <c r="CL15" i="39"/>
  <c r="BR15" i="39"/>
  <c r="BT15" i="39"/>
  <c r="BV15" i="39"/>
  <c r="BZ15" i="39"/>
  <c r="BF15" i="39"/>
  <c r="BH15" i="39"/>
  <c r="BJ15" i="39"/>
  <c r="BN15" i="39"/>
  <c r="AT15" i="39"/>
  <c r="AS15" i="39"/>
  <c r="DN14" i="39"/>
  <c r="DP14" i="39"/>
  <c r="DR14" i="39"/>
  <c r="DV14" i="39"/>
  <c r="DB14" i="39"/>
  <c r="DD14" i="39"/>
  <c r="DF14" i="39"/>
  <c r="DJ14" i="39"/>
  <c r="CP14" i="39"/>
  <c r="CR14" i="39"/>
  <c r="CT14" i="39"/>
  <c r="CX14" i="39"/>
  <c r="CD14" i="39"/>
  <c r="CF14" i="39"/>
  <c r="CH14" i="39"/>
  <c r="CL14" i="39"/>
  <c r="BR14" i="39"/>
  <c r="BT14" i="39"/>
  <c r="BV14" i="39"/>
  <c r="BZ14" i="39"/>
  <c r="BF14" i="39"/>
  <c r="BH14" i="39"/>
  <c r="BJ14" i="39"/>
  <c r="BN14" i="39"/>
  <c r="BA14" i="39"/>
  <c r="AT14" i="39"/>
  <c r="AS14" i="39"/>
  <c r="DN13" i="39"/>
  <c r="DP13" i="39"/>
  <c r="DR13" i="39"/>
  <c r="BC13" i="39"/>
  <c r="BO13" i="39"/>
  <c r="CA13" i="39"/>
  <c r="CM13" i="39"/>
  <c r="CY13" i="39"/>
  <c r="DK13" i="39"/>
  <c r="DB13" i="39"/>
  <c r="DD13" i="39"/>
  <c r="DF13" i="39"/>
  <c r="DJ13" i="39"/>
  <c r="CP13" i="39"/>
  <c r="CR13" i="39"/>
  <c r="CT13" i="39"/>
  <c r="CX13" i="39"/>
  <c r="CD13" i="39"/>
  <c r="CF13" i="39"/>
  <c r="CH13" i="39"/>
  <c r="CL13" i="39"/>
  <c r="BR13" i="39"/>
  <c r="BT13" i="39"/>
  <c r="BV13" i="39"/>
  <c r="BZ13" i="39"/>
  <c r="BF13" i="39"/>
  <c r="BH13" i="39"/>
  <c r="BJ13" i="39"/>
  <c r="BN13" i="39"/>
  <c r="BA13" i="39"/>
  <c r="AT13" i="39"/>
  <c r="AS13" i="39"/>
  <c r="DN12" i="39"/>
  <c r="DP12" i="39"/>
  <c r="DR12" i="39"/>
  <c r="DB12" i="39"/>
  <c r="DD12" i="39"/>
  <c r="DF12" i="39"/>
  <c r="CP12" i="39"/>
  <c r="CR12" i="39"/>
  <c r="CT12" i="39"/>
  <c r="CD12" i="39"/>
  <c r="CF12" i="39"/>
  <c r="CH12" i="39"/>
  <c r="CL12" i="39"/>
  <c r="BR12" i="39"/>
  <c r="BT12" i="39"/>
  <c r="BV12" i="39"/>
  <c r="BF12" i="39"/>
  <c r="BH12" i="39"/>
  <c r="BJ12" i="39"/>
  <c r="BA12" i="39"/>
  <c r="AT12" i="39"/>
  <c r="AS12" i="39"/>
  <c r="DN11" i="39"/>
  <c r="DP11" i="39"/>
  <c r="DR11" i="39"/>
  <c r="BP11" i="39"/>
  <c r="CB11" i="39"/>
  <c r="CN11" i="39"/>
  <c r="CZ11" i="39"/>
  <c r="DL11" i="39"/>
  <c r="BC11" i="39"/>
  <c r="BO11" i="39"/>
  <c r="CA11" i="39"/>
  <c r="CM11" i="39"/>
  <c r="CY11" i="39"/>
  <c r="DK11" i="39"/>
  <c r="DB11" i="39"/>
  <c r="DD11" i="39"/>
  <c r="DF11" i="39"/>
  <c r="CP11" i="39"/>
  <c r="CR11" i="39"/>
  <c r="CT11" i="39"/>
  <c r="CD11" i="39"/>
  <c r="CF11" i="39"/>
  <c r="CH11" i="39"/>
  <c r="CL11" i="39"/>
  <c r="BR11" i="39"/>
  <c r="BT11" i="39"/>
  <c r="BV11" i="39"/>
  <c r="BF11" i="39"/>
  <c r="BH11" i="39"/>
  <c r="BJ11" i="39"/>
  <c r="AT11" i="39"/>
  <c r="AS11" i="39"/>
  <c r="DN10" i="39"/>
  <c r="DP10" i="39"/>
  <c r="DR10" i="39"/>
  <c r="DV10" i="39"/>
  <c r="DB10" i="39"/>
  <c r="DD10" i="39"/>
  <c r="DF10" i="39"/>
  <c r="CP10" i="39"/>
  <c r="CR10" i="39"/>
  <c r="CT10" i="39"/>
  <c r="CD10" i="39"/>
  <c r="CF10" i="39"/>
  <c r="CH10" i="39"/>
  <c r="BR10" i="39"/>
  <c r="BT10" i="39"/>
  <c r="BV10" i="39"/>
  <c r="BZ10" i="39"/>
  <c r="BF10" i="39"/>
  <c r="BH10" i="39"/>
  <c r="BJ10" i="39"/>
  <c r="BA10" i="39"/>
  <c r="AT10" i="39"/>
  <c r="AS10" i="39"/>
  <c r="DN9" i="39"/>
  <c r="DP9" i="39"/>
  <c r="DR9" i="39"/>
  <c r="DV9" i="39"/>
  <c r="BP9" i="39"/>
  <c r="CB9" i="39"/>
  <c r="CN9" i="39"/>
  <c r="CZ9" i="39"/>
  <c r="DL9" i="39"/>
  <c r="BC9" i="39"/>
  <c r="BO9" i="39"/>
  <c r="CA9" i="39"/>
  <c r="CM9" i="39"/>
  <c r="CY9" i="39"/>
  <c r="DK9" i="39"/>
  <c r="DB9" i="39"/>
  <c r="DD9" i="39"/>
  <c r="DF9" i="39"/>
  <c r="CP9" i="39"/>
  <c r="CR9" i="39"/>
  <c r="CT9" i="39"/>
  <c r="CD9" i="39"/>
  <c r="CF9" i="39"/>
  <c r="CH9" i="39"/>
  <c r="CL9" i="39"/>
  <c r="BR9" i="39"/>
  <c r="BT9" i="39"/>
  <c r="BV9" i="39"/>
  <c r="BZ9" i="39"/>
  <c r="BF9" i="39"/>
  <c r="BH9" i="39"/>
  <c r="BJ9" i="39"/>
  <c r="BA9" i="39"/>
  <c r="AT9" i="39"/>
  <c r="AS9" i="39"/>
  <c r="DN8" i="39"/>
  <c r="DP8" i="39"/>
  <c r="DR8" i="39"/>
  <c r="DV8" i="39"/>
  <c r="DB8" i="39"/>
  <c r="DD8" i="39"/>
  <c r="DF8" i="39"/>
  <c r="DJ8" i="39"/>
  <c r="CP8" i="39"/>
  <c r="CR8" i="39"/>
  <c r="CT8" i="39"/>
  <c r="CX8" i="39"/>
  <c r="CD8" i="39"/>
  <c r="CF8" i="39"/>
  <c r="CH8" i="39"/>
  <c r="CL8" i="39"/>
  <c r="BR8" i="39"/>
  <c r="BT8" i="39"/>
  <c r="BV8" i="39"/>
  <c r="BZ8" i="39"/>
  <c r="BF8" i="39"/>
  <c r="BH8" i="39"/>
  <c r="BJ8" i="39"/>
  <c r="BN8" i="39"/>
  <c r="BA8" i="39"/>
  <c r="AT8" i="39"/>
  <c r="AS8" i="39"/>
  <c r="DN7" i="39"/>
  <c r="DP7" i="39"/>
  <c r="DR7" i="39"/>
  <c r="DV7" i="39"/>
  <c r="BP7" i="39"/>
  <c r="CB7" i="39"/>
  <c r="CN7" i="39"/>
  <c r="CZ7" i="39"/>
  <c r="DL7" i="39"/>
  <c r="BC7" i="39"/>
  <c r="BO7" i="39"/>
  <c r="CA7" i="39"/>
  <c r="CM7" i="39"/>
  <c r="CY7" i="39"/>
  <c r="DK7" i="39"/>
  <c r="DB7" i="39"/>
  <c r="DD7" i="39"/>
  <c r="DF7" i="39"/>
  <c r="DJ7" i="39"/>
  <c r="CP7" i="39"/>
  <c r="CR7" i="39"/>
  <c r="CT7" i="39"/>
  <c r="CX7" i="39"/>
  <c r="CD7" i="39"/>
  <c r="CF7" i="39"/>
  <c r="CH7" i="39"/>
  <c r="CL7" i="39"/>
  <c r="BR7" i="39"/>
  <c r="BT7" i="39"/>
  <c r="BV7" i="39"/>
  <c r="BZ7" i="39"/>
  <c r="BF7" i="39"/>
  <c r="BH7" i="39"/>
  <c r="BJ7" i="39"/>
  <c r="BN7" i="39"/>
  <c r="AT7" i="39"/>
  <c r="AS7" i="39"/>
  <c r="DN6" i="39"/>
  <c r="DP6" i="39"/>
  <c r="DR6" i="39"/>
  <c r="DV6" i="39"/>
  <c r="DB6" i="39"/>
  <c r="DD6" i="39"/>
  <c r="DF6" i="39"/>
  <c r="DJ6" i="39"/>
  <c r="CP6" i="39"/>
  <c r="CR6" i="39"/>
  <c r="CT6" i="39"/>
  <c r="CX6" i="39"/>
  <c r="CD6" i="39"/>
  <c r="CF6" i="39"/>
  <c r="CH6" i="39"/>
  <c r="CL6" i="39"/>
  <c r="BR6" i="39"/>
  <c r="BT6" i="39"/>
  <c r="BV6" i="39"/>
  <c r="BZ6" i="39"/>
  <c r="BF6" i="39"/>
  <c r="BH6" i="39"/>
  <c r="BJ6" i="39"/>
  <c r="BN6" i="39"/>
  <c r="BA6" i="39"/>
  <c r="AT6" i="39"/>
  <c r="AS6" i="39"/>
  <c r="DN5" i="39"/>
  <c r="DP5" i="39"/>
  <c r="DR5" i="39"/>
  <c r="BP5" i="39"/>
  <c r="CB5" i="39"/>
  <c r="CN5" i="39"/>
  <c r="CZ5" i="39"/>
  <c r="DL5" i="39"/>
  <c r="BC5" i="39"/>
  <c r="BO5" i="39"/>
  <c r="CA5" i="39"/>
  <c r="CM5" i="39"/>
  <c r="CY5" i="39"/>
  <c r="DK5" i="39"/>
  <c r="DB5" i="39"/>
  <c r="DD5" i="39"/>
  <c r="DF5" i="39"/>
  <c r="DJ5" i="39"/>
  <c r="CP5" i="39"/>
  <c r="CR5" i="39"/>
  <c r="CT5" i="39"/>
  <c r="CX5" i="39"/>
  <c r="CD5" i="39"/>
  <c r="CF5" i="39"/>
  <c r="CH5" i="39"/>
  <c r="CL5" i="39"/>
  <c r="BR5" i="39"/>
  <c r="BT5" i="39"/>
  <c r="BV5" i="39"/>
  <c r="BZ5" i="39"/>
  <c r="BF5" i="39"/>
  <c r="BH5" i="39"/>
  <c r="BJ5" i="39"/>
  <c r="BN5" i="39"/>
  <c r="BA5" i="39"/>
  <c r="AT5" i="39"/>
  <c r="AS5" i="39"/>
  <c r="P5" i="39"/>
  <c r="Q2" i="39"/>
  <c r="AO1" i="39"/>
  <c r="C3" i="12"/>
  <c r="B4" i="12"/>
  <c r="C4" i="12"/>
  <c r="C5" i="12"/>
  <c r="D3" i="12"/>
  <c r="B10" i="12"/>
  <c r="B11" i="12"/>
  <c r="C11" i="12"/>
  <c r="D14" i="12"/>
  <c r="D15" i="12"/>
  <c r="I6" i="14"/>
  <c r="I7" i="14"/>
  <c r="I8" i="14"/>
  <c r="I9" i="14"/>
  <c r="J9" i="14"/>
  <c r="K9" i="14"/>
  <c r="I11" i="14"/>
  <c r="J11" i="14"/>
  <c r="K11" i="14"/>
  <c r="K13" i="14"/>
  <c r="I12" i="14"/>
  <c r="J12" i="14"/>
  <c r="K12" i="14"/>
  <c r="L12" i="14"/>
  <c r="B13" i="14"/>
  <c r="C13" i="14"/>
  <c r="D13" i="14"/>
  <c r="E13" i="14"/>
  <c r="F13" i="14"/>
  <c r="G13" i="14"/>
  <c r="H13" i="14"/>
  <c r="B14" i="14"/>
  <c r="C14" i="14"/>
  <c r="D14" i="14"/>
  <c r="E14" i="14"/>
  <c r="F14" i="14"/>
  <c r="G14" i="14"/>
  <c r="H14" i="14"/>
  <c r="I16" i="14"/>
  <c r="J16" i="14"/>
  <c r="I17" i="14"/>
  <c r="B18" i="14"/>
  <c r="C18" i="14"/>
  <c r="D18" i="14"/>
  <c r="E18" i="14"/>
  <c r="F18" i="14"/>
  <c r="G18" i="14"/>
  <c r="H18" i="14"/>
  <c r="J7" i="14"/>
  <c r="K7" i="14"/>
  <c r="L7" i="14"/>
  <c r="J6" i="14"/>
  <c r="J8" i="14"/>
  <c r="K8" i="14"/>
  <c r="L8" i="14"/>
  <c r="D4" i="12"/>
  <c r="D5" i="12"/>
  <c r="K16" i="14"/>
  <c r="I18" i="14"/>
  <c r="B5" i="12"/>
  <c r="J14" i="14"/>
  <c r="L9" i="14"/>
  <c r="L14" i="14"/>
  <c r="K6" i="14"/>
  <c r="J17" i="14"/>
  <c r="K17" i="14"/>
  <c r="K18" i="14"/>
  <c r="BZ11" i="39"/>
  <c r="J13" i="14"/>
  <c r="I13" i="14"/>
  <c r="L16" i="14"/>
  <c r="L17" i="14"/>
  <c r="L11" i="14"/>
  <c r="M11" i="14"/>
  <c r="CL30" i="39"/>
  <c r="CX31" i="39"/>
  <c r="L6" i="14"/>
  <c r="K14" i="14"/>
  <c r="BA7" i="39"/>
  <c r="I14" i="14"/>
  <c r="BN10" i="39"/>
  <c r="DJ10" i="39"/>
  <c r="BN11" i="39"/>
  <c r="DJ11" i="39"/>
  <c r="DV13" i="39"/>
  <c r="BN23" i="39"/>
  <c r="DJ23" i="39"/>
  <c r="BN24" i="39"/>
  <c r="DJ24" i="39"/>
  <c r="P6" i="39"/>
  <c r="AU6" i="39"/>
  <c r="D7" i="39"/>
  <c r="BN9" i="39"/>
  <c r="DJ9" i="39"/>
  <c r="BN12" i="39"/>
  <c r="DJ12" i="39"/>
  <c r="CL22" i="39"/>
  <c r="CX23" i="39"/>
  <c r="DV23" i="39"/>
  <c r="CX24" i="39"/>
  <c r="CL35" i="39"/>
  <c r="CX10" i="39"/>
  <c r="BZ12" i="39"/>
  <c r="DV12" i="39"/>
  <c r="BN18" i="39"/>
  <c r="DJ18" i="39"/>
  <c r="CX21" i="39"/>
  <c r="BZ30" i="39"/>
  <c r="DV30" i="39"/>
  <c r="CL31" i="39"/>
  <c r="CL32" i="39"/>
  <c r="BN35" i="39"/>
  <c r="DJ35" i="39"/>
  <c r="O36" i="39"/>
  <c r="BD15" i="39"/>
  <c r="BP13" i="39"/>
  <c r="CB13" i="39"/>
  <c r="CN13" i="39"/>
  <c r="CZ13" i="39"/>
  <c r="DL13" i="39"/>
  <c r="BN67" i="39"/>
  <c r="DJ67" i="39"/>
  <c r="CL38" i="39"/>
  <c r="DV57" i="39"/>
  <c r="CX58" i="39"/>
  <c r="BZ59" i="39"/>
  <c r="DV5" i="39"/>
  <c r="CX9" i="39"/>
  <c r="CL10" i="39"/>
  <c r="CX11" i="39"/>
  <c r="DV11" i="39"/>
  <c r="CX12" i="39"/>
  <c r="CX17" i="39"/>
  <c r="CL18" i="39"/>
  <c r="BZ21" i="39"/>
  <c r="BN22" i="39"/>
  <c r="DJ22" i="39"/>
  <c r="BZ23" i="39"/>
  <c r="BZ24" i="39"/>
  <c r="DV24" i="39"/>
  <c r="DV25" i="39"/>
  <c r="BZ29" i="39"/>
  <c r="BN30" i="39"/>
  <c r="DJ30" i="39"/>
  <c r="BZ31" i="39"/>
  <c r="BZ32" i="39"/>
  <c r="DV32" i="39"/>
  <c r="DV33" i="39"/>
  <c r="BZ35" i="39"/>
  <c r="CL44" i="39"/>
  <c r="H47" i="39"/>
  <c r="J39" i="39"/>
  <c r="H41" i="39"/>
  <c r="BZ38" i="39"/>
  <c r="DV38" i="39"/>
  <c r="BN43" i="39"/>
  <c r="DJ43" i="39"/>
  <c r="BZ44" i="39"/>
  <c r="DV44" i="39"/>
  <c r="DV45" i="39"/>
  <c r="CX47" i="39"/>
  <c r="BZ48" i="39"/>
  <c r="DV48" i="39"/>
  <c r="DV49" i="39"/>
  <c r="BN64" i="39"/>
  <c r="DJ64" i="39"/>
  <c r="CL65" i="39"/>
  <c r="DV65" i="39"/>
  <c r="CX66" i="39"/>
  <c r="BN38" i="39"/>
  <c r="DJ38" i="39"/>
  <c r="DV39" i="39"/>
  <c r="CX43" i="39"/>
  <c r="BN44" i="39"/>
  <c r="DJ44" i="39"/>
  <c r="CL47" i="39"/>
  <c r="BN48" i="39"/>
  <c r="DJ48" i="39"/>
  <c r="J36" i="39"/>
  <c r="BN56" i="39"/>
  <c r="DJ56" i="39"/>
  <c r="CL57" i="39"/>
  <c r="CL67" i="39"/>
  <c r="BN54" i="39"/>
  <c r="DJ54" i="39"/>
  <c r="CL55" i="39"/>
  <c r="DV55" i="39"/>
  <c r="CX56" i="39"/>
  <c r="BZ57" i="39"/>
  <c r="CL58" i="39"/>
  <c r="BN59" i="39"/>
  <c r="DJ59" i="39"/>
  <c r="DV63" i="39"/>
  <c r="CX64" i="39"/>
  <c r="BZ65" i="39"/>
  <c r="CL66" i="39"/>
  <c r="BZ67" i="39"/>
  <c r="CX67" i="39"/>
  <c r="DV51" i="39"/>
  <c r="CL64" i="39"/>
  <c r="BN65" i="39"/>
  <c r="DJ65" i="39"/>
  <c r="BZ66" i="39"/>
  <c r="DV66" i="39"/>
  <c r="DU67" i="39"/>
  <c r="DV67" i="39"/>
  <c r="AO6" i="39"/>
  <c r="H51" i="39"/>
  <c r="J51" i="39"/>
  <c r="J47" i="39"/>
  <c r="L18" i="14"/>
  <c r="J41" i="39"/>
  <c r="H43" i="39"/>
  <c r="BD17" i="39"/>
  <c r="BP15" i="39"/>
  <c r="CB15" i="39"/>
  <c r="CN15" i="39"/>
  <c r="CZ15" i="39"/>
  <c r="DL15" i="39"/>
  <c r="D8" i="39"/>
  <c r="AU7" i="39"/>
  <c r="P7" i="39"/>
  <c r="L13" i="14"/>
  <c r="M9" i="14"/>
  <c r="J18" i="14"/>
  <c r="M14" i="14"/>
  <c r="M13" i="14"/>
  <c r="M45" i="39"/>
  <c r="BD19" i="39"/>
  <c r="BP17" i="39"/>
  <c r="CB17" i="39"/>
  <c r="CN17" i="39"/>
  <c r="CZ17" i="39"/>
  <c r="DL17" i="39"/>
  <c r="AU8" i="39"/>
  <c r="D9" i="39"/>
  <c r="P8" i="39"/>
  <c r="H49" i="39"/>
  <c r="J49" i="39"/>
  <c r="J43" i="39"/>
  <c r="D10" i="39"/>
  <c r="P9" i="39"/>
  <c r="AU9" i="39"/>
  <c r="BP19" i="39"/>
  <c r="CB19" i="39"/>
  <c r="CN19" i="39"/>
  <c r="CZ19" i="39"/>
  <c r="DL19" i="39"/>
  <c r="BD21" i="39"/>
  <c r="BD23" i="39"/>
  <c r="BP21" i="39"/>
  <c r="CB21" i="39"/>
  <c r="CN21" i="39"/>
  <c r="CZ21" i="39"/>
  <c r="DL21" i="39"/>
  <c r="P10" i="39"/>
  <c r="AU10" i="39"/>
  <c r="D11" i="39"/>
  <c r="BD25" i="39"/>
  <c r="BP23" i="39"/>
  <c r="CB23" i="39"/>
  <c r="CN23" i="39"/>
  <c r="CZ23" i="39"/>
  <c r="DL23" i="39"/>
  <c r="D12" i="39"/>
  <c r="P11" i="39"/>
  <c r="AU11" i="39"/>
  <c r="BD27" i="39"/>
  <c r="BP25" i="39"/>
  <c r="CB25" i="39"/>
  <c r="CN25" i="39"/>
  <c r="CZ25" i="39"/>
  <c r="DL25" i="39"/>
  <c r="D13" i="39"/>
  <c r="P12" i="39"/>
  <c r="AU12" i="39"/>
  <c r="P13" i="39"/>
  <c r="AU13" i="39"/>
  <c r="D14" i="39"/>
  <c r="BD29" i="39"/>
  <c r="BP27" i="39"/>
  <c r="CB27" i="39"/>
  <c r="CN27" i="39"/>
  <c r="CZ27" i="39"/>
  <c r="DL27" i="39"/>
  <c r="BD31" i="39"/>
  <c r="BP29" i="39"/>
  <c r="CB29" i="39"/>
  <c r="CN29" i="39"/>
  <c r="CZ29" i="39"/>
  <c r="DL29" i="39"/>
  <c r="P14" i="39"/>
  <c r="AU14" i="39"/>
  <c r="D15" i="39"/>
  <c r="D16" i="39"/>
  <c r="AU15" i="39"/>
  <c r="P15" i="39"/>
  <c r="BD33" i="39"/>
  <c r="BP31" i="39"/>
  <c r="CB31" i="39"/>
  <c r="CN31" i="39"/>
  <c r="CZ31" i="39"/>
  <c r="DL31" i="39"/>
  <c r="AU16" i="39"/>
  <c r="D17" i="39"/>
  <c r="P16" i="39"/>
  <c r="BD35" i="39"/>
  <c r="BP33" i="39"/>
  <c r="CB33" i="39"/>
  <c r="CN33" i="39"/>
  <c r="CZ33" i="39"/>
  <c r="DL33" i="39"/>
  <c r="BD37" i="39"/>
  <c r="BP35" i="39"/>
  <c r="CB35" i="39"/>
  <c r="CN35" i="39"/>
  <c r="CZ35" i="39"/>
  <c r="DL35" i="39"/>
  <c r="D18" i="39"/>
  <c r="P17" i="39"/>
  <c r="AU17" i="39"/>
  <c r="D19" i="39"/>
  <c r="AU18" i="39"/>
  <c r="P18" i="39"/>
  <c r="BD39" i="39"/>
  <c r="BP37" i="39"/>
  <c r="CB37" i="39"/>
  <c r="CN37" i="39"/>
  <c r="CZ37" i="39"/>
  <c r="DL37" i="39"/>
  <c r="D20" i="39"/>
  <c r="AU19" i="39"/>
  <c r="P19" i="39"/>
  <c r="BD41" i="39"/>
  <c r="BP39" i="39"/>
  <c r="CB39" i="39"/>
  <c r="CN39" i="39"/>
  <c r="CZ39" i="39"/>
  <c r="DL39" i="39"/>
  <c r="BP41" i="39"/>
  <c r="CB41" i="39"/>
  <c r="CN41" i="39"/>
  <c r="CZ41" i="39"/>
  <c r="DL41" i="39"/>
  <c r="BD43" i="39"/>
  <c r="AU20" i="39"/>
  <c r="P20" i="39"/>
  <c r="D21" i="39"/>
  <c r="BD45" i="39"/>
  <c r="BP43" i="39"/>
  <c r="CB43" i="39"/>
  <c r="CN43" i="39"/>
  <c r="CZ43" i="39"/>
  <c r="DL43" i="39"/>
  <c r="P21" i="39"/>
  <c r="D22" i="39"/>
  <c r="AU21" i="39"/>
  <c r="BD47" i="39"/>
  <c r="BP45" i="39"/>
  <c r="CB45" i="39"/>
  <c r="CN45" i="39"/>
  <c r="CZ45" i="39"/>
  <c r="DL45" i="39"/>
  <c r="AU22" i="39"/>
  <c r="P22" i="39"/>
  <c r="D23" i="39"/>
  <c r="D24" i="39"/>
  <c r="P23" i="39"/>
  <c r="AU23" i="39"/>
  <c r="BD49" i="39"/>
  <c r="BP47" i="39"/>
  <c r="CB47" i="39"/>
  <c r="CN47" i="39"/>
  <c r="CZ47" i="39"/>
  <c r="DL47" i="39"/>
  <c r="D25" i="39"/>
  <c r="P24" i="39"/>
  <c r="AU24" i="39"/>
  <c r="BD51" i="39"/>
  <c r="BP49" i="39"/>
  <c r="CB49" i="39"/>
  <c r="CN49" i="39"/>
  <c r="CZ49" i="39"/>
  <c r="DL49" i="39"/>
  <c r="P25" i="39"/>
  <c r="AU25" i="39"/>
  <c r="D26" i="39"/>
  <c r="BD53" i="39"/>
  <c r="BP51" i="39"/>
  <c r="CB51" i="39"/>
  <c r="CN51" i="39"/>
  <c r="CZ51" i="39"/>
  <c r="DL51" i="39"/>
  <c r="BD55" i="39"/>
  <c r="BP53" i="39"/>
  <c r="CB53" i="39"/>
  <c r="CN53" i="39"/>
  <c r="CZ53" i="39"/>
  <c r="DL53" i="39"/>
  <c r="P26" i="39"/>
  <c r="AU26" i="39"/>
  <c r="D27" i="39"/>
  <c r="D28" i="39"/>
  <c r="AU27" i="39"/>
  <c r="P27" i="39"/>
  <c r="BD57" i="39"/>
  <c r="BP55" i="39"/>
  <c r="CB55" i="39"/>
  <c r="CN55" i="39"/>
  <c r="CZ55" i="39"/>
  <c r="DL55" i="39"/>
  <c r="BP57" i="39"/>
  <c r="CB57" i="39"/>
  <c r="CN57" i="39"/>
  <c r="CZ57" i="39"/>
  <c r="DL57" i="39"/>
  <c r="BD59" i="39"/>
  <c r="AU28" i="39"/>
  <c r="D29" i="39"/>
  <c r="P28" i="39"/>
  <c r="BD61" i="39"/>
  <c r="BP59" i="39"/>
  <c r="CB59" i="39"/>
  <c r="CN59" i="39"/>
  <c r="CZ59" i="39"/>
  <c r="DL59" i="39"/>
  <c r="D30" i="39"/>
  <c r="AU29" i="39"/>
  <c r="P29" i="39"/>
  <c r="AU30" i="39"/>
  <c r="D31" i="39"/>
  <c r="P30" i="39"/>
  <c r="BD63" i="39"/>
  <c r="BP61" i="39"/>
  <c r="CB61" i="39"/>
  <c r="CN61" i="39"/>
  <c r="CZ61" i="39"/>
  <c r="DL61" i="39"/>
  <c r="BD65" i="39"/>
  <c r="BP65" i="39"/>
  <c r="CB65" i="39"/>
  <c r="CN65" i="39"/>
  <c r="CZ65" i="39"/>
  <c r="DL65" i="39"/>
  <c r="BP63" i="39"/>
  <c r="CB63" i="39"/>
  <c r="CN63" i="39"/>
  <c r="CZ63" i="39"/>
  <c r="DL63" i="39"/>
  <c r="D32" i="39"/>
  <c r="P31" i="39"/>
  <c r="AU31" i="39"/>
  <c r="D33" i="39"/>
  <c r="P32" i="39"/>
  <c r="AU32" i="39"/>
  <c r="P33" i="39"/>
  <c r="AU33" i="39"/>
  <c r="D34" i="39"/>
  <c r="P34" i="39"/>
  <c r="AU34" i="39"/>
  <c r="D35" i="39"/>
  <c r="AU35" i="39"/>
  <c r="P35" i="39"/>
  <c r="AX37" i="47"/>
  <c r="AX49" i="47"/>
  <c r="BA49" i="47"/>
  <c r="CL45" i="47"/>
  <c r="BZ45" i="47"/>
  <c r="BZ46" i="47"/>
  <c r="BN46" i="47"/>
  <c r="DJ44" i="47"/>
  <c r="BZ43" i="47"/>
  <c r="BN44" i="47"/>
  <c r="BN43" i="47"/>
  <c r="DJ42" i="47"/>
  <c r="CL42" i="47"/>
  <c r="BZ41" i="47"/>
  <c r="DJ40" i="47"/>
  <c r="CL40" i="47"/>
  <c r="CL39" i="47"/>
  <c r="CL38" i="47"/>
  <c r="BZ38" i="47"/>
  <c r="BN38" i="47"/>
  <c r="BN37" i="47"/>
  <c r="DV32" i="47"/>
  <c r="DV26" i="47"/>
  <c r="BA23" i="47"/>
  <c r="DV24" i="47"/>
  <c r="DV23" i="47"/>
  <c r="DV21" i="47"/>
  <c r="DU67" i="47"/>
  <c r="DV18" i="47"/>
  <c r="DV14" i="47"/>
  <c r="DV13" i="47"/>
  <c r="DV12" i="47"/>
  <c r="DJ35" i="47"/>
  <c r="CL35" i="47"/>
  <c r="BZ35" i="47"/>
  <c r="BN35" i="47"/>
  <c r="AZ38" i="47"/>
  <c r="AZ50" i="47"/>
  <c r="BA19" i="47"/>
  <c r="DJ33" i="47"/>
  <c r="CL33" i="47"/>
  <c r="BZ33" i="47"/>
  <c r="BN33" i="47"/>
  <c r="DJ32" i="47"/>
  <c r="DJ31" i="47"/>
  <c r="CL32" i="47"/>
  <c r="BZ32" i="47"/>
  <c r="BN32" i="47"/>
  <c r="BN31" i="47"/>
  <c r="BZ30" i="47"/>
  <c r="BZ29" i="47"/>
  <c r="BN29" i="47"/>
  <c r="DJ28" i="47"/>
  <c r="DJ27" i="47"/>
  <c r="CL28" i="47"/>
  <c r="BZ28" i="47"/>
  <c r="BZ27" i="47"/>
  <c r="BN28" i="47"/>
  <c r="BN27" i="47"/>
  <c r="DJ26" i="47"/>
  <c r="CL25" i="47"/>
  <c r="DJ24" i="47"/>
  <c r="DJ23" i="47"/>
  <c r="CL24" i="47"/>
  <c r="BZ24" i="47"/>
  <c r="BZ23" i="47"/>
  <c r="BN24" i="47"/>
  <c r="BN23" i="47"/>
  <c r="DJ22" i="47"/>
  <c r="DJ21" i="47"/>
  <c r="CL21" i="47"/>
  <c r="BZ21" i="47"/>
  <c r="DJ20" i="47"/>
  <c r="DJ19" i="47"/>
  <c r="CL20" i="47"/>
  <c r="BN20" i="47"/>
  <c r="BN19" i="47"/>
  <c r="BZ17" i="47"/>
  <c r="BN17" i="47"/>
  <c r="CL16" i="47"/>
  <c r="CL15" i="47"/>
  <c r="BZ15" i="47"/>
  <c r="BN15" i="47"/>
  <c r="DJ13" i="47"/>
  <c r="CL14" i="47"/>
  <c r="BZ13" i="47"/>
  <c r="DJ12" i="47"/>
  <c r="CL12" i="47"/>
  <c r="BZ11" i="47"/>
  <c r="BZ12" i="47"/>
  <c r="BN11" i="47"/>
  <c r="DJ9" i="47"/>
  <c r="DJ67" i="47"/>
  <c r="CL10" i="47"/>
  <c r="CL67" i="47"/>
  <c r="CL9" i="47"/>
  <c r="BZ10" i="47"/>
  <c r="BZ67" i="47"/>
  <c r="BZ9" i="47"/>
  <c r="BN67" i="47"/>
  <c r="K41" i="47"/>
  <c r="K43" i="47"/>
  <c r="K49" i="47"/>
  <c r="J47" i="47"/>
  <c r="I51" i="47"/>
  <c r="J51" i="47"/>
  <c r="I41" i="47"/>
  <c r="J41" i="47"/>
  <c r="AW38" i="47"/>
  <c r="AW50" i="47"/>
  <c r="BA40" i="48"/>
  <c r="AM36" i="47"/>
  <c r="AQ17" i="47"/>
  <c r="I43" i="47"/>
  <c r="J43" i="47"/>
  <c r="AV38" i="47"/>
  <c r="AV50" i="47"/>
  <c r="BA37" i="47"/>
  <c r="G37" i="47"/>
  <c r="G39" i="47"/>
  <c r="G41" i="47"/>
  <c r="AO15" i="47"/>
  <c r="M36" i="47"/>
  <c r="M45" i="47"/>
  <c r="J36" i="47"/>
  <c r="BA41" i="48"/>
  <c r="I49" i="47"/>
  <c r="J49" i="47"/>
  <c r="BA38" i="47"/>
  <c r="BA50" i="47"/>
  <c r="J37" i="47"/>
  <c r="AO36" i="47"/>
  <c r="AO37" i="47"/>
  <c r="AP36" i="42" l="1"/>
  <c r="BA41" i="39"/>
  <c r="BA41" i="44"/>
  <c r="AY43" i="44"/>
  <c r="AX53" i="46"/>
  <c r="BA53" i="46" s="1"/>
  <c r="P23" i="50"/>
  <c r="D24" i="50"/>
  <c r="AX23" i="50"/>
  <c r="BG41" i="50" s="1"/>
  <c r="BS41" i="50" s="1"/>
  <c r="CE41" i="50" s="1"/>
  <c r="CQ41" i="50" s="1"/>
  <c r="DC41" i="50" s="1"/>
  <c r="DO41" i="50" s="1"/>
  <c r="AX43" i="47"/>
  <c r="AZ43" i="40"/>
  <c r="AX51" i="43"/>
  <c r="BA51" i="43" s="1"/>
  <c r="AX43" i="46"/>
  <c r="BA39" i="47"/>
  <c r="DJ64" i="48"/>
  <c r="CL63" i="48"/>
  <c r="CL64" i="48"/>
  <c r="BZ64" i="48"/>
  <c r="BN64" i="48"/>
  <c r="BN63" i="48"/>
  <c r="DJ59" i="48"/>
  <c r="DJ60" i="48"/>
  <c r="CL60" i="48"/>
  <c r="CL59" i="48"/>
  <c r="BZ60" i="48"/>
  <c r="BN59" i="48"/>
  <c r="BN60" i="48"/>
  <c r="DJ58" i="48"/>
  <c r="DJ57" i="48"/>
  <c r="CL58" i="48"/>
  <c r="BZ58" i="48"/>
  <c r="BZ57" i="48"/>
  <c r="BN58" i="48"/>
  <c r="DJ56" i="48"/>
  <c r="DJ55" i="48"/>
  <c r="CL56" i="48"/>
  <c r="BZ56" i="48"/>
  <c r="BZ55" i="48"/>
  <c r="BN56" i="48"/>
  <c r="DJ53" i="48"/>
  <c r="CL53" i="48"/>
  <c r="BZ53" i="48"/>
  <c r="BN53" i="48"/>
  <c r="DJ51" i="48"/>
  <c r="CL51" i="48"/>
  <c r="BZ51" i="48"/>
  <c r="DJ49" i="48"/>
  <c r="CL49" i="48"/>
  <c r="BZ49" i="48"/>
  <c r="BN49" i="48"/>
  <c r="DJ47" i="48"/>
  <c r="DJ48" i="48"/>
  <c r="CL48" i="48"/>
  <c r="BZ48" i="48"/>
  <c r="BZ47" i="48"/>
  <c r="BN48" i="48"/>
  <c r="BN45" i="48"/>
  <c r="DV64" i="48"/>
  <c r="DV63" i="48"/>
  <c r="DV61" i="48"/>
  <c r="AV43" i="46"/>
  <c r="AW55" i="42"/>
  <c r="DJ42" i="48"/>
  <c r="CL41" i="48"/>
  <c r="CL42" i="48"/>
  <c r="BZ42" i="48"/>
  <c r="BN42" i="48"/>
  <c r="BN41" i="48"/>
  <c r="DV57" i="48"/>
  <c r="DV55" i="48"/>
  <c r="DV56" i="48"/>
  <c r="DV53" i="48"/>
  <c r="DV51" i="48"/>
  <c r="DV47" i="48"/>
  <c r="DV46" i="48"/>
  <c r="DV45" i="48"/>
  <c r="DV43" i="48"/>
  <c r="DV44" i="48"/>
  <c r="DV42" i="48"/>
  <c r="DV41" i="48"/>
  <c r="DV39" i="48"/>
  <c r="DV36" i="48"/>
  <c r="DV33" i="48"/>
  <c r="DV31" i="48"/>
  <c r="DV30" i="48"/>
  <c r="DV29" i="48"/>
  <c r="DV27" i="48"/>
  <c r="AQ33" i="48"/>
  <c r="BA33" i="48"/>
  <c r="AQ31" i="48"/>
  <c r="BA31" i="48"/>
  <c r="AQ30" i="48"/>
  <c r="AQ29" i="48"/>
  <c r="AQ28" i="48"/>
  <c r="BA28" i="48"/>
  <c r="AQ27" i="48"/>
  <c r="AQ26" i="48"/>
  <c r="AQ25" i="48"/>
  <c r="L41" i="48"/>
  <c r="L43" i="48" s="1"/>
  <c r="L49" i="48" s="1"/>
  <c r="AQ24" i="48"/>
  <c r="AQ23" i="48"/>
  <c r="AQ22" i="48"/>
  <c r="BA22" i="48"/>
  <c r="AQ21" i="48"/>
  <c r="AQ20" i="48"/>
  <c r="BA20" i="48"/>
  <c r="DV25" i="48"/>
  <c r="DV22" i="48"/>
  <c r="DV20" i="48"/>
  <c r="DV19" i="48"/>
  <c r="DV18" i="48"/>
  <c r="DV17" i="48"/>
  <c r="DV16" i="48"/>
  <c r="DV15" i="48"/>
  <c r="DV14" i="48"/>
  <c r="DV13" i="48"/>
  <c r="AP36" i="44"/>
  <c r="AV43" i="42"/>
  <c r="BA42" i="40"/>
  <c r="AZ43" i="46"/>
  <c r="AW52" i="46"/>
  <c r="AW55" i="46" s="1"/>
  <c r="BA39" i="40"/>
  <c r="DJ33" i="48"/>
  <c r="DJ34" i="48"/>
  <c r="CL34" i="48"/>
  <c r="CL33" i="48"/>
  <c r="BZ34" i="48"/>
  <c r="BZ33" i="48"/>
  <c r="BN34" i="48"/>
  <c r="AN37" i="48"/>
  <c r="AQ19" i="48"/>
  <c r="AP36" i="39"/>
  <c r="DJ32" i="48"/>
  <c r="CL32" i="48"/>
  <c r="CL31" i="48"/>
  <c r="BZ32" i="48"/>
  <c r="BN31" i="48"/>
  <c r="BZ30" i="48"/>
  <c r="BZ29" i="48"/>
  <c r="BN29" i="48"/>
  <c r="DJ28" i="48"/>
  <c r="CL28" i="48"/>
  <c r="BZ28" i="48"/>
  <c r="BZ27" i="48"/>
  <c r="AQ18" i="48"/>
  <c r="AQ17" i="48"/>
  <c r="AQ16" i="48"/>
  <c r="DJ26" i="48"/>
  <c r="DJ25" i="48"/>
  <c r="CL25" i="48"/>
  <c r="CL26" i="48"/>
  <c r="BZ26" i="48"/>
  <c r="BZ25" i="48"/>
  <c r="BN26" i="48"/>
  <c r="AQ15" i="48"/>
  <c r="AQ14" i="48"/>
  <c r="DJ23" i="48"/>
  <c r="CL23" i="48"/>
  <c r="BZ24" i="48"/>
  <c r="BN24" i="48"/>
  <c r="BN23" i="48"/>
  <c r="DJ21" i="48"/>
  <c r="CL21" i="48"/>
  <c r="BZ21" i="48"/>
  <c r="DJ20" i="48"/>
  <c r="DJ19" i="48"/>
  <c r="CL20" i="48"/>
  <c r="BZ19" i="48"/>
  <c r="CL18" i="48"/>
  <c r="BZ18" i="48"/>
  <c r="BZ17" i="48"/>
  <c r="BN20" i="48"/>
  <c r="AW43" i="39"/>
  <c r="AW43" i="47"/>
  <c r="BN18" i="48"/>
  <c r="BN17" i="48"/>
  <c r="CL15" i="48"/>
  <c r="BZ16" i="48"/>
  <c r="BZ15" i="48"/>
  <c r="BN16" i="48"/>
  <c r="DJ14" i="48"/>
  <c r="CL13" i="48"/>
  <c r="BZ14" i="48"/>
  <c r="BN14" i="48"/>
  <c r="DJ12" i="48"/>
  <c r="DJ11" i="48"/>
  <c r="CL11" i="48"/>
  <c r="AQ13" i="48"/>
  <c r="AZ38" i="48"/>
  <c r="AZ50" i="48" s="1"/>
  <c r="AZ55" i="48" s="1"/>
  <c r="DV11" i="48"/>
  <c r="DU67" i="48"/>
  <c r="DV67" i="48" s="1"/>
  <c r="DV10" i="48"/>
  <c r="DV9" i="48"/>
  <c r="DV6" i="48"/>
  <c r="DV5" i="48"/>
  <c r="AV55" i="47"/>
  <c r="BA40" i="42"/>
  <c r="BA42" i="42"/>
  <c r="AY43" i="39"/>
  <c r="CL10" i="48"/>
  <c r="BN10" i="48"/>
  <c r="BN9" i="48"/>
  <c r="DJ7" i="48"/>
  <c r="CL8" i="48"/>
  <c r="BZ7" i="48"/>
  <c r="BN7" i="48"/>
  <c r="DJ6" i="48"/>
  <c r="DJ67" i="48"/>
  <c r="CL67" i="48"/>
  <c r="BZ6" i="48"/>
  <c r="BZ67" i="48"/>
  <c r="BN5" i="48"/>
  <c r="BN67" i="48"/>
  <c r="AQ12" i="48"/>
  <c r="AW38" i="48"/>
  <c r="AW50" i="48" s="1"/>
  <c r="AW55" i="48" s="1"/>
  <c r="AQ11" i="48"/>
  <c r="K41" i="48"/>
  <c r="K43" i="48" s="1"/>
  <c r="K49" i="48" s="1"/>
  <c r="I51" i="48"/>
  <c r="J51" i="48" s="1"/>
  <c r="J47" i="48"/>
  <c r="I41" i="48"/>
  <c r="J41" i="48" s="1"/>
  <c r="AR19" i="48"/>
  <c r="AV43" i="43"/>
  <c r="AY43" i="43"/>
  <c r="BA40" i="47"/>
  <c r="AQ10" i="48"/>
  <c r="AV38" i="48"/>
  <c r="AV43" i="48" s="1"/>
  <c r="AQ36" i="46"/>
  <c r="AP36" i="43"/>
  <c r="AQ9" i="48"/>
  <c r="AV50" i="48"/>
  <c r="AV55" i="48" s="1"/>
  <c r="AQ8" i="48"/>
  <c r="AQ7" i="48"/>
  <c r="AM36" i="48"/>
  <c r="AQ6" i="48"/>
  <c r="BA6" i="48"/>
  <c r="J36" i="48"/>
  <c r="AX37" i="48"/>
  <c r="AX49" i="48" s="1"/>
  <c r="BA49" i="48" s="1"/>
  <c r="G37" i="48"/>
  <c r="G39" i="48" s="1"/>
  <c r="G41" i="48" s="1"/>
  <c r="I37" i="48"/>
  <c r="M36" i="48"/>
  <c r="M45" i="48" s="1"/>
  <c r="AO36" i="48"/>
  <c r="F41" i="48"/>
  <c r="BA54" i="48"/>
  <c r="AX43" i="43"/>
  <c r="AZ43" i="43"/>
  <c r="BA54" i="46"/>
  <c r="AV55" i="46"/>
  <c r="AQ36" i="43"/>
  <c r="BA41" i="42"/>
  <c r="AX53" i="42"/>
  <c r="BA53" i="42" s="1"/>
  <c r="AY52" i="40"/>
  <c r="AY55" i="40" s="1"/>
  <c r="AY43" i="40"/>
  <c r="AX53" i="40"/>
  <c r="AX55" i="40" s="1"/>
  <c r="BA41" i="40"/>
  <c r="AX43" i="40"/>
  <c r="AQ6" i="47"/>
  <c r="AQ36" i="47" s="1"/>
  <c r="AP36" i="47"/>
  <c r="AQ5" i="48"/>
  <c r="AV43" i="47"/>
  <c r="AV43" i="40"/>
  <c r="AY52" i="43"/>
  <c r="BA52" i="43" s="1"/>
  <c r="BA54" i="40"/>
  <c r="AZ54" i="43"/>
  <c r="AZ55" i="43" s="1"/>
  <c r="AW43" i="43"/>
  <c r="AX51" i="39"/>
  <c r="BA51" i="39" s="1"/>
  <c r="AX43" i="39"/>
  <c r="AQ6" i="40"/>
  <c r="AQ36" i="40" s="1"/>
  <c r="AP36" i="40"/>
  <c r="AW55" i="40"/>
  <c r="D19" i="48"/>
  <c r="AU18" i="48"/>
  <c r="BD31" i="48" s="1"/>
  <c r="BP31" i="48" s="1"/>
  <c r="CB31" i="48" s="1"/>
  <c r="CN31" i="48" s="1"/>
  <c r="CZ31" i="48" s="1"/>
  <c r="DL31" i="48" s="1"/>
  <c r="P9" i="49"/>
  <c r="D10" i="49"/>
  <c r="AU9" i="49"/>
  <c r="BD13" i="49" s="1"/>
  <c r="BP13" i="49" s="1"/>
  <c r="CB13" i="49" s="1"/>
  <c r="CN13" i="49" s="1"/>
  <c r="CZ13" i="49" s="1"/>
  <c r="DL13" i="49" s="1"/>
  <c r="AV56" i="49"/>
  <c r="AX57" i="49" s="1"/>
  <c r="BA55" i="49"/>
  <c r="AW55" i="43"/>
  <c r="BA42" i="47"/>
  <c r="BA52" i="44"/>
  <c r="AY55" i="42"/>
  <c r="AY55" i="44"/>
  <c r="BA42" i="44"/>
  <c r="AX53" i="43"/>
  <c r="BA53" i="43" s="1"/>
  <c r="AV43" i="39"/>
  <c r="AW52" i="47"/>
  <c r="BA52" i="47" s="1"/>
  <c r="AX53" i="47"/>
  <c r="BA53" i="47" s="1"/>
  <c r="AY55" i="47"/>
  <c r="AW43" i="48"/>
  <c r="AZ55" i="44"/>
  <c r="AW43" i="44"/>
  <c r="BA40" i="43"/>
  <c r="AV55" i="42"/>
  <c r="AZ43" i="42"/>
  <c r="AW55" i="39"/>
  <c r="AV55" i="39"/>
  <c r="AZ43" i="39"/>
  <c r="AP36" i="46"/>
  <c r="BA52" i="42"/>
  <c r="BA51" i="42"/>
  <c r="BA51" i="44"/>
  <c r="AX55" i="44"/>
  <c r="BA51" i="47"/>
  <c r="BA52" i="48"/>
  <c r="AX51" i="48"/>
  <c r="AW54" i="47"/>
  <c r="AV54" i="44"/>
  <c r="AV55" i="44" s="1"/>
  <c r="AV55" i="43"/>
  <c r="AW54" i="44"/>
  <c r="BA40" i="40"/>
  <c r="AY43" i="42"/>
  <c r="BA40" i="46"/>
  <c r="BA39" i="46"/>
  <c r="AW43" i="42"/>
  <c r="BA39" i="44"/>
  <c r="AZ55" i="46"/>
  <c r="AY56" i="46" s="1"/>
  <c r="AZ57" i="46" s="1"/>
  <c r="AV43" i="44"/>
  <c r="AY55" i="48"/>
  <c r="AZ55" i="40"/>
  <c r="BA52" i="39"/>
  <c r="BA40" i="39"/>
  <c r="BA42" i="39"/>
  <c r="AX43" i="42"/>
  <c r="BA42" i="46"/>
  <c r="AZ43" i="44"/>
  <c r="AX43" i="44"/>
  <c r="AZ54" i="42"/>
  <c r="AZ55" i="42" s="1"/>
  <c r="AZ54" i="39"/>
  <c r="AZ55" i="39" s="1"/>
  <c r="AZ43" i="47"/>
  <c r="BA40" i="44"/>
  <c r="AY43" i="47"/>
  <c r="BA42" i="48"/>
  <c r="AW43" i="40"/>
  <c r="BA42" i="43"/>
  <c r="BA54" i="42"/>
  <c r="K37" i="42" s="1"/>
  <c r="BA39" i="42"/>
  <c r="AZ55" i="47"/>
  <c r="DV66" i="47"/>
  <c r="DV65" i="47"/>
  <c r="DV63" i="47"/>
  <c r="DV64" i="47"/>
  <c r="DV61" i="47"/>
  <c r="DV59" i="47"/>
  <c r="DV60" i="47"/>
  <c r="DV57" i="47"/>
  <c r="DV55" i="47"/>
  <c r="DV56" i="47"/>
  <c r="DV54" i="47"/>
  <c r="DV53" i="47"/>
  <c r="DV67" i="47"/>
  <c r="BA51" i="46"/>
  <c r="AV55" i="40"/>
  <c r="AY55" i="39"/>
  <c r="AY43" i="46"/>
  <c r="AY43" i="48"/>
  <c r="AQ36" i="39"/>
  <c r="AQ36" i="44"/>
  <c r="AQ36" i="42"/>
  <c r="AV44" i="46" l="1"/>
  <c r="AX45" i="46" s="1"/>
  <c r="AP37" i="46"/>
  <c r="AP37" i="43"/>
  <c r="AP37" i="42"/>
  <c r="AQ38" i="46"/>
  <c r="AX55" i="46"/>
  <c r="AV56" i="46" s="1"/>
  <c r="AX57" i="46" s="1"/>
  <c r="AY56" i="42"/>
  <c r="AZ57" i="42" s="1"/>
  <c r="K37" i="46"/>
  <c r="AY44" i="46"/>
  <c r="AZ45" i="46" s="1"/>
  <c r="AY44" i="44"/>
  <c r="AZ45" i="44" s="1"/>
  <c r="AV44" i="47"/>
  <c r="AX45" i="47" s="1"/>
  <c r="AY44" i="40"/>
  <c r="AZ45" i="40" s="1"/>
  <c r="AX55" i="39"/>
  <c r="AV56" i="39" s="1"/>
  <c r="AX57" i="39" s="1"/>
  <c r="AX55" i="42"/>
  <c r="AV56" i="42" s="1"/>
  <c r="AX57" i="42" s="1"/>
  <c r="L37" i="43"/>
  <c r="P24" i="50"/>
  <c r="AX24" i="50"/>
  <c r="BG43" i="50" s="1"/>
  <c r="BS43" i="50" s="1"/>
  <c r="CE43" i="50" s="1"/>
  <c r="CQ43" i="50" s="1"/>
  <c r="DC43" i="50" s="1"/>
  <c r="DO43" i="50" s="1"/>
  <c r="D25" i="50"/>
  <c r="BA43" i="47"/>
  <c r="BA45" i="47" s="1"/>
  <c r="AY44" i="43"/>
  <c r="AZ45" i="43" s="1"/>
  <c r="AY44" i="39"/>
  <c r="AZ45" i="39" s="1"/>
  <c r="BA52" i="46"/>
  <c r="L37" i="46" s="1"/>
  <c r="L37" i="39"/>
  <c r="AQ37" i="46"/>
  <c r="AP37" i="39"/>
  <c r="AP37" i="40"/>
  <c r="AP37" i="47"/>
  <c r="AP37" i="44"/>
  <c r="AY56" i="47"/>
  <c r="AZ57" i="47" s="1"/>
  <c r="BA43" i="40"/>
  <c r="BA45" i="40" s="1"/>
  <c r="AW55" i="47"/>
  <c r="AV44" i="39"/>
  <c r="AX45" i="39" s="1"/>
  <c r="K37" i="48"/>
  <c r="AZ43" i="48"/>
  <c r="AY44" i="48" s="1"/>
  <c r="AZ45" i="48" s="1"/>
  <c r="I43" i="48"/>
  <c r="I49" i="48" s="1"/>
  <c r="J49" i="48" s="1"/>
  <c r="BA43" i="39"/>
  <c r="BA45" i="39" s="1"/>
  <c r="AY44" i="42"/>
  <c r="AZ45" i="42" s="1"/>
  <c r="AX55" i="47"/>
  <c r="BA53" i="40"/>
  <c r="AQ37" i="43"/>
  <c r="AX43" i="48"/>
  <c r="AV44" i="43"/>
  <c r="AX45" i="43" s="1"/>
  <c r="BA37" i="48"/>
  <c r="BA38" i="48"/>
  <c r="AY56" i="40"/>
  <c r="AZ57" i="40" s="1"/>
  <c r="BA52" i="40"/>
  <c r="AY55" i="43"/>
  <c r="AY56" i="43" s="1"/>
  <c r="AZ57" i="43" s="1"/>
  <c r="BA43" i="43"/>
  <c r="BA45" i="43" s="1"/>
  <c r="AX55" i="43"/>
  <c r="AV56" i="43" s="1"/>
  <c r="AX57" i="43" s="1"/>
  <c r="L37" i="44"/>
  <c r="BA54" i="43"/>
  <c r="K37" i="43" s="1"/>
  <c r="BA50" i="48"/>
  <c r="AY56" i="48"/>
  <c r="AZ57" i="48" s="1"/>
  <c r="AO37" i="48"/>
  <c r="AQ38" i="43"/>
  <c r="AU19" i="48"/>
  <c r="BD33" i="48" s="1"/>
  <c r="BP33" i="48" s="1"/>
  <c r="CB33" i="48" s="1"/>
  <c r="CN33" i="48" s="1"/>
  <c r="CZ33" i="48" s="1"/>
  <c r="DL33" i="48" s="1"/>
  <c r="D20" i="48"/>
  <c r="P19" i="48"/>
  <c r="P10" i="49"/>
  <c r="D11" i="49"/>
  <c r="AU10" i="49"/>
  <c r="BD15" i="49" s="1"/>
  <c r="BP15" i="49" s="1"/>
  <c r="CB15" i="49" s="1"/>
  <c r="CN15" i="49" s="1"/>
  <c r="CZ15" i="49" s="1"/>
  <c r="DL15" i="49" s="1"/>
  <c r="BA58" i="49"/>
  <c r="BA57" i="49"/>
  <c r="M37" i="49"/>
  <c r="BA54" i="39"/>
  <c r="AV44" i="42"/>
  <c r="AX45" i="42" s="1"/>
  <c r="L37" i="47"/>
  <c r="L37" i="42"/>
  <c r="AV44" i="44"/>
  <c r="AX45" i="44" s="1"/>
  <c r="AY56" i="44"/>
  <c r="AZ57" i="44" s="1"/>
  <c r="BA54" i="44"/>
  <c r="AW55" i="44"/>
  <c r="AV56" i="44" s="1"/>
  <c r="AX57" i="44" s="1"/>
  <c r="AX55" i="48"/>
  <c r="BA55" i="48" s="1"/>
  <c r="BA51" i="48"/>
  <c r="BA54" i="47"/>
  <c r="K37" i="47" s="1"/>
  <c r="BA43" i="44"/>
  <c r="BA45" i="44" s="1"/>
  <c r="AV44" i="40"/>
  <c r="AX45" i="40" s="1"/>
  <c r="BA43" i="42"/>
  <c r="BA45" i="42" s="1"/>
  <c r="AY56" i="39"/>
  <c r="AZ57" i="39" s="1"/>
  <c r="AY44" i="47"/>
  <c r="AZ45" i="47" s="1"/>
  <c r="BA43" i="46"/>
  <c r="BA45" i="46" s="1"/>
  <c r="AV56" i="40"/>
  <c r="AX57" i="40" s="1"/>
  <c r="BA55" i="40"/>
  <c r="AQ37" i="42"/>
  <c r="AQ38" i="42"/>
  <c r="AQ38" i="39"/>
  <c r="AQ37" i="39"/>
  <c r="AQ37" i="40"/>
  <c r="AQ38" i="40"/>
  <c r="AQ37" i="44"/>
  <c r="AQ38" i="44"/>
  <c r="AQ37" i="47"/>
  <c r="AQ38" i="47"/>
  <c r="BA55" i="46" l="1"/>
  <c r="BA58" i="46" s="1"/>
  <c r="K37" i="40"/>
  <c r="K37" i="44"/>
  <c r="K37" i="39"/>
  <c r="L37" i="48"/>
  <c r="L37" i="40"/>
  <c r="BA55" i="42"/>
  <c r="M37" i="42" s="1"/>
  <c r="BA55" i="39"/>
  <c r="BA57" i="39" s="1"/>
  <c r="BA43" i="48"/>
  <c r="BA45" i="48" s="1"/>
  <c r="P25" i="50"/>
  <c r="D26" i="50"/>
  <c r="AX25" i="50"/>
  <c r="BG45" i="50" s="1"/>
  <c r="BS45" i="50" s="1"/>
  <c r="CE45" i="50" s="1"/>
  <c r="CQ45" i="50" s="1"/>
  <c r="DC45" i="50" s="1"/>
  <c r="DO45" i="50" s="1"/>
  <c r="AV56" i="47"/>
  <c r="AX57" i="47" s="1"/>
  <c r="BA55" i="47"/>
  <c r="BA57" i="47" s="1"/>
  <c r="BA55" i="44"/>
  <c r="M37" i="44" s="1"/>
  <c r="J43" i="48"/>
  <c r="J37" i="48"/>
  <c r="AV44" i="48"/>
  <c r="AX45" i="48" s="1"/>
  <c r="BA55" i="43"/>
  <c r="BA58" i="39"/>
  <c r="D21" i="48"/>
  <c r="AU20" i="48"/>
  <c r="BD35" i="48" s="1"/>
  <c r="BP35" i="48" s="1"/>
  <c r="CB35" i="48" s="1"/>
  <c r="CN35" i="48" s="1"/>
  <c r="CZ35" i="48" s="1"/>
  <c r="DL35" i="48" s="1"/>
  <c r="P20" i="48"/>
  <c r="P11" i="49"/>
  <c r="D12" i="49"/>
  <c r="AU11" i="49"/>
  <c r="BD17" i="49" s="1"/>
  <c r="BP17" i="49" s="1"/>
  <c r="CB17" i="49" s="1"/>
  <c r="CN17" i="49" s="1"/>
  <c r="CZ17" i="49" s="1"/>
  <c r="DL17" i="49" s="1"/>
  <c r="BA58" i="48"/>
  <c r="BA57" i="48"/>
  <c r="M37" i="48"/>
  <c r="AV56" i="48"/>
  <c r="AX57" i="48" s="1"/>
  <c r="BA58" i="44"/>
  <c r="BA57" i="40"/>
  <c r="BA58" i="40"/>
  <c r="M37" i="40"/>
  <c r="M37" i="39" l="1"/>
  <c r="M37" i="46"/>
  <c r="BA57" i="46"/>
  <c r="BA58" i="42"/>
  <c r="BA57" i="42"/>
  <c r="M37" i="47"/>
  <c r="P26" i="50"/>
  <c r="D27" i="50"/>
  <c r="AX26" i="50"/>
  <c r="BG47" i="50" s="1"/>
  <c r="BS47" i="50" s="1"/>
  <c r="CE47" i="50" s="1"/>
  <c r="CQ47" i="50" s="1"/>
  <c r="DC47" i="50" s="1"/>
  <c r="DO47" i="50" s="1"/>
  <c r="BA58" i="47"/>
  <c r="BA57" i="44"/>
  <c r="BA58" i="43"/>
  <c r="BA57" i="43"/>
  <c r="M37" i="43"/>
  <c r="D22" i="48"/>
  <c r="AU21" i="48"/>
  <c r="BD37" i="48" s="1"/>
  <c r="BP37" i="48" s="1"/>
  <c r="CB37" i="48" s="1"/>
  <c r="CN37" i="48" s="1"/>
  <c r="CZ37" i="48" s="1"/>
  <c r="DL37" i="48" s="1"/>
  <c r="P21" i="48"/>
  <c r="P12" i="49"/>
  <c r="D13" i="49"/>
  <c r="AU12" i="49"/>
  <c r="BD19" i="49" s="1"/>
  <c r="BP19" i="49" s="1"/>
  <c r="CB19" i="49" s="1"/>
  <c r="CN19" i="49" s="1"/>
  <c r="CZ19" i="49" s="1"/>
  <c r="DL19" i="49" s="1"/>
  <c r="P27" i="50" l="1"/>
  <c r="D28" i="50"/>
  <c r="AX27" i="50"/>
  <c r="BG49" i="50" s="1"/>
  <c r="BS49" i="50" s="1"/>
  <c r="CE49" i="50" s="1"/>
  <c r="CQ49" i="50" s="1"/>
  <c r="DC49" i="50" s="1"/>
  <c r="DO49" i="50" s="1"/>
  <c r="D23" i="48"/>
  <c r="AU22" i="48"/>
  <c r="BD39" i="48" s="1"/>
  <c r="BP39" i="48" s="1"/>
  <c r="CB39" i="48" s="1"/>
  <c r="CN39" i="48" s="1"/>
  <c r="CZ39" i="48" s="1"/>
  <c r="DL39" i="48" s="1"/>
  <c r="P22" i="48"/>
  <c r="P13" i="49"/>
  <c r="D14" i="49"/>
  <c r="AU13" i="49"/>
  <c r="BD21" i="49" s="1"/>
  <c r="BP21" i="49" s="1"/>
  <c r="CB21" i="49" s="1"/>
  <c r="CN21" i="49" s="1"/>
  <c r="CZ21" i="49" s="1"/>
  <c r="DL21" i="49" s="1"/>
  <c r="P28" i="50" l="1"/>
  <c r="AX28" i="50"/>
  <c r="BG51" i="50" s="1"/>
  <c r="BS51" i="50" s="1"/>
  <c r="CE51" i="50" s="1"/>
  <c r="CQ51" i="50" s="1"/>
  <c r="DC51" i="50" s="1"/>
  <c r="DO51" i="50" s="1"/>
  <c r="D29" i="50"/>
  <c r="D24" i="48"/>
  <c r="AU23" i="48"/>
  <c r="BD41" i="48" s="1"/>
  <c r="BP41" i="48" s="1"/>
  <c r="CB41" i="48" s="1"/>
  <c r="CN41" i="48" s="1"/>
  <c r="CZ41" i="48" s="1"/>
  <c r="DL41" i="48" s="1"/>
  <c r="P23" i="48"/>
  <c r="P14" i="49"/>
  <c r="D15" i="49"/>
  <c r="AU14" i="49"/>
  <c r="BD23" i="49" s="1"/>
  <c r="BP23" i="49" s="1"/>
  <c r="CB23" i="49" s="1"/>
  <c r="CN23" i="49" s="1"/>
  <c r="CZ23" i="49" s="1"/>
  <c r="DL23" i="49" s="1"/>
  <c r="P29" i="50" l="1"/>
  <c r="D30" i="50"/>
  <c r="AX29" i="50"/>
  <c r="BG53" i="50" s="1"/>
  <c r="BS53" i="50" s="1"/>
  <c r="CE53" i="50" s="1"/>
  <c r="CQ53" i="50" s="1"/>
  <c r="DC53" i="50" s="1"/>
  <c r="DO53" i="50" s="1"/>
  <c r="D25" i="48"/>
  <c r="AU24" i="48"/>
  <c r="BD43" i="48" s="1"/>
  <c r="BP43" i="48" s="1"/>
  <c r="CB43" i="48" s="1"/>
  <c r="CN43" i="48" s="1"/>
  <c r="CZ43" i="48" s="1"/>
  <c r="DL43" i="48" s="1"/>
  <c r="P24" i="48"/>
  <c r="P15" i="49"/>
  <c r="D16" i="49"/>
  <c r="AU15" i="49"/>
  <c r="BD25" i="49" s="1"/>
  <c r="BP25" i="49" s="1"/>
  <c r="CB25" i="49" s="1"/>
  <c r="CN25" i="49" s="1"/>
  <c r="CZ25" i="49" s="1"/>
  <c r="DL25" i="49" s="1"/>
  <c r="P30" i="50" l="1"/>
  <c r="D31" i="50"/>
  <c r="AX30" i="50"/>
  <c r="BG55" i="50" s="1"/>
  <c r="BS55" i="50" s="1"/>
  <c r="CE55" i="50" s="1"/>
  <c r="CQ55" i="50" s="1"/>
  <c r="DC55" i="50" s="1"/>
  <c r="DO55" i="50" s="1"/>
  <c r="D26" i="48"/>
  <c r="AU25" i="48"/>
  <c r="BD45" i="48" s="1"/>
  <c r="BP45" i="48" s="1"/>
  <c r="CB45" i="48" s="1"/>
  <c r="CN45" i="48" s="1"/>
  <c r="CZ45" i="48" s="1"/>
  <c r="DL45" i="48" s="1"/>
  <c r="P25" i="48"/>
  <c r="D17" i="49"/>
  <c r="AU16" i="49"/>
  <c r="BD27" i="49" s="1"/>
  <c r="BP27" i="49" s="1"/>
  <c r="CB27" i="49" s="1"/>
  <c r="CN27" i="49" s="1"/>
  <c r="CZ27" i="49" s="1"/>
  <c r="DL27" i="49" s="1"/>
  <c r="P16" i="49"/>
  <c r="P31" i="50" l="1"/>
  <c r="D32" i="50"/>
  <c r="AX31" i="50"/>
  <c r="BG57" i="50" s="1"/>
  <c r="BS57" i="50" s="1"/>
  <c r="CE57" i="50" s="1"/>
  <c r="CQ57" i="50" s="1"/>
  <c r="DC57" i="50" s="1"/>
  <c r="DO57" i="50" s="1"/>
  <c r="D27" i="48"/>
  <c r="AU26" i="48"/>
  <c r="BD47" i="48" s="1"/>
  <c r="BP47" i="48" s="1"/>
  <c r="CB47" i="48" s="1"/>
  <c r="CN47" i="48" s="1"/>
  <c r="CZ47" i="48" s="1"/>
  <c r="DL47" i="48" s="1"/>
  <c r="P26" i="48"/>
  <c r="D18" i="49"/>
  <c r="AU17" i="49"/>
  <c r="BD29" i="49" s="1"/>
  <c r="BP29" i="49" s="1"/>
  <c r="CB29" i="49" s="1"/>
  <c r="CN29" i="49" s="1"/>
  <c r="CZ29" i="49" s="1"/>
  <c r="DL29" i="49" s="1"/>
  <c r="P17" i="49"/>
  <c r="D33" i="50" l="1"/>
  <c r="P32" i="50"/>
  <c r="AX32" i="50"/>
  <c r="BG59" i="50" s="1"/>
  <c r="BS59" i="50" s="1"/>
  <c r="CE59" i="50" s="1"/>
  <c r="CQ59" i="50" s="1"/>
  <c r="DC59" i="50" s="1"/>
  <c r="DO59" i="50" s="1"/>
  <c r="AU27" i="48"/>
  <c r="BD49" i="48" s="1"/>
  <c r="BP49" i="48" s="1"/>
  <c r="CB49" i="48" s="1"/>
  <c r="CN49" i="48" s="1"/>
  <c r="CZ49" i="48" s="1"/>
  <c r="DL49" i="48" s="1"/>
  <c r="D28" i="48"/>
  <c r="P27" i="48"/>
  <c r="D19" i="49"/>
  <c r="AU18" i="49"/>
  <c r="BD31" i="49" s="1"/>
  <c r="BP31" i="49" s="1"/>
  <c r="CB31" i="49" s="1"/>
  <c r="CN31" i="49" s="1"/>
  <c r="CZ31" i="49" s="1"/>
  <c r="DL31" i="49" s="1"/>
  <c r="P18" i="49"/>
  <c r="P33" i="50" l="1"/>
  <c r="D34" i="50"/>
  <c r="AX33" i="50"/>
  <c r="BG61" i="50" s="1"/>
  <c r="BS61" i="50" s="1"/>
  <c r="CE61" i="50" s="1"/>
  <c r="CQ61" i="50" s="1"/>
  <c r="DC61" i="50" s="1"/>
  <c r="DO61" i="50" s="1"/>
  <c r="D29" i="48"/>
  <c r="AU28" i="48"/>
  <c r="BD51" i="48" s="1"/>
  <c r="BP51" i="48" s="1"/>
  <c r="CB51" i="48" s="1"/>
  <c r="CN51" i="48" s="1"/>
  <c r="CZ51" i="48" s="1"/>
  <c r="DL51" i="48" s="1"/>
  <c r="P28" i="48"/>
  <c r="D20" i="49"/>
  <c r="AU19" i="49"/>
  <c r="BD33" i="49" s="1"/>
  <c r="BP33" i="49" s="1"/>
  <c r="CB33" i="49" s="1"/>
  <c r="CN33" i="49" s="1"/>
  <c r="CZ33" i="49" s="1"/>
  <c r="DL33" i="49" s="1"/>
  <c r="P19" i="49"/>
  <c r="P34" i="50" l="1"/>
  <c r="AX34" i="50"/>
  <c r="BG63" i="50" s="1"/>
  <c r="BS63" i="50" s="1"/>
  <c r="CE63" i="50" s="1"/>
  <c r="CQ63" i="50" s="1"/>
  <c r="DC63" i="50" s="1"/>
  <c r="DO63" i="50" s="1"/>
  <c r="D35" i="50"/>
  <c r="D30" i="48"/>
  <c r="AU29" i="48"/>
  <c r="BD53" i="48" s="1"/>
  <c r="BP53" i="48" s="1"/>
  <c r="CB53" i="48" s="1"/>
  <c r="CN53" i="48" s="1"/>
  <c r="CZ53" i="48" s="1"/>
  <c r="DL53" i="48" s="1"/>
  <c r="P29" i="48"/>
  <c r="D21" i="49"/>
  <c r="AU20" i="49"/>
  <c r="BD35" i="49" s="1"/>
  <c r="BP35" i="49" s="1"/>
  <c r="CB35" i="49" s="1"/>
  <c r="CN35" i="49" s="1"/>
  <c r="CZ35" i="49" s="1"/>
  <c r="DL35" i="49" s="1"/>
  <c r="P20" i="49"/>
  <c r="P35" i="50" l="1"/>
  <c r="AX35" i="50"/>
  <c r="BG65" i="50" s="1"/>
  <c r="BS65" i="50" s="1"/>
  <c r="CE65" i="50" s="1"/>
  <c r="CQ65" i="50" s="1"/>
  <c r="DC65" i="50" s="1"/>
  <c r="DO65" i="50" s="1"/>
  <c r="D31" i="48"/>
  <c r="AU30" i="48"/>
  <c r="BD55" i="48" s="1"/>
  <c r="BP55" i="48" s="1"/>
  <c r="CB55" i="48" s="1"/>
  <c r="CN55" i="48" s="1"/>
  <c r="CZ55" i="48" s="1"/>
  <c r="DL55" i="48" s="1"/>
  <c r="P30" i="48"/>
  <c r="D22" i="49"/>
  <c r="AU21" i="49"/>
  <c r="BD37" i="49" s="1"/>
  <c r="BP37" i="49" s="1"/>
  <c r="CB37" i="49" s="1"/>
  <c r="CN37" i="49" s="1"/>
  <c r="CZ37" i="49" s="1"/>
  <c r="DL37" i="49" s="1"/>
  <c r="P21" i="49"/>
  <c r="AU31" i="48" l="1"/>
  <c r="BD57" i="48" s="1"/>
  <c r="BP57" i="48" s="1"/>
  <c r="CB57" i="48" s="1"/>
  <c r="CN57" i="48" s="1"/>
  <c r="CZ57" i="48" s="1"/>
  <c r="DL57" i="48" s="1"/>
  <c r="P31" i="48"/>
  <c r="D32" i="48"/>
  <c r="P22" i="49"/>
  <c r="D23" i="49"/>
  <c r="AU22" i="49"/>
  <c r="BD39" i="49" s="1"/>
  <c r="BP39" i="49" s="1"/>
  <c r="CB39" i="49" s="1"/>
  <c r="CN39" i="49" s="1"/>
  <c r="CZ39" i="49" s="1"/>
  <c r="DL39" i="49" s="1"/>
  <c r="D33" i="48" l="1"/>
  <c r="AU32" i="48"/>
  <c r="BD59" i="48" s="1"/>
  <c r="BP59" i="48" s="1"/>
  <c r="CB59" i="48" s="1"/>
  <c r="CN59" i="48" s="1"/>
  <c r="CZ59" i="48" s="1"/>
  <c r="DL59" i="48" s="1"/>
  <c r="P32" i="48"/>
  <c r="P23" i="49"/>
  <c r="D24" i="49"/>
  <c r="AU23" i="49"/>
  <c r="BD41" i="49" s="1"/>
  <c r="BP41" i="49" s="1"/>
  <c r="CB41" i="49" s="1"/>
  <c r="CN41" i="49" s="1"/>
  <c r="CZ41" i="49" s="1"/>
  <c r="DL41" i="49" s="1"/>
  <c r="P33" i="48" l="1"/>
  <c r="D34" i="48"/>
  <c r="AU33" i="48"/>
  <c r="BD61" i="48" s="1"/>
  <c r="BP61" i="48" s="1"/>
  <c r="CB61" i="48" s="1"/>
  <c r="CN61" i="48" s="1"/>
  <c r="CZ61" i="48" s="1"/>
  <c r="DL61" i="48" s="1"/>
  <c r="P24" i="49"/>
  <c r="D25" i="49"/>
  <c r="AU24" i="49"/>
  <c r="BD43" i="49" s="1"/>
  <c r="BP43" i="49" s="1"/>
  <c r="CB43" i="49" s="1"/>
  <c r="CN43" i="49" s="1"/>
  <c r="CZ43" i="49" s="1"/>
  <c r="DL43" i="49" s="1"/>
  <c r="D35" i="48" l="1"/>
  <c r="AU34" i="48"/>
  <c r="BD63" i="48" s="1"/>
  <c r="BP63" i="48" s="1"/>
  <c r="CB63" i="48" s="1"/>
  <c r="CN63" i="48" s="1"/>
  <c r="CZ63" i="48" s="1"/>
  <c r="DL63" i="48" s="1"/>
  <c r="P34" i="48"/>
  <c r="P25" i="49"/>
  <c r="D26" i="49"/>
  <c r="AU25" i="49"/>
  <c r="BD45" i="49" s="1"/>
  <c r="BP45" i="49" s="1"/>
  <c r="CB45" i="49" s="1"/>
  <c r="CN45" i="49" s="1"/>
  <c r="CZ45" i="49" s="1"/>
  <c r="DL45" i="49" s="1"/>
  <c r="AU35" i="48" l="1"/>
  <c r="BD65" i="48" s="1"/>
  <c r="BP65" i="48" s="1"/>
  <c r="CB65" i="48" s="1"/>
  <c r="CN65" i="48" s="1"/>
  <c r="CZ65" i="48" s="1"/>
  <c r="DL65" i="48" s="1"/>
  <c r="P35" i="48"/>
  <c r="P26" i="49"/>
  <c r="D27" i="49"/>
  <c r="AU26" i="49"/>
  <c r="BD47" i="49" s="1"/>
  <c r="BP47" i="49" s="1"/>
  <c r="CB47" i="49" s="1"/>
  <c r="CN47" i="49" s="1"/>
  <c r="CZ47" i="49" s="1"/>
  <c r="DL47" i="49" s="1"/>
  <c r="P27" i="49" l="1"/>
  <c r="D28" i="49"/>
  <c r="AU27" i="49"/>
  <c r="BD49" i="49" s="1"/>
  <c r="BP49" i="49" s="1"/>
  <c r="CB49" i="49" s="1"/>
  <c r="CN49" i="49" s="1"/>
  <c r="CZ49" i="49" s="1"/>
  <c r="DL49" i="49" s="1"/>
  <c r="P28" i="49" l="1"/>
  <c r="AU28" i="49"/>
  <c r="BD51" i="49" s="1"/>
  <c r="BP51" i="49" s="1"/>
  <c r="CB51" i="49" s="1"/>
  <c r="CN51" i="49" s="1"/>
  <c r="CZ51" i="49" s="1"/>
  <c r="DL51" i="49" s="1"/>
  <c r="D29" i="49"/>
  <c r="P29" i="49" l="1"/>
  <c r="D30" i="49"/>
  <c r="AU29" i="49"/>
  <c r="BD53" i="49" s="1"/>
  <c r="BP53" i="49" s="1"/>
  <c r="CB53" i="49" s="1"/>
  <c r="CN53" i="49" s="1"/>
  <c r="CZ53" i="49" s="1"/>
  <c r="DL53" i="49" s="1"/>
  <c r="P30" i="49" l="1"/>
  <c r="D31" i="49"/>
  <c r="AU30" i="49"/>
  <c r="BD55" i="49" s="1"/>
  <c r="BP55" i="49" s="1"/>
  <c r="CB55" i="49" s="1"/>
  <c r="CN55" i="49" s="1"/>
  <c r="CZ55" i="49" s="1"/>
  <c r="DL55" i="49" s="1"/>
  <c r="P31" i="49" l="1"/>
  <c r="D32" i="49"/>
  <c r="AU31" i="49"/>
  <c r="BD57" i="49" s="1"/>
  <c r="BP57" i="49" s="1"/>
  <c r="CB57" i="49" s="1"/>
  <c r="CN57" i="49" s="1"/>
  <c r="CZ57" i="49" s="1"/>
  <c r="DL57" i="49" s="1"/>
  <c r="P32" i="49" l="1"/>
  <c r="AU32" i="49"/>
  <c r="BD59" i="49" s="1"/>
  <c r="BP59" i="49" s="1"/>
  <c r="CB59" i="49" s="1"/>
  <c r="CN59" i="49" s="1"/>
  <c r="CZ59" i="49" s="1"/>
  <c r="DL59" i="49" s="1"/>
  <c r="D33" i="49"/>
  <c r="D34" i="49" l="1"/>
  <c r="P33" i="49"/>
  <c r="AU33" i="49"/>
  <c r="BD61" i="49" s="1"/>
  <c r="BP61" i="49" s="1"/>
  <c r="CB61" i="49" s="1"/>
  <c r="CN61" i="49" s="1"/>
  <c r="CZ61" i="49" s="1"/>
  <c r="DL61" i="49" s="1"/>
  <c r="AU34" i="49" l="1"/>
  <c r="BD63" i="49" s="1"/>
  <c r="BP63" i="49" s="1"/>
  <c r="CB63" i="49" s="1"/>
  <c r="CN63" i="49" s="1"/>
  <c r="CZ63" i="49" s="1"/>
  <c r="DL63" i="49" s="1"/>
  <c r="P34" i="49"/>
  <c r="AP34" i="48" l="1"/>
  <c r="AP35" i="48"/>
  <c r="AQ35" i="48" s="1"/>
  <c r="AQ34" i="48" l="1"/>
  <c r="AQ36" i="48" s="1"/>
  <c r="AP36" i="48"/>
  <c r="AP37" i="48" l="1"/>
  <c r="AQ37" i="48"/>
  <c r="AQ38" i="48"/>
  <c r="AP20" i="49" l="1"/>
  <c r="AQ20" i="49" s="1"/>
  <c r="AP19" i="49"/>
  <c r="AQ19" i="49" s="1"/>
  <c r="AP18" i="49"/>
  <c r="AQ18" i="49" s="1"/>
  <c r="AP17" i="49"/>
  <c r="AQ17" i="49" s="1"/>
  <c r="AP16" i="49"/>
  <c r="AQ16" i="49" s="1"/>
  <c r="AP15" i="49"/>
  <c r="AQ15" i="49" s="1"/>
  <c r="AP14" i="49"/>
  <c r="AQ14" i="49" s="1"/>
  <c r="AP13" i="49"/>
  <c r="AQ13" i="49" s="1"/>
  <c r="AP12" i="49"/>
  <c r="AQ12" i="49" s="1"/>
  <c r="AP11" i="49"/>
  <c r="AQ11" i="49" s="1"/>
  <c r="AP10" i="49"/>
  <c r="AQ10" i="49" s="1"/>
  <c r="AP9" i="49"/>
  <c r="AQ9" i="49" l="1"/>
  <c r="AP26" i="49" l="1"/>
  <c r="AQ26" i="49" s="1"/>
  <c r="AP25" i="49"/>
  <c r="AQ25" i="49" s="1"/>
  <c r="AP24" i="49"/>
  <c r="AQ24" i="49" s="1"/>
  <c r="AP23" i="49"/>
  <c r="AQ23" i="49" s="1"/>
  <c r="AP22" i="49"/>
  <c r="AQ22" i="49" s="1"/>
  <c r="AP21" i="49"/>
  <c r="AQ21" i="49" l="1"/>
  <c r="AQ36" i="49" s="1"/>
  <c r="AP36" i="49"/>
  <c r="AP37" i="49" l="1"/>
  <c r="AQ37" i="49"/>
  <c r="AQ38" i="49"/>
  <c r="AT21" i="52" l="1"/>
  <c r="AS21" i="50"/>
  <c r="AT21" i="50" s="1"/>
  <c r="AT20" i="52"/>
  <c r="AS20" i="50"/>
  <c r="AT20" i="50" s="1"/>
  <c r="AT19" i="52"/>
  <c r="AS19" i="50"/>
  <c r="AT19" i="50" s="1"/>
  <c r="AS18" i="50"/>
  <c r="AS36" i="52" l="1"/>
  <c r="AT18" i="52"/>
  <c r="AT36" i="52" s="1"/>
  <c r="AS36" i="50"/>
  <c r="AT18" i="50"/>
  <c r="AT36" i="50" s="1"/>
  <c r="AT47" i="52" l="1"/>
  <c r="AT49" i="52" s="1"/>
  <c r="AT42" i="52"/>
  <c r="AT44" i="52" s="1"/>
  <c r="AS47" i="52"/>
  <c r="AS49" i="52" s="1"/>
  <c r="AS42" i="52"/>
  <c r="AS44" i="52" s="1"/>
  <c r="AS37" i="52"/>
  <c r="AT37" i="50"/>
  <c r="AT38" i="50"/>
  <c r="AT37" i="52"/>
  <c r="AT38" i="52"/>
  <c r="AS37" i="50"/>
  <c r="AP8" i="56" l="1"/>
  <c r="AQ8" i="56" s="1"/>
  <c r="AP7" i="56"/>
  <c r="AQ7" i="56" s="1"/>
  <c r="AP6" i="56"/>
  <c r="AQ6" i="56" s="1"/>
  <c r="AS10" i="57" l="1"/>
  <c r="AT10" i="57" s="1"/>
  <c r="AP10" i="56"/>
  <c r="AQ10" i="56" s="1"/>
  <c r="AS9" i="57"/>
  <c r="AP9" i="56"/>
  <c r="AQ9" i="56" s="1"/>
  <c r="AP5" i="56"/>
  <c r="AS36" i="57" l="1"/>
  <c r="AT9" i="57"/>
  <c r="AT36" i="57" s="1"/>
  <c r="AP36" i="56"/>
  <c r="AP37" i="56" s="1"/>
  <c r="AQ5" i="56"/>
  <c r="AQ36" i="56" s="1"/>
  <c r="AS47" i="57" l="1"/>
  <c r="AS49" i="57" s="1"/>
  <c r="AS42" i="57"/>
  <c r="AS44" i="57" s="1"/>
  <c r="AT37" i="57"/>
  <c r="AT38" i="57"/>
  <c r="AT47" i="57"/>
  <c r="AT49" i="57" s="1"/>
  <c r="AT42" i="57"/>
  <c r="AT44" i="57" s="1"/>
  <c r="AS37" i="57"/>
  <c r="AQ38" i="56"/>
  <c r="AQ37" i="56"/>
</calcChain>
</file>

<file path=xl/sharedStrings.xml><?xml version="1.0" encoding="utf-8"?>
<sst xmlns="http://schemas.openxmlformats.org/spreadsheetml/2006/main" count="2566" uniqueCount="165">
  <si>
    <t>DIA</t>
  </si>
  <si>
    <t>FECHA</t>
  </si>
  <si>
    <t>SUBTOTAL</t>
  </si>
  <si>
    <t>ADMINISTRACION</t>
  </si>
  <si>
    <t>CARTA REFRENDO</t>
  </si>
  <si>
    <t>EXTRAVIO DE PLACAS</t>
  </si>
  <si>
    <t>SUSTITUCION</t>
  </si>
  <si>
    <t>INFRACCIONES</t>
  </si>
  <si>
    <t>INTEGRACION</t>
  </si>
  <si>
    <t>CAMBIO DE PROPIETARIO</t>
  </si>
  <si>
    <t>CONSTANCIA</t>
  </si>
  <si>
    <t>CANJE DE PLACAS</t>
  </si>
  <si>
    <t>BONIFICACIONES</t>
  </si>
  <si>
    <t>PERMUTAS</t>
  </si>
  <si>
    <t>CAMBIO DE RUTA</t>
  </si>
  <si>
    <t>COPIAS CERTIFICADAS</t>
  </si>
  <si>
    <t>OTROS INGRESOS</t>
  </si>
  <si>
    <t>TOTAL INGRESOS</t>
  </si>
  <si>
    <t>RUTA 400</t>
  </si>
  <si>
    <t>RUTA 500</t>
  </si>
  <si>
    <t>SUBROGADO</t>
  </si>
  <si>
    <t>MARTES</t>
  </si>
  <si>
    <t>DOMINGO</t>
  </si>
  <si>
    <t>MIÉRCOLES</t>
  </si>
  <si>
    <t>LUNES</t>
  </si>
  <si>
    <t>JUEVES</t>
  </si>
  <si>
    <t>VIERNES</t>
  </si>
  <si>
    <t>SÁBADO</t>
  </si>
  <si>
    <t>SUMAS</t>
  </si>
  <si>
    <t>TOTAL USUARIOS</t>
  </si>
  <si>
    <t>NO. DE REP RECAUDACION</t>
  </si>
  <si>
    <t>GAFETTE</t>
  </si>
  <si>
    <t>GAFETE SUPERNUMERARIO</t>
  </si>
  <si>
    <t>MULTAS POR ADMON. EXTEMPORANEA</t>
  </si>
  <si>
    <t>CALCAMONIAS DERROTERO</t>
  </si>
  <si>
    <t>TOTAL</t>
  </si>
  <si>
    <t>GDL</t>
  </si>
  <si>
    <t>DEMOSTRACION</t>
  </si>
  <si>
    <t>MENSUAL</t>
  </si>
  <si>
    <t>DIARIO</t>
  </si>
  <si>
    <t>VALLARTA</t>
  </si>
  <si>
    <t>USUARIOS</t>
  </si>
  <si>
    <t>USUARIOS ENE-SEP (2013)</t>
  </si>
  <si>
    <t>INGRESOS ENE-SEP (2013)</t>
  </si>
  <si>
    <t>Informe de compatibilidad para INGRESOS Y USUARIOS UNIDADES NORMALES.xls</t>
  </si>
  <si>
    <t>Ejecutar el 27/01/2013 18:38</t>
  </si>
  <si>
    <t>Las siguientes características de este libro no son compatibles con versiones anteriores de Excel. Estas características podrían perderse o degradarse si guarda el libro con un formato de archivo anterior.</t>
  </si>
  <si>
    <t>Pérdida significativa de funcionalidad</t>
  </si>
  <si>
    <t>Nº de apariciones</t>
  </si>
  <si>
    <t>Parte del formato de los gráficos de este libro no es compatible con versiones anteriores de Excel y no se mostrará.</t>
  </si>
  <si>
    <t>'Hoja1 (2)'!A1:B42</t>
  </si>
  <si>
    <t>GUADALAJARA</t>
  </si>
  <si>
    <t>INGRESOS REALES</t>
  </si>
  <si>
    <t>INGRESOS ESTIMADOS</t>
  </si>
  <si>
    <t>ENERO</t>
  </si>
  <si>
    <t>FEBRERO</t>
  </si>
  <si>
    <t>MARZO</t>
  </si>
  <si>
    <t>ABRIL</t>
  </si>
  <si>
    <t>MAYO</t>
  </si>
  <si>
    <t>JUNIO</t>
  </si>
  <si>
    <t>JULIO</t>
  </si>
  <si>
    <t>PROMEDIO MES</t>
  </si>
  <si>
    <t>ULT. 5 MESES</t>
  </si>
  <si>
    <t>ANUAL</t>
  </si>
  <si>
    <t>ANUAL C/70 UNIDADES ADICIONALES</t>
  </si>
  <si>
    <t>TRANS $3.00</t>
  </si>
  <si>
    <t>MENORES $3.00</t>
  </si>
  <si>
    <t>UNIDADES</t>
  </si>
  <si>
    <t>OPERADORES</t>
  </si>
  <si>
    <t>PROM UNIDAD</t>
  </si>
  <si>
    <t>PROM OPERADOR</t>
  </si>
  <si>
    <t>GRAN TOTAL</t>
  </si>
  <si>
    <t>USUARIOS DE TRANSPORTACION</t>
  </si>
  <si>
    <t>INGRESOS DE TRANSPORTACION</t>
  </si>
  <si>
    <t>TOTAL  SUBROGADO</t>
  </si>
  <si>
    <t>INGRESOS VARIOS</t>
  </si>
  <si>
    <t>ACTUALIZACION CONTRATO</t>
  </si>
  <si>
    <t>PUBLICIDAD</t>
  </si>
  <si>
    <t>IMPORTE NORMAL $7.00</t>
  </si>
  <si>
    <t>USUARIOS BOLETO NORMAL $7.00</t>
  </si>
  <si>
    <t>USUARIOS CON TRANSVALE $3.50</t>
  </si>
  <si>
    <t>USUARIOS MENORES DE EDAD $3.50</t>
  </si>
  <si>
    <t>ELECTRICO</t>
  </si>
  <si>
    <t>DIESEL</t>
  </si>
  <si>
    <t>PROMEDIO MENSUAL * UNIDAD (DIESEL Y ELECTRICO)</t>
  </si>
  <si>
    <t>IMPORTE NORMAL $6.00</t>
  </si>
  <si>
    <t>USUARIOS BOLETO NORMAL $6.00</t>
  </si>
  <si>
    <t>USUARIOS CON TRANSVALE $3.00</t>
  </si>
  <si>
    <t>USUARIOS MENORES DE EDAD $3.00</t>
  </si>
  <si>
    <t>USUARIOS MENORES DE EDAD</t>
  </si>
  <si>
    <t>USUARIOS PASAJE NORMAL</t>
  </si>
  <si>
    <t>UNIDADES QUE SALIERON A LABORAR</t>
  </si>
  <si>
    <t>RUTA 19</t>
  </si>
  <si>
    <t>PRODUCTIVIDAD</t>
  </si>
  <si>
    <t>UNID. QUE LIQUIDAN</t>
  </si>
  <si>
    <t>PROMEDIO</t>
  </si>
  <si>
    <t>PROMEDIO DIARIO POR UNIDAD QUE LABORO</t>
  </si>
  <si>
    <t>UNIDADES QUE LIQUIDAN</t>
  </si>
  <si>
    <t>OPERADORES QUE LIQUIDAN</t>
  </si>
  <si>
    <t xml:space="preserve">USUARIOS TRANSVALE            </t>
  </si>
  <si>
    <t xml:space="preserve">USUARIOS TRANSVALE  </t>
  </si>
  <si>
    <t>IMPORTE TRANSVALE $3.00</t>
  </si>
  <si>
    <t>IMPORTE MENORES DE EDAD $3.00</t>
  </si>
  <si>
    <t>CARGO PARA IMPRESIÓN POR ERROR</t>
  </si>
  <si>
    <t>IMPORTE TRANSVALE $3.50</t>
  </si>
  <si>
    <t>IMPORTE MENORES DE EDAD $3.50</t>
  </si>
  <si>
    <t>T  R  A  N  S  P  O  R  T  A  C  I  O  N</t>
  </si>
  <si>
    <r>
      <t xml:space="preserve">19 </t>
    </r>
    <r>
      <rPr>
        <b/>
        <sz val="8"/>
        <color indexed="17"/>
        <rFont val="Calibri"/>
        <family val="2"/>
      </rPr>
      <t>INTERNATIONAL</t>
    </r>
  </si>
  <si>
    <r>
      <t xml:space="preserve">51 </t>
    </r>
    <r>
      <rPr>
        <b/>
        <sz val="8"/>
        <color indexed="17"/>
        <rFont val="Calibri"/>
        <family val="2"/>
      </rPr>
      <t>INTERNATIONAL</t>
    </r>
  </si>
  <si>
    <r>
      <t xml:space="preserve">500    </t>
    </r>
    <r>
      <rPr>
        <b/>
        <sz val="8"/>
        <color indexed="10"/>
        <rFont val="Calibri"/>
        <family val="2"/>
      </rPr>
      <t>DINA</t>
    </r>
  </si>
  <si>
    <r>
      <t xml:space="preserve">400    </t>
    </r>
    <r>
      <rPr>
        <b/>
        <sz val="8"/>
        <color indexed="10"/>
        <rFont val="Calibri"/>
        <family val="2"/>
      </rPr>
      <t>DINA</t>
    </r>
  </si>
  <si>
    <t>REGULARIZACION</t>
  </si>
  <si>
    <t>R U T A      1 1                        P U E R T O    V A L L A R T A</t>
  </si>
  <si>
    <t>R U T A    1 9          I N T E R N A T I O N A L                    G D L</t>
  </si>
  <si>
    <t>R U T A   5 1             I N T E R N A T I O N A L              G D L</t>
  </si>
  <si>
    <t>R U T A        2 0 0                            G D L</t>
  </si>
  <si>
    <t>R U T A    5 0 0          D I N A                       G D L</t>
  </si>
  <si>
    <t>R        U        T        A</t>
  </si>
  <si>
    <t>S          U          B          R          O          G          A          D          O</t>
  </si>
  <si>
    <t>T     O     T     A     L                I     N     G     R     E     S     O     S</t>
  </si>
  <si>
    <t>R        U        T        A        S</t>
  </si>
  <si>
    <r>
      <rPr>
        <b/>
        <sz val="28"/>
        <color indexed="17"/>
        <rFont val="Arial"/>
        <family val="2"/>
      </rPr>
      <t xml:space="preserve">19 </t>
    </r>
    <r>
      <rPr>
        <b/>
        <sz val="26"/>
        <color indexed="17"/>
        <rFont val="Arial"/>
        <family val="2"/>
      </rPr>
      <t xml:space="preserve">            </t>
    </r>
    <r>
      <rPr>
        <b/>
        <sz val="8"/>
        <color indexed="17"/>
        <rFont val="Arial"/>
        <family val="2"/>
      </rPr>
      <t>INTERNATIONAL</t>
    </r>
  </si>
  <si>
    <r>
      <rPr>
        <b/>
        <sz val="28"/>
        <color indexed="17"/>
        <rFont val="Arial"/>
        <family val="2"/>
      </rPr>
      <t xml:space="preserve">51 </t>
    </r>
    <r>
      <rPr>
        <b/>
        <sz val="26"/>
        <color indexed="17"/>
        <rFont val="Arial"/>
        <family val="2"/>
      </rPr>
      <t xml:space="preserve">               </t>
    </r>
    <r>
      <rPr>
        <b/>
        <sz val="14"/>
        <color indexed="17"/>
        <rFont val="Arial"/>
        <family val="2"/>
      </rPr>
      <t xml:space="preserve"> </t>
    </r>
    <r>
      <rPr>
        <b/>
        <sz val="8"/>
        <color indexed="17"/>
        <rFont val="Arial"/>
        <family val="2"/>
      </rPr>
      <t>INTERNATIONAL</t>
    </r>
  </si>
  <si>
    <r>
      <rPr>
        <b/>
        <sz val="28"/>
        <color indexed="10"/>
        <rFont val="Arial"/>
        <family val="2"/>
      </rPr>
      <t>400</t>
    </r>
    <r>
      <rPr>
        <b/>
        <sz val="14"/>
        <color indexed="10"/>
        <rFont val="Arial"/>
        <family val="2"/>
      </rPr>
      <t xml:space="preserve">       </t>
    </r>
    <r>
      <rPr>
        <b/>
        <sz val="8"/>
        <color indexed="10"/>
        <rFont val="Arial"/>
        <family val="2"/>
      </rPr>
      <t>DINA</t>
    </r>
  </si>
  <si>
    <r>
      <rPr>
        <b/>
        <sz val="28"/>
        <color indexed="10"/>
        <rFont val="Arial"/>
        <family val="2"/>
      </rPr>
      <t>500</t>
    </r>
    <r>
      <rPr>
        <b/>
        <sz val="14"/>
        <color indexed="10"/>
        <rFont val="Arial"/>
        <family val="2"/>
      </rPr>
      <t xml:space="preserve">       </t>
    </r>
    <r>
      <rPr>
        <b/>
        <sz val="8"/>
        <color indexed="10"/>
        <rFont val="Arial"/>
        <family val="2"/>
      </rPr>
      <t>DINA</t>
    </r>
  </si>
  <si>
    <r>
      <t>TOTAL OTROS INGRESOS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(incluye publicidad)</t>
    </r>
  </si>
  <si>
    <t>ENERO  2016</t>
  </si>
  <si>
    <t>NAPE, DEPOSITO EN GARANTIA</t>
  </si>
  <si>
    <r>
      <rPr>
        <b/>
        <sz val="16"/>
        <color indexed="10"/>
        <rFont val="Arial"/>
        <family val="2"/>
      </rPr>
      <t>TOTAL</t>
    </r>
    <r>
      <rPr>
        <b/>
        <sz val="11"/>
        <color indexed="10"/>
        <rFont val="Arial"/>
        <family val="2"/>
      </rPr>
      <t xml:space="preserve"> TRANSPORTACION </t>
    </r>
    <r>
      <rPr>
        <b/>
        <sz val="14"/>
        <color indexed="10"/>
        <rFont val="Arial"/>
        <family val="2"/>
      </rPr>
      <t>GDL</t>
    </r>
  </si>
  <si>
    <r>
      <t xml:space="preserve">TOTAL       VALLARTA             </t>
    </r>
    <r>
      <rPr>
        <b/>
        <sz val="8"/>
        <color indexed="9"/>
        <rFont val="Arial"/>
        <family val="2"/>
      </rPr>
      <t xml:space="preserve"> </t>
    </r>
    <r>
      <rPr>
        <sz val="8"/>
        <color indexed="9"/>
        <rFont val="Arial"/>
        <family val="2"/>
      </rPr>
      <t>(TRANSPORTACION Y SUBROGADO)</t>
    </r>
  </si>
  <si>
    <r>
      <rPr>
        <b/>
        <sz val="16"/>
        <color indexed="8"/>
        <rFont val="Calibri"/>
        <family val="2"/>
      </rPr>
      <t>SUBTOTAL</t>
    </r>
    <r>
      <rPr>
        <b/>
        <sz val="22"/>
        <color indexed="8"/>
        <rFont val="Calibri"/>
        <family val="2"/>
      </rPr>
      <t xml:space="preserve">            USUARIOS </t>
    </r>
  </si>
  <si>
    <r>
      <t xml:space="preserve">19 </t>
    </r>
    <r>
      <rPr>
        <b/>
        <sz val="8"/>
        <color rgb="FF008000"/>
        <rFont val="Calibri"/>
        <family val="2"/>
        <scheme val="minor"/>
      </rPr>
      <t>INTERNATIONAL</t>
    </r>
  </si>
  <si>
    <r>
      <t xml:space="preserve">51 </t>
    </r>
    <r>
      <rPr>
        <b/>
        <sz val="8"/>
        <color rgb="FF008000"/>
        <rFont val="Calibri"/>
        <family val="2"/>
        <scheme val="minor"/>
      </rPr>
      <t>INTERNATIONAL</t>
    </r>
  </si>
  <si>
    <r>
      <t xml:space="preserve">TOTAL INGRESOS                 </t>
    </r>
    <r>
      <rPr>
        <b/>
        <sz val="18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(GDL Y VTA)</t>
    </r>
  </si>
  <si>
    <r>
      <rPr>
        <b/>
        <sz val="10"/>
        <color rgb="FFC00000"/>
        <rFont val="Calibri"/>
        <family val="2"/>
        <scheme val="minor"/>
      </rPr>
      <t>SUBTOTAL</t>
    </r>
    <r>
      <rPr>
        <b/>
        <sz val="12"/>
        <color rgb="FFC00000"/>
        <rFont val="Calibri"/>
        <family val="2"/>
        <scheme val="minor"/>
      </rPr>
      <t xml:space="preserve"> INGRESOS</t>
    </r>
  </si>
  <si>
    <t>FEBRERO  2016</t>
  </si>
  <si>
    <t>INGRESOS TRANSPORTACION</t>
  </si>
  <si>
    <r>
      <rPr>
        <b/>
        <sz val="20"/>
        <color indexed="10"/>
        <rFont val="Arial"/>
        <family val="2"/>
      </rPr>
      <t>TOTAL</t>
    </r>
    <r>
      <rPr>
        <b/>
        <sz val="14"/>
        <color indexed="10"/>
        <rFont val="Arial"/>
        <family val="2"/>
      </rPr>
      <t xml:space="preserve">                </t>
    </r>
    <r>
      <rPr>
        <sz val="14"/>
        <color indexed="10"/>
        <rFont val="Arial"/>
        <family val="2"/>
      </rPr>
      <t>GDL</t>
    </r>
  </si>
  <si>
    <t>MARZO  2016</t>
  </si>
  <si>
    <r>
      <rPr>
        <b/>
        <sz val="10"/>
        <color theme="0"/>
        <rFont val="Calibri"/>
        <family val="2"/>
        <scheme val="minor"/>
      </rPr>
      <t>SUBTOTAL</t>
    </r>
    <r>
      <rPr>
        <b/>
        <sz val="12"/>
        <color theme="0"/>
        <rFont val="Calibri"/>
        <family val="2"/>
        <scheme val="minor"/>
      </rPr>
      <t xml:space="preserve"> INGRESOS</t>
    </r>
  </si>
  <si>
    <t>SUMA</t>
  </si>
  <si>
    <t>TOTAL INGRESOS GDL</t>
  </si>
  <si>
    <t>ABRIL  2016</t>
  </si>
  <si>
    <t xml:space="preserve">SABADO </t>
  </si>
  <si>
    <t xml:space="preserve">DOMINGO </t>
  </si>
  <si>
    <t>MIERCOLES</t>
  </si>
  <si>
    <t>MAYO  2016</t>
  </si>
  <si>
    <t>SABADO</t>
  </si>
  <si>
    <t>TRANSVALE Y BIENEVALE</t>
  </si>
  <si>
    <t>MENORES     DE                EDAD</t>
  </si>
  <si>
    <t>INGRESO POR BOLETO TRANSVALES Y BIENEVALE $3.50</t>
  </si>
  <si>
    <t>INGRESO POR BOLETO MENORES DE  EDAD         $3.50</t>
  </si>
  <si>
    <t>INGRESO POR BOLETO TARIFA NORMAL           $7.00</t>
  </si>
  <si>
    <t>USUARIOS MENORES    DE EDAD</t>
  </si>
  <si>
    <t>FIANZA</t>
  </si>
  <si>
    <t>R U T A    4 0 0          D I N A                       G D L</t>
  </si>
  <si>
    <t>JUNIO  2016</t>
  </si>
  <si>
    <t>NAPE, DEPOSITO DE GARANTIA</t>
  </si>
  <si>
    <t>JULIO  2016</t>
  </si>
  <si>
    <t>AGOSTO  2016</t>
  </si>
  <si>
    <t>SEPTIEMBRE  2016</t>
  </si>
  <si>
    <t>FOLIOS</t>
  </si>
  <si>
    <t>OCTUBRE  2016</t>
  </si>
  <si>
    <t>NOVIEMBRE  2016</t>
  </si>
  <si>
    <t>DICIEMBRE 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</si>
</sst>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* #,##0_-;\-* #,##0_-;_-* &quot;-&quot;??_-;_-@_-"/>
  </numFmts>
  <fonts count="100" x14ac:knownFonts="1">
    <font>
      <sz val="11"/>
      <color theme="1"/>
      <name val="Calibri"/>
      <family val="2"/>
      <scheme val="minor"/>
    </font>
    <font>
      <i/>
      <sz val="18"/>
      <name val="Arial"/>
      <family val="2"/>
    </font>
    <font>
      <i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color indexed="17"/>
      <name val="Calibri"/>
      <family val="2"/>
    </font>
    <font>
      <b/>
      <sz val="8"/>
      <color indexed="10"/>
      <name val="Calibri"/>
      <family val="2"/>
    </font>
    <font>
      <b/>
      <sz val="14"/>
      <color indexed="17"/>
      <name val="Arial"/>
      <family val="2"/>
    </font>
    <font>
      <b/>
      <sz val="28"/>
      <color indexed="17"/>
      <name val="Arial"/>
      <family val="2"/>
    </font>
    <font>
      <b/>
      <sz val="26"/>
      <color indexed="17"/>
      <name val="Arial"/>
      <family val="2"/>
    </font>
    <font>
      <b/>
      <sz val="8"/>
      <color indexed="17"/>
      <name val="Arial"/>
      <family val="2"/>
    </font>
    <font>
      <b/>
      <sz val="28"/>
      <color indexed="10"/>
      <name val="Arial"/>
      <family val="2"/>
    </font>
    <font>
      <b/>
      <sz val="14"/>
      <color indexed="10"/>
      <name val="Arial"/>
      <family val="2"/>
    </font>
    <font>
      <b/>
      <sz val="8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Calibri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22"/>
      <color indexed="8"/>
      <name val="Calibri"/>
      <family val="2"/>
    </font>
    <font>
      <b/>
      <sz val="11"/>
      <color indexed="10"/>
      <name val="Arial"/>
      <family val="2"/>
    </font>
    <font>
      <b/>
      <sz val="20"/>
      <color indexed="10"/>
      <name val="Arial"/>
      <family val="2"/>
    </font>
    <font>
      <b/>
      <sz val="16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C00000"/>
      <name val="Arial"/>
      <family val="2"/>
    </font>
    <font>
      <b/>
      <sz val="22"/>
      <color theme="0" tint="-0.499984740745262"/>
      <name val="Corbel"/>
      <family val="2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8"/>
      <color rgb="FF00823B"/>
      <name val="Calibri"/>
      <family val="2"/>
      <scheme val="minor"/>
    </font>
    <font>
      <sz val="11"/>
      <color rgb="FF00823B"/>
      <name val="Calibri"/>
      <family val="2"/>
      <scheme val="minor"/>
    </font>
    <font>
      <b/>
      <sz val="11"/>
      <color rgb="FF00823B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i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.5"/>
      <name val="Calibri"/>
      <family val="2"/>
      <scheme val="minor"/>
    </font>
    <font>
      <b/>
      <sz val="19"/>
      <color theme="0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28"/>
      <color theme="1"/>
      <name val="Arial"/>
      <family val="2"/>
    </font>
    <font>
      <b/>
      <i/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8"/>
      <color rgb="FFFF0000"/>
      <name val="Calibri"/>
      <family val="2"/>
      <scheme val="minor"/>
    </font>
    <font>
      <b/>
      <i/>
      <sz val="1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i/>
      <sz val="18"/>
      <color rgb="FFC00000"/>
      <name val="Arial"/>
      <family val="2"/>
    </font>
    <font>
      <b/>
      <i/>
      <sz val="16"/>
      <color rgb="FFC00000"/>
      <name val="Arial"/>
      <family val="2"/>
    </font>
    <font>
      <b/>
      <sz val="16"/>
      <color theme="1" tint="0.34998626667073579"/>
      <name val="Corbel"/>
      <family val="2"/>
    </font>
    <font>
      <b/>
      <sz val="8"/>
      <color rgb="FF008000"/>
      <name val="Calibri"/>
      <family val="2"/>
      <scheme val="minor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2"/>
      <color rgb="FFC00000"/>
      <name val="Calibri"/>
      <family val="2"/>
      <scheme val="minor"/>
    </font>
    <font>
      <i/>
      <sz val="14"/>
      <color theme="1"/>
      <name val="Arial"/>
      <family val="2"/>
    </font>
    <font>
      <b/>
      <sz val="10"/>
      <color rgb="FFC00000"/>
      <name val="Calibri"/>
      <family val="2"/>
      <scheme val="minor"/>
    </font>
    <font>
      <i/>
      <sz val="16"/>
      <color theme="1"/>
      <name val="Arial"/>
      <family val="2"/>
    </font>
    <font>
      <b/>
      <i/>
      <sz val="16"/>
      <color theme="1"/>
      <name val="Calibri"/>
      <family val="2"/>
      <scheme val="minor"/>
    </font>
    <font>
      <sz val="14"/>
      <color indexed="10"/>
      <name val="Arial"/>
      <family val="2"/>
    </font>
    <font>
      <b/>
      <sz val="14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E7FAB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CFFB9"/>
        <bgColor indexed="64"/>
      </patternFill>
    </fill>
    <fill>
      <patternFill patternType="solid">
        <fgColor rgb="FFB5E567"/>
        <bgColor indexed="64"/>
      </patternFill>
    </fill>
    <fill>
      <patternFill patternType="solid">
        <fgColor rgb="FFE9FBA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D6D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20" borderId="0" applyNumberFormat="0" applyBorder="0" applyAlignment="0" applyProtection="0"/>
    <xf numFmtId="0" fontId="28" fillId="21" borderId="46" applyNumberFormat="0" applyAlignment="0" applyProtection="0"/>
    <xf numFmtId="0" fontId="29" fillId="22" borderId="47" applyNumberFormat="0" applyAlignment="0" applyProtection="0"/>
    <xf numFmtId="0" fontId="30" fillId="0" borderId="48" applyNumberFormat="0" applyFill="0" applyAlignment="0" applyProtection="0"/>
    <xf numFmtId="0" fontId="31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32" fillId="29" borderId="46" applyNumberFormat="0" applyAlignment="0" applyProtection="0"/>
    <xf numFmtId="0" fontId="33" fillId="30" borderId="0" applyNumberFormat="0" applyBorder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4" fillId="31" borderId="0" applyNumberFormat="0" applyBorder="0" applyAlignment="0" applyProtection="0"/>
    <xf numFmtId="0" fontId="25" fillId="32" borderId="49" applyNumberFormat="0" applyFont="0" applyAlignment="0" applyProtection="0"/>
    <xf numFmtId="0" fontId="35" fillId="21" borderId="50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51" applyNumberFormat="0" applyFill="0" applyAlignment="0" applyProtection="0"/>
    <xf numFmtId="0" fontId="31" fillId="0" borderId="52" applyNumberFormat="0" applyFill="0" applyAlignment="0" applyProtection="0"/>
    <xf numFmtId="0" fontId="40" fillId="0" borderId="53" applyNumberFormat="0" applyFill="0" applyAlignment="0" applyProtection="0"/>
  </cellStyleXfs>
  <cellXfs count="373">
    <xf numFmtId="0" fontId="0" fillId="0" borderId="0" xfId="0"/>
    <xf numFmtId="0" fontId="0" fillId="0" borderId="1" xfId="0" applyBorder="1"/>
    <xf numFmtId="164" fontId="0" fillId="0" borderId="1" xfId="0" applyNumberFormat="1" applyBorder="1"/>
    <xf numFmtId="44" fontId="25" fillId="0" borderId="1" xfId="33" applyFont="1" applyBorder="1"/>
    <xf numFmtId="0" fontId="40" fillId="0" borderId="0" xfId="0" applyFont="1"/>
    <xf numFmtId="0" fontId="40" fillId="0" borderId="1" xfId="0" applyFont="1" applyBorder="1"/>
    <xf numFmtId="44" fontId="36" fillId="0" borderId="1" xfId="33" applyFont="1" applyBorder="1"/>
    <xf numFmtId="164" fontId="40" fillId="0" borderId="1" xfId="0" applyNumberFormat="1" applyFont="1" applyBorder="1"/>
    <xf numFmtId="14" fontId="40" fillId="0" borderId="1" xfId="0" applyNumberFormat="1" applyFont="1" applyBorder="1"/>
    <xf numFmtId="44" fontId="41" fillId="0" borderId="1" xfId="33" applyFont="1" applyBorder="1"/>
    <xf numFmtId="49" fontId="1" fillId="0" borderId="0" xfId="0" applyNumberFormat="1" applyFont="1"/>
    <xf numFmtId="0" fontId="42" fillId="0" borderId="0" xfId="0" applyFont="1" applyFill="1"/>
    <xf numFmtId="0" fontId="43" fillId="0" borderId="0" xfId="0" applyFont="1" applyFill="1" applyBorder="1" applyAlignment="1">
      <alignment horizontal="center"/>
    </xf>
    <xf numFmtId="0" fontId="40" fillId="0" borderId="0" xfId="0" applyFont="1" applyBorder="1"/>
    <xf numFmtId="43" fontId="25" fillId="0" borderId="0" xfId="32" applyFont="1" applyBorder="1"/>
    <xf numFmtId="0" fontId="0" fillId="0" borderId="0" xfId="0" applyBorder="1"/>
    <xf numFmtId="44" fontId="25" fillId="0" borderId="0" xfId="33" applyFont="1" applyBorder="1"/>
    <xf numFmtId="44" fontId="44" fillId="0" borderId="0" xfId="33" applyFont="1" applyBorder="1"/>
    <xf numFmtId="0" fontId="41" fillId="0" borderId="0" xfId="0" applyFont="1" applyBorder="1"/>
    <xf numFmtId="0" fontId="41" fillId="0" borderId="0" xfId="0" applyFont="1" applyFill="1" applyBorder="1" applyAlignment="1">
      <alignment horizontal="center"/>
    </xf>
    <xf numFmtId="43" fontId="44" fillId="0" borderId="0" xfId="32" applyFont="1" applyFill="1" applyBorder="1"/>
    <xf numFmtId="164" fontId="0" fillId="0" borderId="0" xfId="0" applyNumberFormat="1" applyBorder="1"/>
    <xf numFmtId="164" fontId="40" fillId="0" borderId="2" xfId="0" applyNumberFormat="1" applyFont="1" applyBorder="1"/>
    <xf numFmtId="164" fontId="40" fillId="0" borderId="4" xfId="0" applyNumberFormat="1" applyFont="1" applyBorder="1"/>
    <xf numFmtId="164" fontId="40" fillId="0" borderId="5" xfId="0" applyNumberFormat="1" applyFont="1" applyBorder="1"/>
    <xf numFmtId="44" fontId="25" fillId="0" borderId="6" xfId="33" applyFont="1" applyBorder="1"/>
    <xf numFmtId="0" fontId="46" fillId="0" borderId="7" xfId="0" applyFont="1" applyBorder="1"/>
    <xf numFmtId="0" fontId="0" fillId="0" borderId="6" xfId="0" applyBorder="1"/>
    <xf numFmtId="164" fontId="0" fillId="0" borderId="2" xfId="0" applyNumberFormat="1" applyBorder="1"/>
    <xf numFmtId="44" fontId="25" fillId="0" borderId="2" xfId="33" applyFont="1" applyBorder="1"/>
    <xf numFmtId="44" fontId="36" fillId="0" borderId="2" xfId="33" applyFont="1" applyBorder="1"/>
    <xf numFmtId="44" fontId="25" fillId="0" borderId="11" xfId="33" applyFont="1" applyBorder="1"/>
    <xf numFmtId="44" fontId="41" fillId="0" borderId="8" xfId="33" applyFont="1" applyBorder="1"/>
    <xf numFmtId="44" fontId="41" fillId="0" borderId="9" xfId="33" applyFont="1" applyBorder="1"/>
    <xf numFmtId="44" fontId="47" fillId="0" borderId="9" xfId="33" applyFont="1" applyBorder="1"/>
    <xf numFmtId="164" fontId="0" fillId="0" borderId="12" xfId="0" applyNumberFormat="1" applyBorder="1"/>
    <xf numFmtId="164" fontId="40" fillId="0" borderId="13" xfId="0" applyNumberFormat="1" applyFont="1" applyBorder="1"/>
    <xf numFmtId="0" fontId="40" fillId="0" borderId="12" xfId="0" applyFont="1" applyBorder="1" applyAlignment="1">
      <alignment horizontal="center"/>
    </xf>
    <xf numFmtId="0" fontId="40" fillId="0" borderId="12" xfId="0" applyFont="1" applyBorder="1"/>
    <xf numFmtId="14" fontId="40" fillId="0" borderId="12" xfId="0" applyNumberFormat="1" applyFont="1" applyBorder="1" applyAlignment="1">
      <alignment horizontal="center" vertical="center"/>
    </xf>
    <xf numFmtId="44" fontId="36" fillId="0" borderId="12" xfId="33" applyFont="1" applyBorder="1"/>
    <xf numFmtId="44" fontId="25" fillId="0" borderId="14" xfId="33" applyFont="1" applyBorder="1"/>
    <xf numFmtId="14" fontId="40" fillId="0" borderId="12" xfId="0" applyNumberFormat="1" applyFont="1" applyBorder="1"/>
    <xf numFmtId="44" fontId="41" fillId="0" borderId="12" xfId="33" applyFont="1" applyBorder="1"/>
    <xf numFmtId="44" fontId="41" fillId="0" borderId="5" xfId="33" applyFont="1" applyBorder="1"/>
    <xf numFmtId="44" fontId="41" fillId="0" borderId="2" xfId="33" applyFont="1" applyBorder="1"/>
    <xf numFmtId="44" fontId="44" fillId="0" borderId="15" xfId="33" applyFont="1" applyBorder="1"/>
    <xf numFmtId="164" fontId="50" fillId="0" borderId="0" xfId="0" applyNumberFormat="1" applyFont="1" applyBorder="1"/>
    <xf numFmtId="44" fontId="50" fillId="0" borderId="0" xfId="33" applyFont="1"/>
    <xf numFmtId="44" fontId="41" fillId="0" borderId="17" xfId="33" applyFont="1" applyBorder="1"/>
    <xf numFmtId="44" fontId="41" fillId="0" borderId="18" xfId="33" applyFont="1" applyBorder="1"/>
    <xf numFmtId="164" fontId="0" fillId="0" borderId="0" xfId="0" applyNumberFormat="1"/>
    <xf numFmtId="44" fontId="25" fillId="0" borderId="17" xfId="33" applyFont="1" applyBorder="1"/>
    <xf numFmtId="44" fontId="25" fillId="0" borderId="20" xfId="33" applyFont="1" applyBorder="1"/>
    <xf numFmtId="44" fontId="25" fillId="0" borderId="21" xfId="33" applyFont="1" applyBorder="1"/>
    <xf numFmtId="44" fontId="25" fillId="0" borderId="18" xfId="33" applyFont="1" applyBorder="1"/>
    <xf numFmtId="44" fontId="25" fillId="0" borderId="19" xfId="33" applyFont="1" applyBorder="1"/>
    <xf numFmtId="164" fontId="40" fillId="0" borderId="22" xfId="0" applyNumberFormat="1" applyFont="1" applyBorder="1"/>
    <xf numFmtId="164" fontId="40" fillId="0" borderId="12" xfId="0" applyNumberFormat="1" applyFont="1" applyBorder="1"/>
    <xf numFmtId="44" fontId="0" fillId="0" borderId="0" xfId="0" applyNumberFormat="1"/>
    <xf numFmtId="44" fontId="44" fillId="0" borderId="23" xfId="33" applyFont="1" applyBorder="1"/>
    <xf numFmtId="0" fontId="36" fillId="0" borderId="6" xfId="0" applyFont="1" applyBorder="1" applyAlignment="1">
      <alignment vertical="center"/>
    </xf>
    <xf numFmtId="0" fontId="36" fillId="0" borderId="20" xfId="0" applyFont="1" applyBorder="1" applyAlignment="1">
      <alignment vertical="center"/>
    </xf>
    <xf numFmtId="0" fontId="36" fillId="0" borderId="24" xfId="0" applyFont="1" applyBorder="1" applyAlignment="1">
      <alignment horizontal="right" vertical="center"/>
    </xf>
    <xf numFmtId="44" fontId="36" fillId="0" borderId="1" xfId="33" applyFont="1" applyBorder="1" applyAlignment="1">
      <alignment vertical="center"/>
    </xf>
    <xf numFmtId="0" fontId="36" fillId="0" borderId="12" xfId="0" applyFont="1" applyBorder="1" applyAlignment="1">
      <alignment horizontal="right" vertical="center"/>
    </xf>
    <xf numFmtId="44" fontId="36" fillId="0" borderId="12" xfId="33" applyFont="1" applyBorder="1" applyAlignment="1">
      <alignment vertical="center"/>
    </xf>
    <xf numFmtId="44" fontId="36" fillId="0" borderId="1" xfId="0" applyNumberFormat="1" applyFont="1" applyBorder="1" applyAlignment="1">
      <alignment vertical="center"/>
    </xf>
    <xf numFmtId="165" fontId="0" fillId="0" borderId="0" xfId="0" applyNumberFormat="1"/>
    <xf numFmtId="165" fontId="25" fillId="0" borderId="12" xfId="32" applyNumberFormat="1" applyFont="1" applyBorder="1"/>
    <xf numFmtId="0" fontId="51" fillId="0" borderId="0" xfId="0" applyFont="1" applyBorder="1"/>
    <xf numFmtId="49" fontId="2" fillId="0" borderId="0" xfId="0" applyNumberFormat="1" applyFont="1"/>
    <xf numFmtId="0" fontId="40" fillId="0" borderId="25" xfId="0" applyFont="1" applyBorder="1"/>
    <xf numFmtId="0" fontId="0" fillId="0" borderId="1" xfId="0" applyBorder="1" applyAlignment="1">
      <alignment horizontal="right"/>
    </xf>
    <xf numFmtId="44" fontId="40" fillId="0" borderId="1" xfId="33" applyFont="1" applyBorder="1"/>
    <xf numFmtId="165" fontId="3" fillId="0" borderId="12" xfId="32" applyNumberFormat="1" applyFont="1" applyFill="1" applyBorder="1" applyAlignment="1">
      <alignment vertical="center" wrapText="1"/>
    </xf>
    <xf numFmtId="165" fontId="40" fillId="0" borderId="25" xfId="32" applyNumberFormat="1" applyFont="1" applyBorder="1"/>
    <xf numFmtId="165" fontId="25" fillId="0" borderId="12" xfId="32" applyNumberFormat="1" applyFont="1" applyBorder="1" applyAlignment="1">
      <alignment horizontal="center" vertical="center"/>
    </xf>
    <xf numFmtId="165" fontId="25" fillId="0" borderId="26" xfId="32" applyNumberFormat="1" applyFont="1" applyBorder="1" applyAlignment="1">
      <alignment horizontal="center" vertical="center"/>
    </xf>
    <xf numFmtId="165" fontId="25" fillId="0" borderId="1" xfId="32" applyNumberFormat="1" applyFont="1" applyBorder="1" applyAlignment="1">
      <alignment horizontal="center" vertical="center"/>
    </xf>
    <xf numFmtId="165" fontId="25" fillId="0" borderId="25" xfId="32" applyNumberFormat="1" applyFont="1" applyBorder="1"/>
    <xf numFmtId="0" fontId="0" fillId="0" borderId="0" xfId="0" applyFont="1"/>
    <xf numFmtId="44" fontId="6" fillId="0" borderId="17" xfId="33" applyFont="1" applyFill="1" applyBorder="1" applyAlignment="1">
      <alignment horizontal="center" vertical="center"/>
    </xf>
    <xf numFmtId="44" fontId="40" fillId="0" borderId="12" xfId="33" applyFont="1" applyBorder="1"/>
    <xf numFmtId="0" fontId="0" fillId="0" borderId="2" xfId="0" applyBorder="1"/>
    <xf numFmtId="165" fontId="25" fillId="0" borderId="9" xfId="32" applyNumberFormat="1" applyFont="1" applyFill="1" applyBorder="1"/>
    <xf numFmtId="165" fontId="25" fillId="0" borderId="27" xfId="32" applyNumberFormat="1" applyFont="1" applyBorder="1"/>
    <xf numFmtId="44" fontId="40" fillId="0" borderId="2" xfId="33" applyFont="1" applyBorder="1"/>
    <xf numFmtId="165" fontId="25" fillId="0" borderId="22" xfId="32" applyNumberFormat="1" applyFont="1" applyBorder="1" applyAlignment="1">
      <alignment horizontal="center" vertical="center"/>
    </xf>
    <xf numFmtId="165" fontId="25" fillId="0" borderId="28" xfId="32" applyNumberFormat="1" applyFont="1" applyBorder="1" applyAlignment="1">
      <alignment horizontal="center" vertical="center"/>
    </xf>
    <xf numFmtId="165" fontId="25" fillId="0" borderId="29" xfId="32" applyNumberFormat="1" applyFont="1" applyBorder="1"/>
    <xf numFmtId="165" fontId="25" fillId="0" borderId="24" xfId="32" applyNumberFormat="1" applyFont="1" applyBorder="1"/>
    <xf numFmtId="165" fontId="40" fillId="0" borderId="30" xfId="32" applyNumberFormat="1" applyFont="1" applyBorder="1"/>
    <xf numFmtId="165" fontId="25" fillId="0" borderId="31" xfId="32" applyNumberFormat="1" applyFont="1" applyBorder="1"/>
    <xf numFmtId="165" fontId="40" fillId="0" borderId="31" xfId="32" applyNumberFormat="1" applyFont="1" applyBorder="1"/>
    <xf numFmtId="165" fontId="25" fillId="0" borderId="30" xfId="32" applyNumberFormat="1" applyFont="1" applyBorder="1" applyAlignment="1">
      <alignment horizontal="center" vertical="center"/>
    </xf>
    <xf numFmtId="165" fontId="25" fillId="0" borderId="32" xfId="32" applyNumberFormat="1" applyFont="1" applyBorder="1" applyAlignment="1">
      <alignment horizontal="center" vertical="center"/>
    </xf>
    <xf numFmtId="165" fontId="25" fillId="0" borderId="19" xfId="32" applyNumberFormat="1" applyFont="1" applyBorder="1"/>
    <xf numFmtId="44" fontId="40" fillId="0" borderId="6" xfId="33" applyFont="1" applyBorder="1"/>
    <xf numFmtId="165" fontId="25" fillId="0" borderId="5" xfId="32" applyNumberFormat="1" applyFont="1" applyBorder="1"/>
    <xf numFmtId="44" fontId="40" fillId="0" borderId="4" xfId="33" applyFont="1" applyBorder="1"/>
    <xf numFmtId="165" fontId="25" fillId="0" borderId="8" xfId="32" applyNumberFormat="1" applyFont="1" applyBorder="1"/>
    <xf numFmtId="0" fontId="0" fillId="0" borderId="24" xfId="0" applyBorder="1"/>
    <xf numFmtId="0" fontId="0" fillId="0" borderId="33" xfId="0" applyBorder="1"/>
    <xf numFmtId="165" fontId="25" fillId="0" borderId="25" xfId="32" applyNumberFormat="1" applyFont="1" applyFill="1" applyBorder="1"/>
    <xf numFmtId="44" fontId="40" fillId="0" borderId="3" xfId="33" applyFont="1" applyBorder="1"/>
    <xf numFmtId="44" fontId="40" fillId="0" borderId="14" xfId="33" applyFont="1" applyBorder="1"/>
    <xf numFmtId="165" fontId="25" fillId="0" borderId="22" xfId="32" applyNumberFormat="1" applyFont="1" applyBorder="1"/>
    <xf numFmtId="44" fontId="40" fillId="0" borderId="13" xfId="33" applyFont="1" applyBorder="1"/>
    <xf numFmtId="0" fontId="0" fillId="0" borderId="29" xfId="0" applyBorder="1"/>
    <xf numFmtId="0" fontId="0" fillId="0" borderId="12" xfId="0" applyBorder="1"/>
    <xf numFmtId="0" fontId="4" fillId="35" borderId="8" xfId="0" applyFont="1" applyFill="1" applyBorder="1" applyAlignment="1">
      <alignment horizontal="center" vertical="center" wrapText="1"/>
    </xf>
    <xf numFmtId="0" fontId="5" fillId="35" borderId="27" xfId="0" applyFont="1" applyFill="1" applyBorder="1" applyAlignment="1">
      <alignment horizontal="center" vertical="center" wrapText="1"/>
    </xf>
    <xf numFmtId="0" fontId="4" fillId="35" borderId="9" xfId="0" applyFont="1" applyFill="1" applyBorder="1" applyAlignment="1">
      <alignment horizontal="center" vertical="center" wrapText="1"/>
    </xf>
    <xf numFmtId="0" fontId="5" fillId="35" borderId="9" xfId="0" applyFont="1" applyFill="1" applyBorder="1" applyAlignment="1">
      <alignment horizontal="center" vertical="center" wrapText="1"/>
    </xf>
    <xf numFmtId="0" fontId="5" fillId="35" borderId="16" xfId="0" applyFont="1" applyFill="1" applyBorder="1" applyAlignment="1">
      <alignment horizontal="center" vertical="center" wrapText="1"/>
    </xf>
    <xf numFmtId="0" fontId="5" fillId="34" borderId="27" xfId="0" applyFont="1" applyFill="1" applyBorder="1" applyAlignment="1">
      <alignment horizontal="center" vertical="center" wrapText="1"/>
    </xf>
    <xf numFmtId="0" fontId="4" fillId="34" borderId="9" xfId="0" applyFont="1" applyFill="1" applyBorder="1" applyAlignment="1">
      <alignment horizontal="center" vertical="center" wrapText="1"/>
    </xf>
    <xf numFmtId="0" fontId="5" fillId="34" borderId="9" xfId="0" applyFont="1" applyFill="1" applyBorder="1" applyAlignment="1">
      <alignment horizontal="center" vertical="center" wrapText="1"/>
    </xf>
    <xf numFmtId="44" fontId="6" fillId="0" borderId="14" xfId="33" applyFont="1" applyFill="1" applyBorder="1" applyAlignment="1">
      <alignment vertical="center" wrapText="1"/>
    </xf>
    <xf numFmtId="165" fontId="25" fillId="0" borderId="34" xfId="32" applyNumberFormat="1" applyFont="1" applyBorder="1"/>
    <xf numFmtId="165" fontId="40" fillId="0" borderId="35" xfId="32" applyNumberFormat="1" applyFont="1" applyBorder="1"/>
    <xf numFmtId="0" fontId="40" fillId="0" borderId="3" xfId="0" applyFont="1" applyBorder="1" applyAlignment="1">
      <alignment horizontal="right"/>
    </xf>
    <xf numFmtId="165" fontId="25" fillId="0" borderId="10" xfId="32" applyNumberFormat="1" applyFont="1" applyFill="1" applyBorder="1"/>
    <xf numFmtId="0" fontId="5" fillId="34" borderId="16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/>
    </xf>
    <xf numFmtId="165" fontId="25" fillId="0" borderId="1" xfId="32" applyNumberFormat="1" applyFont="1" applyFill="1" applyBorder="1"/>
    <xf numFmtId="44" fontId="6" fillId="0" borderId="0" xfId="33" applyFont="1" applyFill="1" applyBorder="1" applyAlignment="1">
      <alignment vertical="center" wrapText="1"/>
    </xf>
    <xf numFmtId="44" fontId="40" fillId="0" borderId="3" xfId="33" applyFont="1" applyBorder="1" applyAlignment="1">
      <alignment horizontal="right"/>
    </xf>
    <xf numFmtId="0" fontId="4" fillId="34" borderId="8" xfId="0" applyFont="1" applyFill="1" applyBorder="1" applyAlignment="1">
      <alignment horizontal="center" vertical="center" wrapText="1"/>
    </xf>
    <xf numFmtId="44" fontId="40" fillId="0" borderId="0" xfId="33" applyFont="1" applyBorder="1"/>
    <xf numFmtId="44" fontId="6" fillId="0" borderId="3" xfId="33" applyFont="1" applyFill="1" applyBorder="1" applyAlignment="1">
      <alignment horizontal="right" vertical="center" wrapText="1"/>
    </xf>
    <xf numFmtId="14" fontId="52" fillId="0" borderId="1" xfId="0" applyNumberFormat="1" applyFont="1" applyBorder="1" applyAlignment="1">
      <alignment horizontal="center" vertical="center"/>
    </xf>
    <xf numFmtId="0" fontId="40" fillId="0" borderId="36" xfId="0" applyFont="1" applyBorder="1"/>
    <xf numFmtId="165" fontId="44" fillId="0" borderId="37" xfId="32" applyNumberFormat="1" applyFont="1" applyBorder="1"/>
    <xf numFmtId="165" fontId="25" fillId="0" borderId="5" xfId="32" applyNumberFormat="1" applyFont="1" applyBorder="1" applyAlignment="1">
      <alignment horizontal="center" vertical="center"/>
    </xf>
    <xf numFmtId="0" fontId="4" fillId="37" borderId="8" xfId="0" applyFont="1" applyFill="1" applyBorder="1" applyAlignment="1">
      <alignment horizontal="center" vertical="center" wrapText="1"/>
    </xf>
    <xf numFmtId="0" fontId="5" fillId="37" borderId="27" xfId="0" applyFont="1" applyFill="1" applyBorder="1" applyAlignment="1">
      <alignment horizontal="center" vertical="center" wrapText="1"/>
    </xf>
    <xf numFmtId="0" fontId="4" fillId="37" borderId="9" xfId="0" applyFont="1" applyFill="1" applyBorder="1" applyAlignment="1">
      <alignment horizontal="center" vertical="center" wrapText="1"/>
    </xf>
    <xf numFmtId="0" fontId="5" fillId="37" borderId="9" xfId="0" applyFont="1" applyFill="1" applyBorder="1" applyAlignment="1">
      <alignment horizontal="center" vertical="center" wrapText="1"/>
    </xf>
    <xf numFmtId="0" fontId="5" fillId="37" borderId="16" xfId="0" applyFont="1" applyFill="1" applyBorder="1" applyAlignment="1">
      <alignment horizontal="center" vertical="center" wrapText="1"/>
    </xf>
    <xf numFmtId="165" fontId="25" fillId="0" borderId="2" xfId="32" applyNumberFormat="1" applyFont="1" applyBorder="1"/>
    <xf numFmtId="165" fontId="40" fillId="0" borderId="1" xfId="32" applyNumberFormat="1" applyFont="1" applyBorder="1"/>
    <xf numFmtId="164" fontId="57" fillId="0" borderId="12" xfId="0" applyNumberFormat="1" applyFont="1" applyBorder="1"/>
    <xf numFmtId="164" fontId="57" fillId="0" borderId="1" xfId="0" applyNumberFormat="1" applyFont="1" applyBorder="1"/>
    <xf numFmtId="164" fontId="57" fillId="0" borderId="2" xfId="0" applyNumberFormat="1" applyFont="1" applyBorder="1"/>
    <xf numFmtId="44" fontId="29" fillId="33" borderId="40" xfId="33" applyFont="1" applyFill="1" applyBorder="1" applyAlignment="1">
      <alignment vertical="center"/>
    </xf>
    <xf numFmtId="44" fontId="25" fillId="0" borderId="0" xfId="33" applyFont="1" applyBorder="1" applyAlignment="1">
      <alignment vertical="center"/>
    </xf>
    <xf numFmtId="0" fontId="40" fillId="0" borderId="7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165" fontId="40" fillId="0" borderId="0" xfId="32" applyNumberFormat="1" applyFont="1" applyBorder="1" applyAlignment="1">
      <alignment vertical="center"/>
    </xf>
    <xf numFmtId="0" fontId="46" fillId="0" borderId="36" xfId="0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44" fontId="25" fillId="34" borderId="6" xfId="33" applyFont="1" applyFill="1" applyBorder="1" applyAlignment="1">
      <alignment vertical="center"/>
    </xf>
    <xf numFmtId="44" fontId="44" fillId="34" borderId="3" xfId="33" applyFont="1" applyFill="1" applyBorder="1" applyAlignment="1">
      <alignment vertical="center"/>
    </xf>
    <xf numFmtId="165" fontId="40" fillId="0" borderId="0" xfId="32" applyNumberFormat="1" applyFont="1" applyFill="1" applyBorder="1" applyAlignment="1">
      <alignment horizontal="center"/>
    </xf>
    <xf numFmtId="165" fontId="25" fillId="0" borderId="14" xfId="32" applyNumberFormat="1" applyFont="1" applyBorder="1"/>
    <xf numFmtId="165" fontId="44" fillId="0" borderId="15" xfId="32" applyNumberFormat="1" applyFont="1" applyBorder="1"/>
    <xf numFmtId="165" fontId="44" fillId="0" borderId="41" xfId="32" applyNumberFormat="1" applyFont="1" applyBorder="1"/>
    <xf numFmtId="165" fontId="44" fillId="0" borderId="42" xfId="32" applyNumberFormat="1" applyFont="1" applyBorder="1"/>
    <xf numFmtId="0" fontId="40" fillId="0" borderId="0" xfId="0" applyFont="1" applyFill="1" applyBorder="1" applyAlignment="1">
      <alignment horizontal="center"/>
    </xf>
    <xf numFmtId="44" fontId="44" fillId="0" borderId="3" xfId="33" applyFont="1" applyBorder="1"/>
    <xf numFmtId="44" fontId="44" fillId="0" borderId="3" xfId="33" applyFont="1" applyFill="1" applyBorder="1" applyAlignment="1">
      <alignment vertical="center"/>
    </xf>
    <xf numFmtId="165" fontId="44" fillId="0" borderId="3" xfId="32" applyNumberFormat="1" applyFont="1" applyFill="1" applyBorder="1" applyAlignment="1">
      <alignment vertical="center"/>
    </xf>
    <xf numFmtId="44" fontId="41" fillId="0" borderId="38" xfId="33" applyFont="1" applyBorder="1"/>
    <xf numFmtId="44" fontId="25" fillId="0" borderId="12" xfId="33" applyFont="1" applyBorder="1"/>
    <xf numFmtId="44" fontId="29" fillId="33" borderId="3" xfId="33" applyFont="1" applyFill="1" applyBorder="1" applyAlignment="1">
      <alignment vertical="center"/>
    </xf>
    <xf numFmtId="164" fontId="36" fillId="0" borderId="12" xfId="0" applyNumberFormat="1" applyFont="1" applyBorder="1"/>
    <xf numFmtId="164" fontId="36" fillId="0" borderId="14" xfId="0" applyNumberFormat="1" applyFont="1" applyBorder="1"/>
    <xf numFmtId="164" fontId="36" fillId="0" borderId="1" xfId="0" applyNumberFormat="1" applyFont="1" applyBorder="1"/>
    <xf numFmtId="164" fontId="36" fillId="0" borderId="6" xfId="0" applyNumberFormat="1" applyFont="1" applyBorder="1"/>
    <xf numFmtId="164" fontId="36" fillId="0" borderId="2" xfId="0" applyNumberFormat="1" applyFont="1" applyBorder="1"/>
    <xf numFmtId="164" fontId="36" fillId="0" borderId="11" xfId="0" applyNumberFormat="1" applyFont="1" applyBorder="1"/>
    <xf numFmtId="165" fontId="25" fillId="0" borderId="1" xfId="32" applyNumberFormat="1" applyFont="1" applyBorder="1"/>
    <xf numFmtId="44" fontId="25" fillId="34" borderId="1" xfId="33" applyFont="1" applyFill="1" applyBorder="1" applyAlignment="1">
      <alignment vertical="center"/>
    </xf>
    <xf numFmtId="44" fontId="48" fillId="33" borderId="3" xfId="33" applyFont="1" applyFill="1" applyBorder="1" applyAlignment="1">
      <alignment vertical="center"/>
    </xf>
    <xf numFmtId="0" fontId="61" fillId="38" borderId="8" xfId="0" applyFont="1" applyFill="1" applyBorder="1" applyAlignment="1">
      <alignment horizontal="center" vertical="center" wrapText="1"/>
    </xf>
    <xf numFmtId="0" fontId="62" fillId="38" borderId="27" xfId="0" applyFont="1" applyFill="1" applyBorder="1" applyAlignment="1">
      <alignment horizontal="center" vertical="center" wrapText="1"/>
    </xf>
    <xf numFmtId="0" fontId="61" fillId="38" borderId="9" xfId="0" applyFont="1" applyFill="1" applyBorder="1" applyAlignment="1">
      <alignment horizontal="center" vertical="center" wrapText="1"/>
    </xf>
    <xf numFmtId="0" fontId="62" fillId="38" borderId="9" xfId="0" applyFont="1" applyFill="1" applyBorder="1" applyAlignment="1">
      <alignment horizontal="center" vertical="center" wrapText="1"/>
    </xf>
    <xf numFmtId="0" fontId="62" fillId="38" borderId="16" xfId="0" applyFont="1" applyFill="1" applyBorder="1" applyAlignment="1">
      <alignment horizontal="center" vertical="center" wrapText="1"/>
    </xf>
    <xf numFmtId="0" fontId="40" fillId="39" borderId="8" xfId="0" applyFont="1" applyFill="1" applyBorder="1" applyAlignment="1">
      <alignment horizontal="center" vertical="center"/>
    </xf>
    <xf numFmtId="0" fontId="63" fillId="39" borderId="9" xfId="0" applyFont="1" applyFill="1" applyBorder="1" applyAlignment="1">
      <alignment horizontal="center" vertical="center" wrapText="1"/>
    </xf>
    <xf numFmtId="0" fontId="68" fillId="39" borderId="9" xfId="0" applyFont="1" applyFill="1" applyBorder="1" applyAlignment="1">
      <alignment horizontal="center" vertical="center" wrapText="1"/>
    </xf>
    <xf numFmtId="0" fontId="63" fillId="39" borderId="9" xfId="0" applyFont="1" applyFill="1" applyBorder="1" applyAlignment="1">
      <alignment horizontal="center" vertical="center"/>
    </xf>
    <xf numFmtId="0" fontId="63" fillId="39" borderId="10" xfId="0" applyFont="1" applyFill="1" applyBorder="1" applyAlignment="1">
      <alignment horizontal="center" vertical="center" wrapText="1"/>
    </xf>
    <xf numFmtId="0" fontId="73" fillId="40" borderId="8" xfId="0" applyFont="1" applyFill="1" applyBorder="1" applyAlignment="1">
      <alignment horizontal="center" vertical="center" wrapText="1"/>
    </xf>
    <xf numFmtId="0" fontId="74" fillId="40" borderId="9" xfId="0" applyFont="1" applyFill="1" applyBorder="1" applyAlignment="1">
      <alignment horizontal="center" vertical="center"/>
    </xf>
    <xf numFmtId="0" fontId="74" fillId="40" borderId="10" xfId="0" applyFont="1" applyFill="1" applyBorder="1" applyAlignment="1">
      <alignment horizontal="center" vertical="center"/>
    </xf>
    <xf numFmtId="0" fontId="77" fillId="40" borderId="8" xfId="0" applyFont="1" applyFill="1" applyBorder="1" applyAlignment="1">
      <alignment horizontal="center" vertical="center"/>
    </xf>
    <xf numFmtId="0" fontId="14" fillId="40" borderId="3" xfId="0" applyFont="1" applyFill="1" applyBorder="1" applyAlignment="1">
      <alignment horizontal="center" vertical="center" wrapText="1"/>
    </xf>
    <xf numFmtId="165" fontId="78" fillId="0" borderId="0" xfId="32" applyNumberFormat="1" applyFont="1" applyFill="1" applyBorder="1" applyAlignment="1">
      <alignment horizontal="center"/>
    </xf>
    <xf numFmtId="44" fontId="79" fillId="0" borderId="0" xfId="0" applyNumberFormat="1" applyFont="1"/>
    <xf numFmtId="0" fontId="79" fillId="0" borderId="0" xfId="0" applyFont="1"/>
    <xf numFmtId="0" fontId="55" fillId="40" borderId="39" xfId="0" applyFont="1" applyFill="1" applyBorder="1" applyAlignment="1">
      <alignment horizontal="center" vertical="center" wrapText="1"/>
    </xf>
    <xf numFmtId="0" fontId="41" fillId="40" borderId="3" xfId="0" applyFont="1" applyFill="1" applyBorder="1" applyAlignment="1">
      <alignment horizontal="center" vertical="center"/>
    </xf>
    <xf numFmtId="0" fontId="56" fillId="40" borderId="3" xfId="0" applyFont="1" applyFill="1" applyBorder="1" applyAlignment="1">
      <alignment horizontal="center" vertical="center" wrapText="1"/>
    </xf>
    <xf numFmtId="0" fontId="54" fillId="40" borderId="3" xfId="0" applyFont="1" applyFill="1" applyBorder="1" applyAlignment="1">
      <alignment horizontal="center" vertical="center"/>
    </xf>
    <xf numFmtId="0" fontId="59" fillId="40" borderId="3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/>
    </xf>
    <xf numFmtId="0" fontId="40" fillId="0" borderId="0" xfId="0" applyFont="1" applyFill="1" applyBorder="1"/>
    <xf numFmtId="0" fontId="63" fillId="39" borderId="38" xfId="0" applyFont="1" applyFill="1" applyBorder="1" applyAlignment="1">
      <alignment horizontal="center" vertical="center" wrapText="1"/>
    </xf>
    <xf numFmtId="0" fontId="81" fillId="0" borderId="0" xfId="0" applyFont="1" applyFill="1"/>
    <xf numFmtId="0" fontId="40" fillId="41" borderId="3" xfId="0" applyFont="1" applyFill="1" applyBorder="1" applyAlignment="1">
      <alignment horizontal="center" vertical="center"/>
    </xf>
    <xf numFmtId="0" fontId="4" fillId="41" borderId="25" xfId="0" applyFont="1" applyFill="1" applyBorder="1" applyAlignment="1">
      <alignment horizontal="center" vertical="center" wrapText="1"/>
    </xf>
    <xf numFmtId="0" fontId="5" fillId="41" borderId="27" xfId="0" applyFont="1" applyFill="1" applyBorder="1" applyAlignment="1">
      <alignment horizontal="center" vertical="center" wrapText="1"/>
    </xf>
    <xf numFmtId="0" fontId="4" fillId="41" borderId="9" xfId="0" applyFont="1" applyFill="1" applyBorder="1" applyAlignment="1">
      <alignment horizontal="center" vertical="center" wrapText="1"/>
    </xf>
    <xf numFmtId="0" fontId="5" fillId="41" borderId="9" xfId="0" applyFont="1" applyFill="1" applyBorder="1" applyAlignment="1">
      <alignment horizontal="center" vertical="center" wrapText="1"/>
    </xf>
    <xf numFmtId="0" fontId="5" fillId="41" borderId="16" xfId="0" applyFont="1" applyFill="1" applyBorder="1" applyAlignment="1">
      <alignment horizontal="center" vertical="center" wrapText="1"/>
    </xf>
    <xf numFmtId="44" fontId="84" fillId="0" borderId="0" xfId="0" applyNumberFormat="1" applyFont="1"/>
    <xf numFmtId="43" fontId="85" fillId="0" borderId="0" xfId="32" applyFont="1" applyFill="1" applyBorder="1"/>
    <xf numFmtId="43" fontId="29" fillId="22" borderId="47" xfId="21" applyNumberFormat="1"/>
    <xf numFmtId="164" fontId="29" fillId="22" borderId="47" xfId="21" applyNumberFormat="1"/>
    <xf numFmtId="44" fontId="29" fillId="22" borderId="47" xfId="21" applyNumberFormat="1"/>
    <xf numFmtId="165" fontId="40" fillId="42" borderId="1" xfId="32" applyNumberFormat="1" applyFont="1" applyFill="1" applyBorder="1" applyAlignment="1">
      <alignment vertical="center"/>
    </xf>
    <xf numFmtId="165" fontId="40" fillId="42" borderId="6" xfId="32" applyNumberFormat="1" applyFont="1" applyFill="1" applyBorder="1" applyAlignment="1">
      <alignment vertical="center"/>
    </xf>
    <xf numFmtId="165" fontId="44" fillId="42" borderId="3" xfId="32" applyNumberFormat="1" applyFont="1" applyFill="1" applyBorder="1" applyAlignment="1">
      <alignment vertical="center"/>
    </xf>
    <xf numFmtId="165" fontId="40" fillId="43" borderId="25" xfId="32" applyNumberFormat="1" applyFont="1" applyFill="1" applyBorder="1" applyAlignment="1">
      <alignment vertical="center"/>
    </xf>
    <xf numFmtId="165" fontId="49" fillId="43" borderId="3" xfId="32" applyNumberFormat="1" applyFont="1" applyFill="1" applyBorder="1" applyAlignment="1">
      <alignment vertical="center"/>
    </xf>
    <xf numFmtId="0" fontId="67" fillId="37" borderId="3" xfId="0" applyFont="1" applyFill="1" applyBorder="1" applyAlignment="1">
      <alignment horizontal="center" vertical="center" wrapText="1"/>
    </xf>
    <xf numFmtId="0" fontId="86" fillId="0" borderId="0" xfId="0" applyFont="1" applyFill="1"/>
    <xf numFmtId="0" fontId="87" fillId="0" borderId="0" xfId="0" applyFont="1" applyFill="1"/>
    <xf numFmtId="0" fontId="88" fillId="0" borderId="0" xfId="0" applyFont="1" applyBorder="1" applyAlignment="1">
      <alignment horizontal="center"/>
    </xf>
    <xf numFmtId="44" fontId="25" fillId="34" borderId="12" xfId="33" applyFont="1" applyFill="1" applyBorder="1" applyAlignment="1">
      <alignment vertical="center"/>
    </xf>
    <xf numFmtId="44" fontId="25" fillId="34" borderId="14" xfId="33" applyFont="1" applyFill="1" applyBorder="1" applyAlignment="1">
      <alignment vertical="center"/>
    </xf>
    <xf numFmtId="0" fontId="6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53" fillId="0" borderId="6" xfId="0" applyFont="1" applyBorder="1" applyAlignment="1">
      <alignment horizontal="center"/>
    </xf>
    <xf numFmtId="44" fontId="92" fillId="0" borderId="3" xfId="33" applyFont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49" fontId="95" fillId="0" borderId="0" xfId="0" applyNumberFormat="1" applyFont="1" applyAlignment="1">
      <alignment horizontal="center"/>
    </xf>
    <xf numFmtId="0" fontId="95" fillId="0" borderId="0" xfId="0" applyFont="1"/>
    <xf numFmtId="0" fontId="9" fillId="40" borderId="39" xfId="0" applyFont="1" applyFill="1" applyBorder="1" applyAlignment="1">
      <alignment horizontal="center" vertical="center" wrapText="1"/>
    </xf>
    <xf numFmtId="0" fontId="9" fillId="40" borderId="3" xfId="0" applyFont="1" applyFill="1" applyBorder="1" applyAlignment="1">
      <alignment horizontal="center" vertical="center" wrapText="1"/>
    </xf>
    <xf numFmtId="0" fontId="75" fillId="40" borderId="27" xfId="0" applyFont="1" applyFill="1" applyBorder="1" applyAlignment="1">
      <alignment horizontal="center" vertical="center"/>
    </xf>
    <xf numFmtId="0" fontId="14" fillId="40" borderId="38" xfId="0" applyFont="1" applyFill="1" applyBorder="1" applyAlignment="1">
      <alignment horizontal="center" vertical="center" wrapText="1"/>
    </xf>
    <xf numFmtId="0" fontId="65" fillId="38" borderId="39" xfId="0" applyFont="1" applyFill="1" applyBorder="1" applyAlignment="1">
      <alignment horizontal="center" vertical="center" wrapText="1"/>
    </xf>
    <xf numFmtId="0" fontId="64" fillId="36" borderId="3" xfId="0" applyFont="1" applyFill="1" applyBorder="1" applyAlignment="1">
      <alignment horizontal="center" vertical="center" wrapText="1"/>
    </xf>
    <xf numFmtId="0" fontId="68" fillId="40" borderId="27" xfId="0" applyFont="1" applyFill="1" applyBorder="1" applyAlignment="1">
      <alignment horizontal="center" vertical="center" wrapText="1"/>
    </xf>
    <xf numFmtId="0" fontId="66" fillId="33" borderId="38" xfId="0" applyFont="1" applyFill="1" applyBorder="1" applyAlignment="1">
      <alignment horizontal="center" vertical="center" wrapText="1"/>
    </xf>
    <xf numFmtId="0" fontId="66" fillId="33" borderId="3" xfId="0" applyFont="1" applyFill="1" applyBorder="1" applyAlignment="1">
      <alignment horizontal="center" vertical="center" wrapText="1"/>
    </xf>
    <xf numFmtId="0" fontId="68" fillId="40" borderId="3" xfId="0" applyFont="1" applyFill="1" applyBorder="1" applyAlignment="1">
      <alignment horizontal="center" vertical="center" wrapText="1"/>
    </xf>
    <xf numFmtId="0" fontId="64" fillId="36" borderId="27" xfId="0" applyFont="1" applyFill="1" applyBorder="1" applyAlignment="1">
      <alignment horizontal="center" vertical="center" wrapText="1"/>
    </xf>
    <xf numFmtId="0" fontId="65" fillId="38" borderId="3" xfId="0" applyFont="1" applyFill="1" applyBorder="1" applyAlignment="1">
      <alignment horizontal="center" vertical="center" wrapText="1"/>
    </xf>
    <xf numFmtId="44" fontId="44" fillId="36" borderId="3" xfId="33" applyFont="1" applyFill="1" applyBorder="1"/>
    <xf numFmtId="0" fontId="40" fillId="0" borderId="0" xfId="0" applyFont="1" applyFill="1" applyBorder="1" applyAlignment="1">
      <alignment horizontal="center"/>
    </xf>
    <xf numFmtId="44" fontId="51" fillId="0" borderId="0" xfId="0" applyNumberFormat="1" applyFont="1"/>
    <xf numFmtId="0" fontId="40" fillId="44" borderId="3" xfId="0" applyFont="1" applyFill="1" applyBorder="1" applyAlignment="1">
      <alignment horizontal="center" vertical="center"/>
    </xf>
    <xf numFmtId="44" fontId="98" fillId="44" borderId="38" xfId="33" applyFont="1" applyFill="1" applyBorder="1"/>
    <xf numFmtId="44" fontId="48" fillId="38" borderId="3" xfId="33" applyFont="1" applyFill="1" applyBorder="1"/>
    <xf numFmtId="44" fontId="49" fillId="33" borderId="3" xfId="33" applyFont="1" applyFill="1" applyBorder="1"/>
    <xf numFmtId="165" fontId="49" fillId="37" borderId="3" xfId="32" applyNumberFormat="1" applyFont="1" applyFill="1" applyBorder="1" applyAlignment="1">
      <alignment vertical="center"/>
    </xf>
    <xf numFmtId="44" fontId="45" fillId="45" borderId="3" xfId="33" applyFont="1" applyFill="1" applyBorder="1" applyAlignment="1">
      <alignment horizontal="center"/>
    </xf>
    <xf numFmtId="44" fontId="48" fillId="45" borderId="3" xfId="33" applyFont="1" applyFill="1" applyBorder="1" applyAlignment="1">
      <alignment vertical="center"/>
    </xf>
    <xf numFmtId="0" fontId="65" fillId="46" borderId="3" xfId="0" applyFont="1" applyFill="1" applyBorder="1" applyAlignment="1">
      <alignment horizontal="center" vertical="center" wrapText="1"/>
    </xf>
    <xf numFmtId="44" fontId="48" fillId="46" borderId="16" xfId="33" applyFont="1" applyFill="1" applyBorder="1"/>
    <xf numFmtId="164" fontId="29" fillId="22" borderId="47" xfId="21" applyNumberFormat="1" applyAlignment="1">
      <alignment vertical="center"/>
    </xf>
    <xf numFmtId="164" fontId="58" fillId="0" borderId="25" xfId="0" applyNumberFormat="1" applyFont="1" applyBorder="1" applyAlignment="1">
      <alignment vertical="center"/>
    </xf>
    <xf numFmtId="164" fontId="58" fillId="0" borderId="9" xfId="0" applyNumberFormat="1" applyFont="1" applyBorder="1" applyAlignment="1">
      <alignment vertical="center"/>
    </xf>
    <xf numFmtId="164" fontId="40" fillId="0" borderId="9" xfId="0" applyNumberFormat="1" applyFont="1" applyBorder="1" applyAlignment="1">
      <alignment vertical="center"/>
    </xf>
    <xf numFmtId="164" fontId="53" fillId="0" borderId="9" xfId="0" applyNumberFormat="1" applyFont="1" applyBorder="1" applyAlignment="1">
      <alignment vertical="center"/>
    </xf>
    <xf numFmtId="164" fontId="53" fillId="0" borderId="16" xfId="0" applyNumberFormat="1" applyFont="1" applyBorder="1" applyAlignment="1">
      <alignment vertical="center"/>
    </xf>
    <xf numFmtId="164" fontId="40" fillId="44" borderId="8" xfId="0" applyNumberFormat="1" applyFont="1" applyFill="1" applyBorder="1" applyAlignment="1">
      <alignment vertical="center"/>
    </xf>
    <xf numFmtId="164" fontId="47" fillId="44" borderId="3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44" fontId="28" fillId="47" borderId="46" xfId="20" applyNumberFormat="1" applyFill="1" applyAlignment="1">
      <alignment horizontal="left" vertical="center"/>
    </xf>
    <xf numFmtId="0" fontId="28" fillId="47" borderId="46" xfId="20" applyFill="1" applyAlignment="1">
      <alignment horizontal="right" vertical="center"/>
    </xf>
    <xf numFmtId="0" fontId="32" fillId="47" borderId="46" xfId="30" applyFill="1" applyAlignment="1">
      <alignment horizontal="right" vertical="center"/>
    </xf>
    <xf numFmtId="44" fontId="32" fillId="47" borderId="46" xfId="30" applyNumberFormat="1" applyFill="1" applyAlignment="1">
      <alignment horizontal="left" vertical="center"/>
    </xf>
    <xf numFmtId="0" fontId="65" fillId="46" borderId="27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81" fillId="0" borderId="12" xfId="0" applyFont="1" applyBorder="1" applyAlignment="1">
      <alignment horizontal="center"/>
    </xf>
    <xf numFmtId="0" fontId="81" fillId="0" borderId="22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63" fillId="48" borderId="9" xfId="0" applyFont="1" applyFill="1" applyBorder="1" applyAlignment="1">
      <alignment horizontal="center" vertical="center" wrapText="1"/>
    </xf>
    <xf numFmtId="0" fontId="63" fillId="48" borderId="10" xfId="0" applyFont="1" applyFill="1" applyBorder="1" applyAlignment="1">
      <alignment horizontal="center" vertical="center" wrapText="1"/>
    </xf>
    <xf numFmtId="164" fontId="40" fillId="48" borderId="9" xfId="0" applyNumberFormat="1" applyFont="1" applyFill="1" applyBorder="1" applyAlignment="1">
      <alignment vertical="center"/>
    </xf>
    <xf numFmtId="164" fontId="40" fillId="48" borderId="10" xfId="0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horizontal="center"/>
    </xf>
    <xf numFmtId="44" fontId="41" fillId="0" borderId="8" xfId="33" applyFont="1" applyFill="1" applyBorder="1"/>
    <xf numFmtId="44" fontId="41" fillId="0" borderId="9" xfId="33" applyFont="1" applyFill="1" applyBorder="1"/>
    <xf numFmtId="44" fontId="47" fillId="0" borderId="9" xfId="33" applyFont="1" applyFill="1" applyBorder="1"/>
    <xf numFmtId="44" fontId="41" fillId="0" borderId="38" xfId="33" applyFont="1" applyFill="1" applyBorder="1"/>
    <xf numFmtId="165" fontId="25" fillId="0" borderId="30" xfId="32" applyNumberFormat="1" applyFont="1" applyBorder="1"/>
    <xf numFmtId="165" fontId="25" fillId="0" borderId="35" xfId="32" applyNumberFormat="1" applyFont="1" applyBorder="1"/>
    <xf numFmtId="165" fontId="0" fillId="0" borderId="25" xfId="32" applyNumberFormat="1" applyFont="1" applyBorder="1"/>
    <xf numFmtId="165" fontId="40" fillId="0" borderId="1" xfId="32" applyNumberFormat="1" applyFont="1" applyFill="1" applyBorder="1"/>
    <xf numFmtId="0" fontId="4" fillId="49" borderId="8" xfId="0" applyFont="1" applyFill="1" applyBorder="1" applyAlignment="1">
      <alignment horizontal="center" vertical="center" wrapText="1"/>
    </xf>
    <xf numFmtId="0" fontId="5" fillId="49" borderId="27" xfId="0" applyFont="1" applyFill="1" applyBorder="1" applyAlignment="1">
      <alignment horizontal="center" vertical="center" wrapText="1"/>
    </xf>
    <xf numFmtId="0" fontId="4" fillId="49" borderId="9" xfId="0" applyFont="1" applyFill="1" applyBorder="1" applyAlignment="1">
      <alignment horizontal="center" vertical="center" wrapText="1"/>
    </xf>
    <xf numFmtId="0" fontId="5" fillId="49" borderId="9" xfId="0" applyFont="1" applyFill="1" applyBorder="1" applyAlignment="1">
      <alignment horizontal="center" vertical="center" wrapText="1"/>
    </xf>
    <xf numFmtId="0" fontId="5" fillId="49" borderId="16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44" fontId="0" fillId="0" borderId="0" xfId="33" applyFont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53" fillId="47" borderId="46" xfId="20" applyFont="1" applyFill="1" applyAlignment="1">
      <alignment horizontal="right" vertical="center"/>
    </xf>
    <xf numFmtId="44" fontId="53" fillId="47" borderId="46" xfId="20" applyNumberFormat="1" applyFont="1" applyFill="1" applyAlignment="1">
      <alignment horizontal="left" vertical="center"/>
    </xf>
    <xf numFmtId="0" fontId="43" fillId="0" borderId="0" xfId="0" applyFont="1" applyFill="1" applyBorder="1" applyAlignment="1">
      <alignment horizontal="right"/>
    </xf>
    <xf numFmtId="43" fontId="40" fillId="0" borderId="0" xfId="32" applyNumberFormat="1" applyFont="1" applyFill="1" applyBorder="1" applyAlignment="1">
      <alignment horizontal="center"/>
    </xf>
    <xf numFmtId="2" fontId="0" fillId="0" borderId="0" xfId="0" applyNumberFormat="1"/>
    <xf numFmtId="0" fontId="40" fillId="0" borderId="0" xfId="0" applyFont="1" applyFill="1" applyBorder="1" applyAlignment="1">
      <alignment horizontal="center"/>
    </xf>
    <xf numFmtId="14" fontId="40" fillId="49" borderId="45" xfId="0" applyNumberFormat="1" applyFont="1" applyFill="1" applyBorder="1" applyAlignment="1">
      <alignment horizontal="center" vertical="center"/>
    </xf>
    <xf numFmtId="14" fontId="40" fillId="49" borderId="23" xfId="0" applyNumberFormat="1" applyFont="1" applyFill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41" xfId="0" applyFont="1" applyBorder="1" applyAlignment="1">
      <alignment horizontal="center" vertical="center"/>
    </xf>
    <xf numFmtId="14" fontId="40" fillId="41" borderId="45" xfId="0" applyNumberFormat="1" applyFont="1" applyFill="1" applyBorder="1" applyAlignment="1">
      <alignment horizontal="center" vertical="center"/>
    </xf>
    <xf numFmtId="14" fontId="40" fillId="41" borderId="23" xfId="0" applyNumberFormat="1" applyFont="1" applyFill="1" applyBorder="1" applyAlignment="1">
      <alignment horizontal="center" vertical="center"/>
    </xf>
    <xf numFmtId="14" fontId="29" fillId="38" borderId="45" xfId="0" applyNumberFormat="1" applyFont="1" applyFill="1" applyBorder="1" applyAlignment="1">
      <alignment horizontal="center" vertical="center"/>
    </xf>
    <xf numFmtId="14" fontId="29" fillId="38" borderId="23" xfId="0" applyNumberFormat="1" applyFont="1" applyFill="1" applyBorder="1" applyAlignment="1">
      <alignment horizontal="center" vertical="center"/>
    </xf>
    <xf numFmtId="14" fontId="40" fillId="37" borderId="45" xfId="0" applyNumberFormat="1" applyFont="1" applyFill="1" applyBorder="1" applyAlignment="1">
      <alignment horizontal="center" vertical="center"/>
    </xf>
    <xf numFmtId="14" fontId="40" fillId="37" borderId="23" xfId="0" applyNumberFormat="1" applyFont="1" applyFill="1" applyBorder="1" applyAlignment="1">
      <alignment horizontal="center" vertical="center"/>
    </xf>
    <xf numFmtId="14" fontId="40" fillId="35" borderId="45" xfId="0" applyNumberFormat="1" applyFont="1" applyFill="1" applyBorder="1" applyAlignment="1">
      <alignment horizontal="center" vertical="center"/>
    </xf>
    <xf numFmtId="14" fontId="40" fillId="35" borderId="23" xfId="0" applyNumberFormat="1" applyFont="1" applyFill="1" applyBorder="1" applyAlignment="1">
      <alignment horizontal="center" vertical="center"/>
    </xf>
    <xf numFmtId="14" fontId="40" fillId="34" borderId="45" xfId="0" applyNumberFormat="1" applyFont="1" applyFill="1" applyBorder="1" applyAlignment="1">
      <alignment horizontal="center" vertical="center"/>
    </xf>
    <xf numFmtId="14" fontId="40" fillId="34" borderId="23" xfId="0" applyNumberFormat="1" applyFont="1" applyFill="1" applyBorder="1" applyAlignment="1">
      <alignment horizontal="center" vertical="center"/>
    </xf>
    <xf numFmtId="0" fontId="46" fillId="34" borderId="1" xfId="0" applyFont="1" applyFill="1" applyBorder="1" applyAlignment="1">
      <alignment horizontal="center" vertical="center"/>
    </xf>
    <xf numFmtId="0" fontId="72" fillId="33" borderId="8" xfId="0" applyFont="1" applyFill="1" applyBorder="1" applyAlignment="1">
      <alignment horizontal="center"/>
    </xf>
    <xf numFmtId="0" fontId="72" fillId="33" borderId="9" xfId="0" applyFont="1" applyFill="1" applyBorder="1" applyAlignment="1">
      <alignment horizontal="center"/>
    </xf>
    <xf numFmtId="0" fontId="72" fillId="33" borderId="16" xfId="0" applyFont="1" applyFill="1" applyBorder="1" applyAlignment="1">
      <alignment horizontal="center"/>
    </xf>
    <xf numFmtId="44" fontId="0" fillId="0" borderId="39" xfId="0" applyNumberFormat="1" applyBorder="1" applyAlignment="1">
      <alignment horizontal="center" vertical="center"/>
    </xf>
    <xf numFmtId="44" fontId="0" fillId="0" borderId="27" xfId="0" applyNumberFormat="1" applyBorder="1" applyAlignment="1">
      <alignment horizontal="center" vertical="center"/>
    </xf>
    <xf numFmtId="44" fontId="0" fillId="0" borderId="38" xfId="0" applyNumberFormat="1" applyBorder="1" applyAlignment="1">
      <alignment horizontal="center" vertical="center"/>
    </xf>
    <xf numFmtId="0" fontId="40" fillId="34" borderId="1" xfId="0" applyFont="1" applyFill="1" applyBorder="1" applyAlignment="1">
      <alignment horizontal="center" vertical="center"/>
    </xf>
    <xf numFmtId="0" fontId="70" fillId="43" borderId="8" xfId="0" applyFont="1" applyFill="1" applyBorder="1" applyAlignment="1">
      <alignment horizontal="center" vertical="center"/>
    </xf>
    <xf numFmtId="0" fontId="70" fillId="43" borderId="9" xfId="0" applyFont="1" applyFill="1" applyBorder="1" applyAlignment="1">
      <alignment horizontal="center" vertical="center"/>
    </xf>
    <xf numFmtId="0" fontId="70" fillId="43" borderId="16" xfId="0" applyFont="1" applyFill="1" applyBorder="1" applyAlignment="1">
      <alignment horizontal="center" vertical="center"/>
    </xf>
    <xf numFmtId="165" fontId="40" fillId="0" borderId="39" xfId="32" applyNumberFormat="1" applyFont="1" applyFill="1" applyBorder="1" applyAlignment="1">
      <alignment horizontal="center"/>
    </xf>
    <xf numFmtId="165" fontId="40" fillId="0" borderId="27" xfId="32" applyNumberFormat="1" applyFont="1" applyFill="1" applyBorder="1" applyAlignment="1">
      <alignment horizontal="center"/>
    </xf>
    <xf numFmtId="165" fontId="40" fillId="0" borderId="38" xfId="32" applyNumberFormat="1" applyFont="1" applyFill="1" applyBorder="1" applyAlignment="1">
      <alignment horizontal="center"/>
    </xf>
    <xf numFmtId="0" fontId="46" fillId="42" borderId="5" xfId="0" applyFont="1" applyFill="1" applyBorder="1" applyAlignment="1">
      <alignment horizontal="center" vertical="center"/>
    </xf>
    <xf numFmtId="0" fontId="46" fillId="42" borderId="1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80" fillId="0" borderId="39" xfId="0" applyFont="1" applyFill="1" applyBorder="1" applyAlignment="1">
      <alignment horizontal="center" vertical="center"/>
    </xf>
    <xf numFmtId="0" fontId="80" fillId="0" borderId="27" xfId="0" applyFont="1" applyFill="1" applyBorder="1" applyAlignment="1">
      <alignment horizontal="center" vertical="center"/>
    </xf>
    <xf numFmtId="0" fontId="80" fillId="0" borderId="38" xfId="0" applyFont="1" applyFill="1" applyBorder="1" applyAlignment="1">
      <alignment horizontal="center" vertical="center"/>
    </xf>
    <xf numFmtId="0" fontId="76" fillId="0" borderId="39" xfId="0" applyFont="1" applyFill="1" applyBorder="1" applyAlignment="1">
      <alignment horizontal="center" vertical="center"/>
    </xf>
    <xf numFmtId="0" fontId="76" fillId="0" borderId="27" xfId="0" applyFont="1" applyFill="1" applyBorder="1" applyAlignment="1">
      <alignment horizontal="center" vertical="center"/>
    </xf>
    <xf numFmtId="0" fontId="76" fillId="0" borderId="38" xfId="0" applyFont="1" applyFill="1" applyBorder="1" applyAlignment="1">
      <alignment horizontal="center" vertical="center"/>
    </xf>
    <xf numFmtId="0" fontId="82" fillId="0" borderId="39" xfId="0" applyFont="1" applyFill="1" applyBorder="1" applyAlignment="1">
      <alignment horizontal="center" vertical="center"/>
    </xf>
    <xf numFmtId="0" fontId="82" fillId="0" borderId="27" xfId="0" applyFont="1" applyFill="1" applyBorder="1" applyAlignment="1">
      <alignment horizontal="center" vertical="center"/>
    </xf>
    <xf numFmtId="0" fontId="82" fillId="0" borderId="38" xfId="0" applyFont="1" applyFill="1" applyBorder="1" applyAlignment="1">
      <alignment horizontal="center" vertical="center"/>
    </xf>
    <xf numFmtId="0" fontId="83" fillId="0" borderId="39" xfId="0" applyFont="1" applyFill="1" applyBorder="1" applyAlignment="1">
      <alignment horizontal="center" vertical="center"/>
    </xf>
    <xf numFmtId="0" fontId="83" fillId="0" borderId="27" xfId="0" applyFont="1" applyFill="1" applyBorder="1" applyAlignment="1">
      <alignment horizontal="center" vertical="center"/>
    </xf>
    <xf numFmtId="0" fontId="83" fillId="0" borderId="38" xfId="0" applyFont="1" applyFill="1" applyBorder="1" applyAlignment="1">
      <alignment horizontal="center" vertical="center"/>
    </xf>
    <xf numFmtId="49" fontId="93" fillId="0" borderId="17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76" fillId="40" borderId="43" xfId="0" applyFont="1" applyFill="1" applyBorder="1" applyAlignment="1">
      <alignment horizontal="center" vertical="center"/>
    </xf>
    <xf numFmtId="0" fontId="76" fillId="40" borderId="40" xfId="0" applyFont="1" applyFill="1" applyBorder="1" applyAlignment="1">
      <alignment horizontal="center" vertical="center"/>
    </xf>
    <xf numFmtId="0" fontId="76" fillId="40" borderId="44" xfId="0" applyFont="1" applyFill="1" applyBorder="1" applyAlignment="1">
      <alignment horizontal="center" vertical="center"/>
    </xf>
    <xf numFmtId="0" fontId="96" fillId="37" borderId="39" xfId="0" applyFont="1" applyFill="1" applyBorder="1" applyAlignment="1">
      <alignment horizontal="center" vertical="center"/>
    </xf>
    <xf numFmtId="0" fontId="96" fillId="37" borderId="27" xfId="0" applyFont="1" applyFill="1" applyBorder="1" applyAlignment="1">
      <alignment horizontal="center" vertical="center"/>
    </xf>
    <xf numFmtId="0" fontId="96" fillId="37" borderId="38" xfId="0" applyFont="1" applyFill="1" applyBorder="1" applyAlignment="1">
      <alignment horizontal="center" vertical="center"/>
    </xf>
    <xf numFmtId="0" fontId="69" fillId="39" borderId="39" xfId="0" applyFont="1" applyFill="1" applyBorder="1" applyAlignment="1">
      <alignment horizontal="center" vertical="center"/>
    </xf>
    <xf numFmtId="0" fontId="69" fillId="39" borderId="27" xfId="0" applyFont="1" applyFill="1" applyBorder="1" applyAlignment="1">
      <alignment horizontal="center" vertical="center"/>
    </xf>
    <xf numFmtId="0" fontId="69" fillId="39" borderId="38" xfId="0" applyFont="1" applyFill="1" applyBorder="1" applyAlignment="1">
      <alignment horizontal="center" vertical="center"/>
    </xf>
    <xf numFmtId="0" fontId="69" fillId="37" borderId="43" xfId="0" applyFont="1" applyFill="1" applyBorder="1" applyAlignment="1">
      <alignment horizontal="center" vertical="center"/>
    </xf>
    <xf numFmtId="0" fontId="69" fillId="37" borderId="40" xfId="0" applyFont="1" applyFill="1" applyBorder="1" applyAlignment="1">
      <alignment horizontal="center" vertical="center"/>
    </xf>
    <xf numFmtId="0" fontId="69" fillId="37" borderId="44" xfId="0" applyFont="1" applyFill="1" applyBorder="1" applyAlignment="1">
      <alignment horizontal="center" vertical="center"/>
    </xf>
    <xf numFmtId="0" fontId="69" fillId="40" borderId="39" xfId="0" applyFont="1" applyFill="1" applyBorder="1" applyAlignment="1">
      <alignment horizontal="center"/>
    </xf>
    <xf numFmtId="0" fontId="69" fillId="40" borderId="27" xfId="0" applyFont="1" applyFill="1" applyBorder="1" applyAlignment="1">
      <alignment horizontal="center"/>
    </xf>
    <xf numFmtId="0" fontId="69" fillId="40" borderId="38" xfId="0" applyFont="1" applyFill="1" applyBorder="1" applyAlignment="1">
      <alignment horizontal="center"/>
    </xf>
    <xf numFmtId="0" fontId="46" fillId="42" borderId="54" xfId="0" applyFont="1" applyFill="1" applyBorder="1" applyAlignment="1">
      <alignment horizontal="center" vertical="center"/>
    </xf>
    <xf numFmtId="0" fontId="46" fillId="42" borderId="20" xfId="0" applyFont="1" applyFill="1" applyBorder="1" applyAlignment="1">
      <alignment horizontal="center" vertical="center"/>
    </xf>
    <xf numFmtId="0" fontId="46" fillId="42" borderId="24" xfId="0" applyFont="1" applyFill="1" applyBorder="1" applyAlignment="1">
      <alignment horizontal="center" vertical="center"/>
    </xf>
    <xf numFmtId="0" fontId="70" fillId="43" borderId="39" xfId="0" applyFont="1" applyFill="1" applyBorder="1" applyAlignment="1">
      <alignment horizontal="center" vertical="center"/>
    </xf>
    <xf numFmtId="0" fontId="70" fillId="43" borderId="27" xfId="0" applyFont="1" applyFill="1" applyBorder="1" applyAlignment="1">
      <alignment horizontal="center" vertical="center"/>
    </xf>
    <xf numFmtId="0" fontId="70" fillId="43" borderId="38" xfId="0" applyFont="1" applyFill="1" applyBorder="1" applyAlignment="1">
      <alignment horizontal="center" vertic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Moneda" xfId="33" builtinId="4"/>
    <cellStyle name="Neutral" xfId="34" builtinId="28" customBuiltin="1"/>
    <cellStyle name="Normal" xfId="0" builtinId="0"/>
    <cellStyle name="Notas" xfId="35" builtinId="10" customBuiltin="1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2" defaultPivotStyle="PivotStyleLight16"/>
  <colors>
    <mruColors>
      <color rgb="FFFF6D6D"/>
      <color rgb="FFB5E567"/>
      <color rgb="FFE9FBA7"/>
      <color rgb="FFDCFFB9"/>
      <color rgb="FFC5F513"/>
      <color rgb="FFCCFF99"/>
      <color rgb="FFFFFFFF"/>
      <color rgb="FFCCFFCC"/>
      <color rgb="FFFFFFCC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76056338028169"/>
          <c:y val="3.2407407407407621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'ENE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'ENE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33895</c:v>
                </c:pt>
                <c:pt idx="1">
                  <c:v>101685</c:v>
                </c:pt>
                <c:pt idx="2" formatCode="_-* #,##0_-;\-* #,##0_-;_-* &quot;-&quot;??_-;_-@_-">
                  <c:v>13843</c:v>
                </c:pt>
                <c:pt idx="3">
                  <c:v>41529</c:v>
                </c:pt>
                <c:pt idx="4" formatCode="General">
                  <c:v>177342</c:v>
                </c:pt>
                <c:pt idx="5">
                  <c:v>1064052</c:v>
                </c:pt>
                <c:pt idx="6" formatCode="_-* #,##0_-;\-* #,##0_-;_-* &quot;-&quot;??_-;_-@_-">
                  <c:v>468</c:v>
                </c:pt>
                <c:pt idx="7" formatCode="_-* #,##0_-;\-* #,##0_-;_-* &quot;-&quot;??_-;_-@_-">
                  <c:v>841</c:v>
                </c:pt>
                <c:pt idx="8" formatCode="_-* #,##0_-;\-* #,##0_-;_-* &quot;-&quot;??_-;_-@_-">
                  <c:v>860</c:v>
                </c:pt>
                <c:pt idx="9">
                  <c:v>1403.7976744186046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779904"/>
        <c:axId val="62332928"/>
        <c:axId val="0"/>
      </c:bar3DChart>
      <c:catAx>
        <c:axId val="627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332928"/>
        <c:crosses val="autoZero"/>
        <c:auto val="1"/>
        <c:lblAlgn val="ctr"/>
        <c:lblOffset val="100"/>
        <c:noMultiLvlLbl val="0"/>
      </c:catAx>
      <c:valAx>
        <c:axId val="62332928"/>
        <c:scaling>
          <c:orientation val="minMax"/>
          <c:max val="10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77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11588279187875"/>
          <c:y val="3.5659001744278822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dLbl>
              <c:idx val="5"/>
              <c:layout>
                <c:manualLayout>
                  <c:x val="1.8859028760019551E-3"/>
                  <c:y val="-8.3857442348008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'FEB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'FEB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631</c:v>
                </c:pt>
                <c:pt idx="1">
                  <c:v>2366.25</c:v>
                </c:pt>
                <c:pt idx="2" formatCode="_-* #,##0_-;\-* #,##0_-;_-* &quot;-&quot;??_-;_-@_-">
                  <c:v>11834</c:v>
                </c:pt>
                <c:pt idx="3">
                  <c:v>44377.5</c:v>
                </c:pt>
                <c:pt idx="4" formatCode="_-* #,##0_-;\-* #,##0_-;_-* &quot;-&quot;??_-;_-@_-">
                  <c:v>31150</c:v>
                </c:pt>
                <c:pt idx="5">
                  <c:v>233625</c:v>
                </c:pt>
                <c:pt idx="6" formatCode="_-* #,##0_-;\-* #,##0_-;_-* &quot;-&quot;??_-;_-@_-">
                  <c:v>143</c:v>
                </c:pt>
                <c:pt idx="7" formatCode="_-* #,##0_-;\-* #,##0_-;_-* &quot;-&quot;??_-;_-@_-">
                  <c:v>257</c:v>
                </c:pt>
                <c:pt idx="8" formatCode="_-* #,##0_-;\-* #,##0_-;_-* &quot;-&quot;??_-;_-@_-">
                  <c:v>257</c:v>
                </c:pt>
                <c:pt idx="9">
                  <c:v>1090.9289883268482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907264"/>
        <c:axId val="65227008"/>
        <c:axId val="0"/>
      </c:bar3DChart>
      <c:catAx>
        <c:axId val="649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5227008"/>
        <c:crosses val="autoZero"/>
        <c:auto val="1"/>
        <c:lblAlgn val="ctr"/>
        <c:lblOffset val="100"/>
        <c:noMultiLvlLbl val="0"/>
      </c:catAx>
      <c:valAx>
        <c:axId val="65227008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90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'FEB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'FEB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78193</c:v>
                </c:pt>
                <c:pt idx="1">
                  <c:v>273675.5</c:v>
                </c:pt>
                <c:pt idx="2" formatCode="_-* #,##0_-;\-* #,##0_-;_-* &quot;-&quot;??_-;_-@_-">
                  <c:v>16054</c:v>
                </c:pt>
                <c:pt idx="3">
                  <c:v>56189</c:v>
                </c:pt>
                <c:pt idx="4" formatCode="_-* #,##0_-;\-* #,##0_-;_-* &quot;-&quot;??_-;_-@_-">
                  <c:v>390329</c:v>
                </c:pt>
                <c:pt idx="5">
                  <c:v>2732303</c:v>
                </c:pt>
                <c:pt idx="6" formatCode="_-* #,##0_-;\-* #,##0_-;_-* &quot;-&quot;??_-;_-@_-">
                  <c:v>767</c:v>
                </c:pt>
                <c:pt idx="7" formatCode="_-* #,##0_-;\-* #,##0_-;_-* &quot;-&quot;??_-;_-@_-">
                  <c:v>1429</c:v>
                </c:pt>
                <c:pt idx="8" formatCode="_-* #,##0_-;\-* #,##0_-;_-* &quot;-&quot;??_-;_-@_-">
                  <c:v>1436</c:v>
                </c:pt>
                <c:pt idx="9">
                  <c:v>2132.4286211699164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907776"/>
        <c:axId val="65228736"/>
        <c:axId val="0"/>
      </c:bar3DChart>
      <c:catAx>
        <c:axId val="649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5228736"/>
        <c:crosses val="autoZero"/>
        <c:auto val="1"/>
        <c:lblAlgn val="ctr"/>
        <c:lblOffset val="100"/>
        <c:noMultiLvlLbl val="0"/>
      </c:catAx>
      <c:valAx>
        <c:axId val="65228736"/>
        <c:scaling>
          <c:orientation val="minMax"/>
          <c:max val="13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907776"/>
        <c:crosses val="autoZero"/>
        <c:crossBetween val="between"/>
        <c:majorUnit val="200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80701754385964"/>
          <c:y val="3.1602708803611802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'FEB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'FEB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83823</c:v>
                </c:pt>
                <c:pt idx="1">
                  <c:v>293380.5</c:v>
                </c:pt>
                <c:pt idx="2" formatCode="_-* #,##0_-;\-* #,##0_-;_-* &quot;-&quot;??_-;_-@_-">
                  <c:v>21936</c:v>
                </c:pt>
                <c:pt idx="3">
                  <c:v>76776</c:v>
                </c:pt>
                <c:pt idx="4" formatCode="_-* #,##0_-;\-* #,##0_-;_-* &quot;-&quot;??_-;_-@_-">
                  <c:v>323662</c:v>
                </c:pt>
                <c:pt idx="5">
                  <c:v>2265634</c:v>
                </c:pt>
                <c:pt idx="6" formatCode="_-* #,##0_-;\-* #,##0_-;_-* &quot;-&quot;??_-;_-@_-">
                  <c:v>850</c:v>
                </c:pt>
                <c:pt idx="7" formatCode="_-* #,##0_-;\-* #,##0_-;_-* &quot;-&quot;??_-;_-@_-">
                  <c:v>1531</c:v>
                </c:pt>
                <c:pt idx="8" formatCode="_-* #,##0_-;\-* #,##0_-;_-* &quot;-&quot;??_-;_-@_-">
                  <c:v>1565</c:v>
                </c:pt>
                <c:pt idx="9">
                  <c:v>1684.2111821086262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908288"/>
        <c:axId val="65230464"/>
        <c:axId val="0"/>
      </c:bar3DChart>
      <c:catAx>
        <c:axId val="649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5230464"/>
        <c:crosses val="autoZero"/>
        <c:auto val="1"/>
        <c:lblAlgn val="ctr"/>
        <c:lblOffset val="100"/>
        <c:noMultiLvlLbl val="0"/>
      </c:catAx>
      <c:valAx>
        <c:axId val="65230464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908288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07522104429683"/>
          <c:y val="4.0471797377064307E-2"/>
          <c:w val="0.80879690318039854"/>
          <c:h val="0.44847674869258558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'MAR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'MAR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57225</c:v>
                </c:pt>
                <c:pt idx="1">
                  <c:v>171675</c:v>
                </c:pt>
                <c:pt idx="2" formatCode="_-* #,##0_-;\-* #,##0_-;_-* &quot;-&quot;??_-;_-@_-">
                  <c:v>12851</c:v>
                </c:pt>
                <c:pt idx="3">
                  <c:v>38553</c:v>
                </c:pt>
                <c:pt idx="4" formatCode="General">
                  <c:v>165299</c:v>
                </c:pt>
                <c:pt idx="5">
                  <c:v>991794</c:v>
                </c:pt>
                <c:pt idx="6" formatCode="_-* #,##0_-;\-* #,##0_-;_-* &quot;-&quot;??_-;_-@_-">
                  <c:v>482</c:v>
                </c:pt>
                <c:pt idx="7" formatCode="_-* #,##0_-;\-* #,##0_-;_-* &quot;-&quot;??_-;_-@_-">
                  <c:v>872</c:v>
                </c:pt>
                <c:pt idx="8" formatCode="_-* #,##0_-;\-* #,##0_-;_-* &quot;-&quot;??_-;_-@_-">
                  <c:v>830</c:v>
                </c:pt>
                <c:pt idx="9">
                  <c:v>1448.2192771084337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8799232"/>
        <c:axId val="88812352"/>
        <c:axId val="0"/>
      </c:bar3DChart>
      <c:catAx>
        <c:axId val="8879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8812352"/>
        <c:crosses val="autoZero"/>
        <c:auto val="1"/>
        <c:lblAlgn val="ctr"/>
        <c:lblOffset val="100"/>
        <c:noMultiLvlLbl val="0"/>
      </c:catAx>
      <c:valAx>
        <c:axId val="8881235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879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805838996152878"/>
          <c:y val="3.8026639601442751E-2"/>
          <c:w val="0.83140430733829507"/>
          <c:h val="0.47139618703848629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'MAR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'MAR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505984"/>
        <c:axId val="88813504"/>
        <c:axId val="0"/>
      </c:bar3DChart>
      <c:catAx>
        <c:axId val="625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8813504"/>
        <c:crosses val="autoZero"/>
        <c:auto val="1"/>
        <c:lblAlgn val="ctr"/>
        <c:lblOffset val="100"/>
        <c:noMultiLvlLbl val="0"/>
      </c:catAx>
      <c:valAx>
        <c:axId val="8881350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50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70024562829228"/>
          <c:y val="3.5742296918767506E-2"/>
          <c:w val="0.8213659275854116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'MAR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'MAR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27136</c:v>
                </c:pt>
                <c:pt idx="1">
                  <c:v>94976</c:v>
                </c:pt>
                <c:pt idx="2" formatCode="_-* #,##0_-;\-* #,##0_-;_-* &quot;-&quot;??_-;_-@_-">
                  <c:v>3817</c:v>
                </c:pt>
                <c:pt idx="3">
                  <c:v>13359.5</c:v>
                </c:pt>
                <c:pt idx="4" formatCode="_-* #,##0_-;\-* #,##0_-;_-* &quot;-&quot;??_-;_-@_-">
                  <c:v>123372</c:v>
                </c:pt>
                <c:pt idx="5">
                  <c:v>863604</c:v>
                </c:pt>
                <c:pt idx="6" formatCode="_-* #,##0_-;\-* #,##0_-;_-* &quot;-&quot;??_-;_-@_-">
                  <c:v>386</c:v>
                </c:pt>
                <c:pt idx="7" formatCode="_-* #,##0_-;\-* #,##0_-;_-* &quot;-&quot;??_-;_-@_-">
                  <c:v>731</c:v>
                </c:pt>
                <c:pt idx="8" formatCode="_-* #,##0_-;\-* #,##0_-;_-* &quot;-&quot;??_-;_-@_-">
                  <c:v>738</c:v>
                </c:pt>
                <c:pt idx="9">
                  <c:v>1316.9911924119242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647168"/>
        <c:axId val="88815232"/>
        <c:axId val="0"/>
      </c:bar3DChart>
      <c:catAx>
        <c:axId val="646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8815232"/>
        <c:crosses val="autoZero"/>
        <c:auto val="1"/>
        <c:lblAlgn val="ctr"/>
        <c:lblOffset val="100"/>
        <c:noMultiLvlLbl val="0"/>
      </c:catAx>
      <c:valAx>
        <c:axId val="88815232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64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76830282106853"/>
          <c:y val="3.8454249822545764E-2"/>
          <c:w val="0.83193633990771898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'MAR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'MAR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2423</c:v>
                </c:pt>
                <c:pt idx="1">
                  <c:v>9086.25</c:v>
                </c:pt>
                <c:pt idx="2" formatCode="_-* #,##0_-;\-* #,##0_-;_-* &quot;-&quot;??_-;_-@_-">
                  <c:v>8905</c:v>
                </c:pt>
                <c:pt idx="3">
                  <c:v>33393.75</c:v>
                </c:pt>
                <c:pt idx="4" formatCode="_-* #,##0_-;\-* #,##0_-;_-* &quot;-&quot;??_-;_-@_-">
                  <c:v>32449</c:v>
                </c:pt>
                <c:pt idx="5">
                  <c:v>243367.5</c:v>
                </c:pt>
                <c:pt idx="6" formatCode="_-* #,##0_-;\-* #,##0_-;_-* &quot;-&quot;??_-;_-@_-">
                  <c:v>151</c:v>
                </c:pt>
                <c:pt idx="7" formatCode="_-* #,##0_-;\-* #,##0_-;_-* &quot;-&quot;??_-;_-@_-">
                  <c:v>268</c:v>
                </c:pt>
                <c:pt idx="8" formatCode="_-* #,##0_-;\-* #,##0_-;_-* &quot;-&quot;??_-;_-@_-">
                  <c:v>268</c:v>
                </c:pt>
                <c:pt idx="9">
                  <c:v>1066.5951492537313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648704"/>
        <c:axId val="88816960"/>
        <c:axId val="0"/>
      </c:bar3DChart>
      <c:catAx>
        <c:axId val="6464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8816960"/>
        <c:crosses val="autoZero"/>
        <c:auto val="1"/>
        <c:lblAlgn val="ctr"/>
        <c:lblOffset val="100"/>
        <c:noMultiLvlLbl val="0"/>
      </c:catAx>
      <c:valAx>
        <c:axId val="8881696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64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'MAR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'MAR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85352</c:v>
                </c:pt>
                <c:pt idx="1">
                  <c:v>298732</c:v>
                </c:pt>
                <c:pt idx="2" formatCode="_-* #,##0_-;\-* #,##0_-;_-* &quot;-&quot;??_-;_-@_-">
                  <c:v>16432</c:v>
                </c:pt>
                <c:pt idx="3">
                  <c:v>57512</c:v>
                </c:pt>
                <c:pt idx="4" formatCode="_-* #,##0_-;\-* #,##0_-;_-* &quot;-&quot;??_-;_-@_-">
                  <c:v>368670</c:v>
                </c:pt>
                <c:pt idx="5">
                  <c:v>2580690</c:v>
                </c:pt>
                <c:pt idx="6" formatCode="_-* #,##0_-;\-* #,##0_-;_-* &quot;-&quot;??_-;_-@_-">
                  <c:v>759</c:v>
                </c:pt>
                <c:pt idx="7" formatCode="_-* #,##0_-;\-* #,##0_-;_-* &quot;-&quot;??_-;_-@_-">
                  <c:v>1429</c:v>
                </c:pt>
                <c:pt idx="8" formatCode="_-* #,##0_-;\-* #,##0_-;_-* &quot;-&quot;??_-;_-@_-">
                  <c:v>1433</c:v>
                </c:pt>
                <c:pt idx="9">
                  <c:v>2049.5003489183532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650752"/>
        <c:axId val="89212032"/>
        <c:axId val="0"/>
      </c:bar3DChart>
      <c:catAx>
        <c:axId val="646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9212032"/>
        <c:crosses val="autoZero"/>
        <c:auto val="1"/>
        <c:lblAlgn val="ctr"/>
        <c:lblOffset val="100"/>
        <c:noMultiLvlLbl val="0"/>
      </c:catAx>
      <c:valAx>
        <c:axId val="89212032"/>
        <c:scaling>
          <c:orientation val="minMax"/>
          <c:max val="13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650752"/>
        <c:crosses val="autoZero"/>
        <c:crossBetween val="between"/>
        <c:majorUnit val="200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80701754385964"/>
          <c:y val="3.1602708803611802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'MAR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'MAR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92119</c:v>
                </c:pt>
                <c:pt idx="1">
                  <c:v>322416.5</c:v>
                </c:pt>
                <c:pt idx="2" formatCode="_-* #,##0_-;\-* #,##0_-;_-* &quot;-&quot;??_-;_-@_-">
                  <c:v>22712</c:v>
                </c:pt>
                <c:pt idx="3">
                  <c:v>79492</c:v>
                </c:pt>
                <c:pt idx="4" formatCode="_-* #,##0_-;\-* #,##0_-;_-* &quot;-&quot;??_-;_-@_-">
                  <c:v>312969</c:v>
                </c:pt>
                <c:pt idx="5">
                  <c:v>2190783</c:v>
                </c:pt>
                <c:pt idx="6" formatCode="_-* #,##0_-;\-* #,##0_-;_-* &quot;-&quot;??_-;_-@_-">
                  <c:v>877</c:v>
                </c:pt>
                <c:pt idx="7" formatCode="_-* #,##0_-;\-* #,##0_-;_-* &quot;-&quot;??_-;_-@_-">
                  <c:v>1583</c:v>
                </c:pt>
                <c:pt idx="8" formatCode="_-* #,##0_-;\-* #,##0_-;_-* &quot;-&quot;??_-;_-@_-">
                  <c:v>1603</c:v>
                </c:pt>
                <c:pt idx="9">
                  <c:v>1617.3995633187774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9329664"/>
        <c:axId val="89213760"/>
        <c:axId val="0"/>
      </c:bar3DChart>
      <c:catAx>
        <c:axId val="893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9213760"/>
        <c:crosses val="autoZero"/>
        <c:auto val="1"/>
        <c:lblAlgn val="ctr"/>
        <c:lblOffset val="100"/>
        <c:noMultiLvlLbl val="0"/>
      </c:catAx>
      <c:valAx>
        <c:axId val="89213760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893296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38248361412923"/>
          <c:y val="3.7951337163935589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'ABR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'ABR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79367</c:v>
                </c:pt>
                <c:pt idx="1">
                  <c:v>238101</c:v>
                </c:pt>
                <c:pt idx="2" formatCode="_-* #,##0_-;\-* #,##0_-;_-* &quot;-&quot;??_-;_-@_-">
                  <c:v>14921</c:v>
                </c:pt>
                <c:pt idx="3">
                  <c:v>44763</c:v>
                </c:pt>
                <c:pt idx="4" formatCode="_-* #,##0_-;\-* #,##0_-;_-* &quot;-&quot;??_-;_-@_-">
                  <c:v>177047</c:v>
                </c:pt>
                <c:pt idx="5">
                  <c:v>1062282</c:v>
                </c:pt>
                <c:pt idx="6" formatCode="_-* #,##0_-;\-* #,##0_-;_-* &quot;-&quot;??_-;_-@_-">
                  <c:v>521</c:v>
                </c:pt>
                <c:pt idx="7" formatCode="_-* #,##0_-;\-* #,##0_-;_-* &quot;-&quot;??_-;_-@_-">
                  <c:v>944</c:v>
                </c:pt>
                <c:pt idx="8" formatCode="_-* #,##0_-;\-* #,##0_-;_-* &quot;-&quot;??_-;_-@_-">
                  <c:v>990</c:v>
                </c:pt>
                <c:pt idx="9">
                  <c:v>1358.7333333333333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2816896"/>
        <c:axId val="90942272"/>
        <c:axId val="0"/>
      </c:bar3DChart>
      <c:catAx>
        <c:axId val="928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942272"/>
        <c:crosses val="autoZero"/>
        <c:auto val="1"/>
        <c:lblAlgn val="ctr"/>
        <c:lblOffset val="100"/>
        <c:noMultiLvlLbl val="0"/>
      </c:catAx>
      <c:valAx>
        <c:axId val="9094227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281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778443113772455"/>
          <c:y val="3.248259860788863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'ENE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'ENE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18820</c:v>
                </c:pt>
                <c:pt idx="1">
                  <c:v>65870</c:v>
                </c:pt>
                <c:pt idx="2" formatCode="_-* #,##0_-;\-* #,##0_-;_-* &quot;-&quot;??_-;_-@_-">
                  <c:v>3997</c:v>
                </c:pt>
                <c:pt idx="3">
                  <c:v>13989.5</c:v>
                </c:pt>
                <c:pt idx="4" formatCode="_-* #,##0_-;\-* #,##0_-;_-* &quot;-&quot;??_-;_-@_-">
                  <c:v>115217</c:v>
                </c:pt>
                <c:pt idx="5">
                  <c:v>806519</c:v>
                </c:pt>
                <c:pt idx="6" formatCode="_-* #,##0_-;\-* #,##0_-;_-* &quot;-&quot;??_-;_-@_-">
                  <c:v>294</c:v>
                </c:pt>
                <c:pt idx="7" formatCode="_-* #,##0_-;\-* #,##0_-;_-* &quot;-&quot;??_-;_-@_-">
                  <c:v>566</c:v>
                </c:pt>
                <c:pt idx="8" formatCode="_-* #,##0_-;\-* #,##0_-;_-* &quot;-&quot;??_-;_-@_-">
                  <c:v>576</c:v>
                </c:pt>
                <c:pt idx="9">
                  <c:v>1538.8515625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780928"/>
        <c:axId val="62334656"/>
        <c:axId val="0"/>
      </c:bar3DChart>
      <c:catAx>
        <c:axId val="627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334656"/>
        <c:crosses val="autoZero"/>
        <c:auto val="1"/>
        <c:lblAlgn val="ctr"/>
        <c:lblOffset val="100"/>
        <c:noMultiLvlLbl val="0"/>
      </c:catAx>
      <c:valAx>
        <c:axId val="6233465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7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'ABR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'ABR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2817920"/>
        <c:axId val="90944000"/>
        <c:axId val="0"/>
      </c:bar3DChart>
      <c:catAx>
        <c:axId val="928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944000"/>
        <c:crosses val="autoZero"/>
        <c:auto val="1"/>
        <c:lblAlgn val="ctr"/>
        <c:lblOffset val="100"/>
        <c:noMultiLvlLbl val="0"/>
      </c:catAx>
      <c:valAx>
        <c:axId val="9094400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281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170119796477956"/>
          <c:y val="3.2941176470588238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'ABR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'ABR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32993</c:v>
                </c:pt>
                <c:pt idx="1">
                  <c:v>115475.5</c:v>
                </c:pt>
                <c:pt idx="2" formatCode="_-* #,##0_-;\-* #,##0_-;_-* &quot;-&quot;??_-;_-@_-">
                  <c:v>4270</c:v>
                </c:pt>
                <c:pt idx="3">
                  <c:v>14945</c:v>
                </c:pt>
                <c:pt idx="4" formatCode="_-* #,##0_-;\-* #,##0_-;_-* &quot;-&quot;??_-;_-@_-">
                  <c:v>132516</c:v>
                </c:pt>
                <c:pt idx="5">
                  <c:v>927612</c:v>
                </c:pt>
                <c:pt idx="6" formatCode="_-* #,##0_-;\-* #,##0_-;_-* &quot;-&quot;??_-;_-@_-">
                  <c:v>353</c:v>
                </c:pt>
                <c:pt idx="7" formatCode="_-* #,##0_-;\-* #,##0_-;_-* &quot;-&quot;??_-;_-@_-">
                  <c:v>673</c:v>
                </c:pt>
                <c:pt idx="8" formatCode="_-* #,##0_-;\-* #,##0_-;_-* &quot;-&quot;??_-;_-@_-">
                  <c:v>676</c:v>
                </c:pt>
                <c:pt idx="9">
                  <c:v>1565.1368343195265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2818432"/>
        <c:axId val="90945728"/>
        <c:axId val="0"/>
      </c:bar3DChart>
      <c:catAx>
        <c:axId val="928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945728"/>
        <c:crosses val="autoZero"/>
        <c:auto val="1"/>
        <c:lblAlgn val="ctr"/>
        <c:lblOffset val="100"/>
        <c:noMultiLvlLbl val="0"/>
      </c:catAx>
      <c:valAx>
        <c:axId val="9094572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281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'ABR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'ABR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3191</c:v>
                </c:pt>
                <c:pt idx="1">
                  <c:v>11966.25</c:v>
                </c:pt>
                <c:pt idx="2" formatCode="_-* #,##0_-;\-* #,##0_-;_-* &quot;-&quot;??_-;_-@_-">
                  <c:v>8818</c:v>
                </c:pt>
                <c:pt idx="3">
                  <c:v>33067.5</c:v>
                </c:pt>
                <c:pt idx="4" formatCode="_-* #,##0_-;\-* #,##0_-;_-* &quot;-&quot;??_-;_-@_-">
                  <c:v>31432</c:v>
                </c:pt>
                <c:pt idx="5">
                  <c:v>235740</c:v>
                </c:pt>
                <c:pt idx="6" formatCode="_-* #,##0_-;\-* #,##0_-;_-* &quot;-&quot;??_-;_-@_-">
                  <c:v>139</c:v>
                </c:pt>
                <c:pt idx="7" formatCode="_-* #,##0_-;\-* #,##0_-;_-* &quot;-&quot;??_-;_-@_-">
                  <c:v>257</c:v>
                </c:pt>
                <c:pt idx="8" formatCode="_-* #,##0_-;\-* #,##0_-;_-* &quot;-&quot;??_-;_-@_-">
                  <c:v>257</c:v>
                </c:pt>
                <c:pt idx="9">
                  <c:v>1092.5048638132296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2818944"/>
        <c:axId val="101031936"/>
        <c:axId val="0"/>
      </c:bar3DChart>
      <c:catAx>
        <c:axId val="928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1031936"/>
        <c:crosses val="autoZero"/>
        <c:auto val="1"/>
        <c:lblAlgn val="ctr"/>
        <c:lblOffset val="100"/>
        <c:noMultiLvlLbl val="0"/>
      </c:catAx>
      <c:valAx>
        <c:axId val="10103193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281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'ABR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'ABR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105934</c:v>
                </c:pt>
                <c:pt idx="1">
                  <c:v>370769</c:v>
                </c:pt>
                <c:pt idx="2" formatCode="_-* #,##0_-;\-* #,##0_-;_-* &quot;-&quot;??_-;_-@_-">
                  <c:v>16530</c:v>
                </c:pt>
                <c:pt idx="3">
                  <c:v>57855</c:v>
                </c:pt>
                <c:pt idx="4" formatCode="_-* #,##0_-;\-* #,##0_-;_-* &quot;-&quot;??_-;_-@_-">
                  <c:v>385992</c:v>
                </c:pt>
                <c:pt idx="5">
                  <c:v>2701944</c:v>
                </c:pt>
                <c:pt idx="6" formatCode="_-* #,##0_-;\-* #,##0_-;_-* &quot;-&quot;??_-;_-@_-">
                  <c:v>766</c:v>
                </c:pt>
                <c:pt idx="7" formatCode="_-* #,##0_-;\-* #,##0_-;_-* &quot;-&quot;??_-;_-@_-">
                  <c:v>1440</c:v>
                </c:pt>
                <c:pt idx="8" formatCode="_-* #,##0_-;\-* #,##0_-;_-* &quot;-&quot;??_-;_-@_-">
                  <c:v>1440</c:v>
                </c:pt>
                <c:pt idx="9">
                  <c:v>2174.0055555555555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446848"/>
        <c:axId val="101033664"/>
        <c:axId val="0"/>
      </c:bar3DChart>
      <c:catAx>
        <c:axId val="1064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1033664"/>
        <c:crosses val="autoZero"/>
        <c:auto val="1"/>
        <c:lblAlgn val="ctr"/>
        <c:lblOffset val="100"/>
        <c:noMultiLvlLbl val="0"/>
      </c:catAx>
      <c:valAx>
        <c:axId val="10103366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4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'ABR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'ABR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106417</c:v>
                </c:pt>
                <c:pt idx="1">
                  <c:v>372459.5</c:v>
                </c:pt>
                <c:pt idx="2" formatCode="_-* #,##0_-;\-* #,##0_-;_-* &quot;-&quot;??_-;_-@_-">
                  <c:v>21434</c:v>
                </c:pt>
                <c:pt idx="3">
                  <c:v>75019</c:v>
                </c:pt>
                <c:pt idx="4" formatCode="_-* #,##0_-;\-* #,##0_-;_-* &quot;-&quot;??_-;_-@_-">
                  <c:v>308890</c:v>
                </c:pt>
                <c:pt idx="5">
                  <c:v>2162230</c:v>
                </c:pt>
                <c:pt idx="6" formatCode="_-* #,##0_-;\-* #,##0_-;_-* &quot;-&quot;??_-;_-@_-">
                  <c:v>819</c:v>
                </c:pt>
                <c:pt idx="7" formatCode="_-* #,##0_-;\-* #,##0_-;_-* &quot;-&quot;??_-;_-@_-">
                  <c:v>1512</c:v>
                </c:pt>
                <c:pt idx="8" formatCode="_-* #,##0_-;\-* #,##0_-;_-* &quot;-&quot;??_-;_-@_-">
                  <c:v>1515</c:v>
                </c:pt>
                <c:pt idx="9">
                  <c:v>1722.5798679867987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447360"/>
        <c:axId val="101035392"/>
        <c:axId val="0"/>
      </c:bar3DChart>
      <c:catAx>
        <c:axId val="1064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1035392"/>
        <c:crosses val="autoZero"/>
        <c:auto val="1"/>
        <c:lblAlgn val="ctr"/>
        <c:lblOffset val="100"/>
        <c:noMultiLvlLbl val="0"/>
      </c:catAx>
      <c:valAx>
        <c:axId val="10103539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44736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'MAY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'MAY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76765</c:v>
                </c:pt>
                <c:pt idx="1">
                  <c:v>230295</c:v>
                </c:pt>
                <c:pt idx="2" formatCode="_-* #,##0_-;\-* #,##0_-;_-* &quot;-&quot;??_-;_-@_-">
                  <c:v>15899</c:v>
                </c:pt>
                <c:pt idx="3">
                  <c:v>47697</c:v>
                </c:pt>
                <c:pt idx="4" formatCode="_-* #,##0_-;\-* #,##0_-;_-* &quot;-&quot;??_-;_-@_-">
                  <c:v>190876</c:v>
                </c:pt>
                <c:pt idx="5">
                  <c:v>1145256</c:v>
                </c:pt>
                <c:pt idx="6" formatCode="_-* #,##0_-;\-* #,##0_-;_-* &quot;-&quot;??_-;_-@_-">
                  <c:v>531</c:v>
                </c:pt>
                <c:pt idx="7" formatCode="_-* #,##0_-;\-* #,##0_-;_-* &quot;-&quot;??_-;_-@_-">
                  <c:v>934</c:v>
                </c:pt>
                <c:pt idx="8" formatCode="_-* #,##0_-;\-* #,##0_-;_-* &quot;-&quot;??_-;_-@_-">
                  <c:v>967</c:v>
                </c:pt>
                <c:pt idx="9">
                  <c:v>1471.817993795243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812928"/>
        <c:axId val="106316352"/>
        <c:axId val="0"/>
      </c:bar3DChart>
      <c:catAx>
        <c:axId val="1068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316352"/>
        <c:crosses val="autoZero"/>
        <c:auto val="1"/>
        <c:lblAlgn val="ctr"/>
        <c:lblOffset val="100"/>
        <c:noMultiLvlLbl val="0"/>
      </c:catAx>
      <c:valAx>
        <c:axId val="10631635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'MAY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'MAY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813440"/>
        <c:axId val="106318080"/>
        <c:axId val="0"/>
      </c:bar3DChart>
      <c:catAx>
        <c:axId val="1068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318080"/>
        <c:crosses val="autoZero"/>
        <c:auto val="1"/>
        <c:lblAlgn val="ctr"/>
        <c:lblOffset val="100"/>
        <c:noMultiLvlLbl val="0"/>
      </c:catAx>
      <c:valAx>
        <c:axId val="10631808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1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'MAY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'MAY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34579</c:v>
                </c:pt>
                <c:pt idx="1">
                  <c:v>121026.5</c:v>
                </c:pt>
                <c:pt idx="2" formatCode="_-* #,##0_-;\-* #,##0_-;_-* &quot;-&quot;??_-;_-@_-">
                  <c:v>5164</c:v>
                </c:pt>
                <c:pt idx="3">
                  <c:v>18074</c:v>
                </c:pt>
                <c:pt idx="4" formatCode="_-* #,##0_-;\-* #,##0_-;_-* &quot;-&quot;??_-;_-@_-">
                  <c:v>144014</c:v>
                </c:pt>
                <c:pt idx="5">
                  <c:v>1008098</c:v>
                </c:pt>
                <c:pt idx="6" formatCode="_-* #,##0_-;\-* #,##0_-;_-* &quot;-&quot;??_-;_-@_-">
                  <c:v>378</c:v>
                </c:pt>
                <c:pt idx="7" formatCode="_-* #,##0_-;\-* #,##0_-;_-* &quot;-&quot;??_-;_-@_-">
                  <c:v>699</c:v>
                </c:pt>
                <c:pt idx="8" formatCode="_-* #,##0_-;\-* #,##0_-;_-* &quot;-&quot;??_-;_-@_-">
                  <c:v>709</c:v>
                </c:pt>
                <c:pt idx="9">
                  <c:v>1618.0514809590973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813952"/>
        <c:axId val="106319808"/>
        <c:axId val="0"/>
      </c:bar3DChart>
      <c:catAx>
        <c:axId val="1068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319808"/>
        <c:crosses val="autoZero"/>
        <c:auto val="1"/>
        <c:lblAlgn val="ctr"/>
        <c:lblOffset val="100"/>
        <c:noMultiLvlLbl val="0"/>
      </c:catAx>
      <c:valAx>
        <c:axId val="10631980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1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'MAY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'MAY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2411</c:v>
                </c:pt>
                <c:pt idx="1">
                  <c:v>9041.25</c:v>
                </c:pt>
                <c:pt idx="2" formatCode="_-* #,##0_-;\-* #,##0_-;_-* &quot;-&quot;??_-;_-@_-">
                  <c:v>8114</c:v>
                </c:pt>
                <c:pt idx="3">
                  <c:v>30427.5</c:v>
                </c:pt>
                <c:pt idx="4" formatCode="_-* #,##0_-;\-* #,##0_-;_-* &quot;-&quot;??_-;_-@_-">
                  <c:v>28755</c:v>
                </c:pt>
                <c:pt idx="5">
                  <c:v>215662.5</c:v>
                </c:pt>
                <c:pt idx="6" formatCode="_-* #,##0_-;\-* #,##0_-;_-* &quot;-&quot;??_-;_-@_-">
                  <c:v>134</c:v>
                </c:pt>
                <c:pt idx="7" formatCode="_-* #,##0_-;\-* #,##0_-;_-* &quot;-&quot;??_-;_-@_-">
                  <c:v>247</c:v>
                </c:pt>
                <c:pt idx="8" formatCode="_-* #,##0_-;\-* #,##0_-;_-* &quot;-&quot;??_-;_-@_-">
                  <c:v>247</c:v>
                </c:pt>
                <c:pt idx="9">
                  <c:v>1032.92004048583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814976"/>
        <c:axId val="106321536"/>
        <c:axId val="0"/>
      </c:bar3DChart>
      <c:catAx>
        <c:axId val="1068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321536"/>
        <c:crosses val="autoZero"/>
        <c:auto val="1"/>
        <c:lblAlgn val="ctr"/>
        <c:lblOffset val="100"/>
        <c:noMultiLvlLbl val="0"/>
      </c:catAx>
      <c:valAx>
        <c:axId val="10632153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1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'MAY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'MAY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107930</c:v>
                </c:pt>
                <c:pt idx="1">
                  <c:v>377755</c:v>
                </c:pt>
                <c:pt idx="2" formatCode="_-* #,##0_-;\-* #,##0_-;_-* &quot;-&quot;??_-;_-@_-">
                  <c:v>17927</c:v>
                </c:pt>
                <c:pt idx="3">
                  <c:v>62744.5</c:v>
                </c:pt>
                <c:pt idx="4" formatCode="_-* #,##0_-;\-* #,##0_-;_-* &quot;-&quot;??_-;_-@_-">
                  <c:v>414676</c:v>
                </c:pt>
                <c:pt idx="5">
                  <c:v>2902732</c:v>
                </c:pt>
                <c:pt idx="6" formatCode="_-* #,##0_-;\-* #,##0_-;_-* &quot;-&quot;??_-;_-@_-">
                  <c:v>793</c:v>
                </c:pt>
                <c:pt idx="7" formatCode="_-* #,##0_-;\-* #,##0_-;_-* &quot;-&quot;??_-;_-@_-">
                  <c:v>1504</c:v>
                </c:pt>
                <c:pt idx="8" formatCode="_-* #,##0_-;\-* #,##0_-;_-* &quot;-&quot;??_-;_-@_-">
                  <c:v>1501</c:v>
                </c:pt>
                <c:pt idx="9">
                  <c:v>2227.3361092604932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2328704"/>
        <c:axId val="106323264"/>
        <c:axId val="0"/>
      </c:bar3DChart>
      <c:catAx>
        <c:axId val="1123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323264"/>
        <c:crosses val="autoZero"/>
        <c:auto val="1"/>
        <c:lblAlgn val="ctr"/>
        <c:lblOffset val="100"/>
        <c:noMultiLvlLbl val="0"/>
      </c:catAx>
      <c:valAx>
        <c:axId val="10632326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32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935483870967738"/>
          <c:y val="3.2941176470588404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'ENE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'ENE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14518</c:v>
                </c:pt>
                <c:pt idx="1">
                  <c:v>50813</c:v>
                </c:pt>
                <c:pt idx="2" formatCode="_-* #,##0_-;\-* #,##0_-;_-* &quot;-&quot;??_-;_-@_-">
                  <c:v>2840</c:v>
                </c:pt>
                <c:pt idx="3">
                  <c:v>9940</c:v>
                </c:pt>
                <c:pt idx="4" formatCode="_-* #,##0_-;\-* #,##0_-;_-* &quot;-&quot;??_-;_-@_-">
                  <c:v>92118</c:v>
                </c:pt>
                <c:pt idx="5">
                  <c:v>644826</c:v>
                </c:pt>
                <c:pt idx="6" formatCode="_-* #,##0_-;\-* #,##0_-;_-* &quot;-&quot;??_-;_-@_-">
                  <c:v>220</c:v>
                </c:pt>
                <c:pt idx="7" formatCode="_-* #,##0_-;\-* #,##0_-;_-* &quot;-&quot;??_-;_-@_-">
                  <c:v>406</c:v>
                </c:pt>
                <c:pt idx="8" formatCode="_-* #,##0_-;\-* #,##0_-;_-* &quot;-&quot;??_-;_-@_-">
                  <c:v>415</c:v>
                </c:pt>
                <c:pt idx="9">
                  <c:v>1700.1903614457831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781440"/>
        <c:axId val="62336384"/>
        <c:axId val="0"/>
      </c:bar3DChart>
      <c:catAx>
        <c:axId val="627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336384"/>
        <c:crosses val="autoZero"/>
        <c:auto val="1"/>
        <c:lblAlgn val="ctr"/>
        <c:lblOffset val="100"/>
        <c:noMultiLvlLbl val="0"/>
      </c:catAx>
      <c:valAx>
        <c:axId val="62336384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78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'MAY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'MAY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102435</c:v>
                </c:pt>
                <c:pt idx="1">
                  <c:v>358522.5</c:v>
                </c:pt>
                <c:pt idx="2" formatCode="_-* #,##0_-;\-* #,##0_-;_-* &quot;-&quot;??_-;_-@_-">
                  <c:v>22170</c:v>
                </c:pt>
                <c:pt idx="3">
                  <c:v>77595</c:v>
                </c:pt>
                <c:pt idx="4" formatCode="_-* #,##0_-;\-* #,##0_-;_-* &quot;-&quot;??_-;_-@_-">
                  <c:v>312279</c:v>
                </c:pt>
                <c:pt idx="5">
                  <c:v>2185953</c:v>
                </c:pt>
                <c:pt idx="6" formatCode="_-* #,##0_-;\-* #,##0_-;_-* &quot;-&quot;??_-;_-@_-">
                  <c:v>793</c:v>
                </c:pt>
                <c:pt idx="7" formatCode="_-* #,##0_-;\-* #,##0_-;_-* &quot;-&quot;??_-;_-@_-">
                  <c:v>1486</c:v>
                </c:pt>
                <c:pt idx="8" formatCode="_-* #,##0_-;\-* #,##0_-;_-* &quot;-&quot;??_-;_-@_-">
                  <c:v>1490</c:v>
                </c:pt>
                <c:pt idx="9">
                  <c:v>1759.7788590604027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2329216"/>
        <c:axId val="112444544"/>
        <c:axId val="0"/>
      </c:bar3DChart>
      <c:catAx>
        <c:axId val="1123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444544"/>
        <c:crosses val="autoZero"/>
        <c:auto val="1"/>
        <c:lblAlgn val="ctr"/>
        <c:lblOffset val="100"/>
        <c:noMultiLvlLbl val="0"/>
      </c:catAx>
      <c:valAx>
        <c:axId val="11244454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32921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'JUN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'JUN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44570</c:v>
                </c:pt>
                <c:pt idx="1">
                  <c:v>133710</c:v>
                </c:pt>
                <c:pt idx="2" formatCode="_-* #,##0_-;\-* #,##0_-;_-* &quot;-&quot;??_-;_-@_-">
                  <c:v>14517</c:v>
                </c:pt>
                <c:pt idx="3">
                  <c:v>43551</c:v>
                </c:pt>
                <c:pt idx="4" formatCode="_-* #,##0_-;\-* #,##0_-;_-* &quot;-&quot;??_-;_-@_-">
                  <c:v>173153</c:v>
                </c:pt>
                <c:pt idx="5">
                  <c:v>1038918</c:v>
                </c:pt>
                <c:pt idx="6" formatCode="_-* #,##0_-;\-* #,##0_-;_-* &quot;-&quot;??_-;_-@_-">
                  <c:v>487</c:v>
                </c:pt>
                <c:pt idx="7" formatCode="_-* #,##0_-;\-* #,##0_-;_-* &quot;-&quot;??_-;_-@_-">
                  <c:v>839</c:v>
                </c:pt>
                <c:pt idx="8" formatCode="_-* #,##0_-;\-* #,##0_-;_-* &quot;-&quot;??_-;_-@_-">
                  <c:v>916</c:v>
                </c:pt>
                <c:pt idx="9">
                  <c:v>1327.7063318777293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994176"/>
        <c:axId val="112096896"/>
        <c:axId val="0"/>
      </c:bar3DChart>
      <c:catAx>
        <c:axId val="1069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096896"/>
        <c:crosses val="autoZero"/>
        <c:auto val="1"/>
        <c:lblAlgn val="ctr"/>
        <c:lblOffset val="100"/>
        <c:noMultiLvlLbl val="0"/>
      </c:catAx>
      <c:valAx>
        <c:axId val="11209689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99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'JUN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'JUN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7013632"/>
        <c:axId val="112098624"/>
        <c:axId val="0"/>
      </c:bar3DChart>
      <c:catAx>
        <c:axId val="1070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12098624"/>
        <c:crosses val="autoZero"/>
        <c:auto val="1"/>
        <c:lblAlgn val="ctr"/>
        <c:lblOffset val="100"/>
        <c:noMultiLvlLbl val="0"/>
      </c:catAx>
      <c:valAx>
        <c:axId val="11209862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01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'JUN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'JUN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28711</c:v>
                </c:pt>
                <c:pt idx="1">
                  <c:v>100488.5</c:v>
                </c:pt>
                <c:pt idx="2" formatCode="_-* #,##0_-;\-* #,##0_-;_-* &quot;-&quot;??_-;_-@_-">
                  <c:v>4437</c:v>
                </c:pt>
                <c:pt idx="3">
                  <c:v>15529.5</c:v>
                </c:pt>
                <c:pt idx="4" formatCode="_-* #,##0_-;\-* #,##0_-;_-* &quot;-&quot;??_-;_-@_-">
                  <c:v>143184</c:v>
                </c:pt>
                <c:pt idx="5">
                  <c:v>1002288</c:v>
                </c:pt>
                <c:pt idx="6" formatCode="_-* #,##0_-;\-* #,##0_-;_-* &quot;-&quot;??_-;_-@_-">
                  <c:v>362</c:v>
                </c:pt>
                <c:pt idx="7" formatCode="_-* #,##0_-;\-* #,##0_-;_-* &quot;-&quot;??_-;_-@_-">
                  <c:v>661</c:v>
                </c:pt>
                <c:pt idx="8" formatCode="_-* #,##0_-;\-* #,##0_-;_-* &quot;-&quot;??_-;_-@_-">
                  <c:v>726</c:v>
                </c:pt>
                <c:pt idx="9">
                  <c:v>1540.3663911845731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7014144"/>
        <c:axId val="106824832"/>
        <c:axId val="0"/>
      </c:bar3DChart>
      <c:catAx>
        <c:axId val="1070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24832"/>
        <c:crosses val="autoZero"/>
        <c:auto val="1"/>
        <c:lblAlgn val="ctr"/>
        <c:lblOffset val="100"/>
        <c:noMultiLvlLbl val="0"/>
      </c:catAx>
      <c:valAx>
        <c:axId val="10682483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01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'JUN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'JUN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784</c:v>
                </c:pt>
                <c:pt idx="1">
                  <c:v>2940</c:v>
                </c:pt>
                <c:pt idx="2" formatCode="_-* #,##0_-;\-* #,##0_-;_-* &quot;-&quot;??_-;_-@_-">
                  <c:v>5270</c:v>
                </c:pt>
                <c:pt idx="3">
                  <c:v>19762.5</c:v>
                </c:pt>
                <c:pt idx="4" formatCode="_-* #,##0_-;\-* #,##0_-;_-* &quot;-&quot;??_-;_-@_-">
                  <c:v>20247</c:v>
                </c:pt>
                <c:pt idx="5">
                  <c:v>151852.5</c:v>
                </c:pt>
                <c:pt idx="6" formatCode="_-* #,##0_-;\-* #,##0_-;_-* &quot;-&quot;??_-;_-@_-">
                  <c:v>91</c:v>
                </c:pt>
                <c:pt idx="7" formatCode="_-* #,##0_-;\-* #,##0_-;_-* &quot;-&quot;??_-;_-@_-">
                  <c:v>172</c:v>
                </c:pt>
                <c:pt idx="8" formatCode="_-* #,##0_-;\-* #,##0_-;_-* &quot;-&quot;??_-;_-@_-">
                  <c:v>172</c:v>
                </c:pt>
                <c:pt idx="9">
                  <c:v>1014.8546511627907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7014656"/>
        <c:axId val="106827712"/>
        <c:axId val="0"/>
      </c:bar3DChart>
      <c:catAx>
        <c:axId val="107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27712"/>
        <c:crosses val="autoZero"/>
        <c:auto val="1"/>
        <c:lblAlgn val="ctr"/>
        <c:lblOffset val="100"/>
        <c:noMultiLvlLbl val="0"/>
      </c:catAx>
      <c:valAx>
        <c:axId val="10682771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01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'JUN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'JUN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87858</c:v>
                </c:pt>
                <c:pt idx="1">
                  <c:v>307503</c:v>
                </c:pt>
                <c:pt idx="2" formatCode="_-* #,##0_-;\-* #,##0_-;_-* &quot;-&quot;??_-;_-@_-">
                  <c:v>16645</c:v>
                </c:pt>
                <c:pt idx="3">
                  <c:v>58257.5</c:v>
                </c:pt>
                <c:pt idx="4" formatCode="_-* #,##0_-;\-* #,##0_-;_-* &quot;-&quot;??_-;_-@_-">
                  <c:v>411597</c:v>
                </c:pt>
                <c:pt idx="5">
                  <c:v>2881179</c:v>
                </c:pt>
                <c:pt idx="6" formatCode="_-* #,##0_-;\-* #,##0_-;_-* &quot;-&quot;??_-;_-@_-">
                  <c:v>810</c:v>
                </c:pt>
                <c:pt idx="7" formatCode="_-* #,##0_-;\-* #,##0_-;_-* &quot;-&quot;??_-;_-@_-">
                  <c:v>1473</c:v>
                </c:pt>
                <c:pt idx="8" formatCode="_-* #,##0_-;\-* #,##0_-;_-* &quot;-&quot;??_-;_-@_-">
                  <c:v>1604</c:v>
                </c:pt>
                <c:pt idx="9">
                  <c:v>2024.2764962593517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7015168"/>
        <c:axId val="106829440"/>
        <c:axId val="0"/>
      </c:bar3DChart>
      <c:catAx>
        <c:axId val="1070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29440"/>
        <c:crosses val="autoZero"/>
        <c:auto val="1"/>
        <c:lblAlgn val="ctr"/>
        <c:lblOffset val="100"/>
        <c:noMultiLvlLbl val="0"/>
      </c:catAx>
      <c:valAx>
        <c:axId val="106829440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0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'JUN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'JUN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81447</c:v>
                </c:pt>
                <c:pt idx="1">
                  <c:v>285064.5</c:v>
                </c:pt>
                <c:pt idx="2" formatCode="_-* #,##0_-;\-* #,##0_-;_-* &quot;-&quot;??_-;_-@_-">
                  <c:v>22330</c:v>
                </c:pt>
                <c:pt idx="3">
                  <c:v>78155</c:v>
                </c:pt>
                <c:pt idx="4" formatCode="_-* #,##0_-;\-* #,##0_-;_-* &quot;-&quot;??_-;_-@_-">
                  <c:v>310528</c:v>
                </c:pt>
                <c:pt idx="5">
                  <c:v>2173696</c:v>
                </c:pt>
                <c:pt idx="6" formatCode="_-* #,##0_-;\-* #,##0_-;_-* &quot;-&quot;??_-;_-@_-">
                  <c:v>850</c:v>
                </c:pt>
                <c:pt idx="7" formatCode="_-* #,##0_-;\-* #,##0_-;_-* &quot;-&quot;??_-;_-@_-">
                  <c:v>1539</c:v>
                </c:pt>
                <c:pt idx="8" formatCode="_-* #,##0_-;\-* #,##0_-;_-* &quot;-&quot;??_-;_-@_-">
                  <c:v>1604</c:v>
                </c:pt>
                <c:pt idx="9">
                  <c:v>1581.6181421446383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7015680"/>
        <c:axId val="106831168"/>
        <c:axId val="0"/>
      </c:bar3DChart>
      <c:catAx>
        <c:axId val="1070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6831168"/>
        <c:crosses val="autoZero"/>
        <c:auto val="1"/>
        <c:lblAlgn val="ctr"/>
        <c:lblOffset val="100"/>
        <c:noMultiLvlLbl val="0"/>
      </c:catAx>
      <c:valAx>
        <c:axId val="10683116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0701568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'JUL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'JUL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37631</c:v>
                </c:pt>
                <c:pt idx="1">
                  <c:v>112893</c:v>
                </c:pt>
                <c:pt idx="2" formatCode="_-* #,##0_-;\-* #,##0_-;_-* &quot;-&quot;??_-;_-@_-">
                  <c:v>14726</c:v>
                </c:pt>
                <c:pt idx="3">
                  <c:v>44178</c:v>
                </c:pt>
                <c:pt idx="4" formatCode="_-* #,##0_-;\-* #,##0_-;_-* &quot;-&quot;??_-;_-@_-">
                  <c:v>175268</c:v>
                </c:pt>
                <c:pt idx="5">
                  <c:v>1051608</c:v>
                </c:pt>
                <c:pt idx="6" formatCode="_-* #,##0_-;\-* #,##0_-;_-* &quot;-&quot;??_-;_-@_-">
                  <c:v>482</c:v>
                </c:pt>
                <c:pt idx="7" formatCode="_-* #,##0_-;\-* #,##0_-;_-* &quot;-&quot;??_-;_-@_-">
                  <c:v>839</c:v>
                </c:pt>
                <c:pt idx="8" formatCode="_-* #,##0_-;\-* #,##0_-;_-* &quot;-&quot;??_-;_-@_-">
                  <c:v>921</c:v>
                </c:pt>
                <c:pt idx="9">
                  <c:v>1312.3550488599349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2766848"/>
        <c:axId val="122089408"/>
        <c:axId val="0"/>
      </c:bar3DChart>
      <c:catAx>
        <c:axId val="1227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089408"/>
        <c:crosses val="autoZero"/>
        <c:auto val="1"/>
        <c:lblAlgn val="ctr"/>
        <c:lblOffset val="100"/>
        <c:noMultiLvlLbl val="0"/>
      </c:catAx>
      <c:valAx>
        <c:axId val="12208940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76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'JUL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'JUL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2767872"/>
        <c:axId val="122091136"/>
        <c:axId val="0"/>
      </c:bar3DChart>
      <c:catAx>
        <c:axId val="1227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091136"/>
        <c:crosses val="autoZero"/>
        <c:auto val="1"/>
        <c:lblAlgn val="ctr"/>
        <c:lblOffset val="100"/>
        <c:noMultiLvlLbl val="0"/>
      </c:catAx>
      <c:valAx>
        <c:axId val="12209113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76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'JUL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'JUL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25190</c:v>
                </c:pt>
                <c:pt idx="1">
                  <c:v>88165</c:v>
                </c:pt>
                <c:pt idx="2" formatCode="_-* #,##0_-;\-* #,##0_-;_-* &quot;-&quot;??_-;_-@_-">
                  <c:v>4405</c:v>
                </c:pt>
                <c:pt idx="3">
                  <c:v>15417.5</c:v>
                </c:pt>
                <c:pt idx="4" formatCode="_-* #,##0_-;\-* #,##0_-;_-* &quot;-&quot;??_-;_-@_-">
                  <c:v>140263</c:v>
                </c:pt>
                <c:pt idx="5">
                  <c:v>981841</c:v>
                </c:pt>
                <c:pt idx="6" formatCode="_-* #,##0_-;\-* #,##0_-;_-* &quot;-&quot;??_-;_-@_-">
                  <c:v>375</c:v>
                </c:pt>
                <c:pt idx="7" formatCode="_-* #,##0_-;\-* #,##0_-;_-* &quot;-&quot;??_-;_-@_-">
                  <c:v>674</c:v>
                </c:pt>
                <c:pt idx="8" formatCode="_-* #,##0_-;\-* #,##0_-;_-* &quot;-&quot;??_-;_-@_-">
                  <c:v>708</c:v>
                </c:pt>
                <c:pt idx="9">
                  <c:v>1533.0840395480227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2768384"/>
        <c:axId val="122092864"/>
        <c:axId val="0"/>
      </c:bar3DChart>
      <c:catAx>
        <c:axId val="1227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092864"/>
        <c:crosses val="autoZero"/>
        <c:auto val="1"/>
        <c:lblAlgn val="ctr"/>
        <c:lblOffset val="100"/>
        <c:noMultiLvlLbl val="0"/>
      </c:catAx>
      <c:valAx>
        <c:axId val="12209286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7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059907834101412"/>
          <c:y val="3.2863849765258378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'ENE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'ENE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19</c:v>
                </c:pt>
                <c:pt idx="1">
                  <c:v>71.25</c:v>
                </c:pt>
                <c:pt idx="2" formatCode="_-* #,##0_-;\-* #,##0_-;_-* &quot;-&quot;??_-;_-@_-">
                  <c:v>10632</c:v>
                </c:pt>
                <c:pt idx="3">
                  <c:v>39870</c:v>
                </c:pt>
                <c:pt idx="4" formatCode="_-* #,##0_-;\-* #,##0_-;_-* &quot;-&quot;??_-;_-@_-">
                  <c:v>34559</c:v>
                </c:pt>
                <c:pt idx="5">
                  <c:v>259192.5</c:v>
                </c:pt>
                <c:pt idx="6" formatCode="_-* #,##0_-;\-* #,##0_-;_-* &quot;-&quot;??_-;_-@_-">
                  <c:v>149</c:v>
                </c:pt>
                <c:pt idx="7" formatCode="_-* #,##0_-;\-* #,##0_-;_-* &quot;-&quot;??_-;_-@_-">
                  <c:v>272</c:v>
                </c:pt>
                <c:pt idx="8" formatCode="_-* #,##0_-;\-* #,##0_-;_-* &quot;-&quot;??_-;_-@_-">
                  <c:v>272</c:v>
                </c:pt>
                <c:pt idx="9">
                  <c:v>1099.7564338235295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781952"/>
        <c:axId val="62338112"/>
        <c:axId val="0"/>
      </c:bar3DChart>
      <c:catAx>
        <c:axId val="62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338112"/>
        <c:crosses val="autoZero"/>
        <c:auto val="1"/>
        <c:lblAlgn val="ctr"/>
        <c:lblOffset val="100"/>
        <c:noMultiLvlLbl val="0"/>
      </c:catAx>
      <c:valAx>
        <c:axId val="62338112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78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'JUL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'JUL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496</c:v>
                </c:pt>
                <c:pt idx="1">
                  <c:v>1860</c:v>
                </c:pt>
                <c:pt idx="2" formatCode="_-* #,##0_-;\-* #,##0_-;_-* &quot;-&quot;??_-;_-@_-">
                  <c:v>5604</c:v>
                </c:pt>
                <c:pt idx="3">
                  <c:v>21015</c:v>
                </c:pt>
                <c:pt idx="4" formatCode="_-* #,##0_-;\-* #,##0_-;_-* &quot;-&quot;??_-;_-@_-">
                  <c:v>23302</c:v>
                </c:pt>
                <c:pt idx="5">
                  <c:v>174765</c:v>
                </c:pt>
                <c:pt idx="6" formatCode="_-* #,##0_-;\-* #,##0_-;_-* &quot;-&quot;??_-;_-@_-">
                  <c:v>104</c:v>
                </c:pt>
                <c:pt idx="7" formatCode="_-* #,##0_-;\-* #,##0_-;_-* &quot;-&quot;??_-;_-@_-">
                  <c:v>192</c:v>
                </c:pt>
                <c:pt idx="8" formatCode="_-* #,##0_-;\-* #,##0_-;_-* &quot;-&quot;??_-;_-@_-">
                  <c:v>192</c:v>
                </c:pt>
                <c:pt idx="9">
                  <c:v>1029.375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2768896"/>
        <c:axId val="122881152"/>
        <c:axId val="0"/>
      </c:bar3DChart>
      <c:catAx>
        <c:axId val="1227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881152"/>
        <c:crosses val="autoZero"/>
        <c:auto val="1"/>
        <c:lblAlgn val="ctr"/>
        <c:lblOffset val="100"/>
        <c:noMultiLvlLbl val="0"/>
      </c:catAx>
      <c:valAx>
        <c:axId val="12288115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768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'JUL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'JUL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65797</c:v>
                </c:pt>
                <c:pt idx="1">
                  <c:v>230289.5</c:v>
                </c:pt>
                <c:pt idx="2" formatCode="_-* #,##0_-;\-* #,##0_-;_-* &quot;-&quot;??_-;_-@_-">
                  <c:v>17043</c:v>
                </c:pt>
                <c:pt idx="3">
                  <c:v>59650.5</c:v>
                </c:pt>
                <c:pt idx="4" formatCode="_-* #,##0_-;\-* #,##0_-;_-* &quot;-&quot;??_-;_-@_-">
                  <c:v>382246</c:v>
                </c:pt>
                <c:pt idx="5">
                  <c:v>2675722</c:v>
                </c:pt>
                <c:pt idx="6" formatCode="_-* #,##0_-;\-* #,##0_-;_-* &quot;-&quot;??_-;_-@_-">
                  <c:v>758</c:v>
                </c:pt>
                <c:pt idx="7" formatCode="_-* #,##0_-;\-* #,##0_-;_-* &quot;-&quot;??_-;_-@_-">
                  <c:v>1380</c:v>
                </c:pt>
                <c:pt idx="8" formatCode="_-* #,##0_-;\-* #,##0_-;_-* &quot;-&quot;??_-;_-@_-">
                  <c:v>1445</c:v>
                </c:pt>
                <c:pt idx="9">
                  <c:v>2052.3612456747405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224064"/>
        <c:axId val="122882880"/>
        <c:axId val="0"/>
      </c:bar3DChart>
      <c:catAx>
        <c:axId val="1232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882880"/>
        <c:crosses val="autoZero"/>
        <c:auto val="1"/>
        <c:lblAlgn val="ctr"/>
        <c:lblOffset val="100"/>
        <c:noMultiLvlLbl val="0"/>
      </c:catAx>
      <c:valAx>
        <c:axId val="122882880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22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'JUL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'JUL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65550</c:v>
                </c:pt>
                <c:pt idx="1">
                  <c:v>229425</c:v>
                </c:pt>
                <c:pt idx="2" formatCode="_-* #,##0_-;\-* #,##0_-;_-* &quot;-&quot;??_-;_-@_-">
                  <c:v>25178</c:v>
                </c:pt>
                <c:pt idx="3">
                  <c:v>88123</c:v>
                </c:pt>
                <c:pt idx="4" formatCode="_-* #,##0_-;\-* #,##0_-;_-* &quot;-&quot;??_-;_-@_-">
                  <c:v>311205</c:v>
                </c:pt>
                <c:pt idx="5">
                  <c:v>2178435</c:v>
                </c:pt>
                <c:pt idx="6" formatCode="_-* #,##0_-;\-* #,##0_-;_-* &quot;-&quot;??_-;_-@_-">
                  <c:v>858</c:v>
                </c:pt>
                <c:pt idx="7" formatCode="_-* #,##0_-;\-* #,##0_-;_-* &quot;-&quot;??_-;_-@_-">
                  <c:v>1560</c:v>
                </c:pt>
                <c:pt idx="8" formatCode="_-* #,##0_-;\-* #,##0_-;_-* &quot;-&quot;??_-;_-@_-">
                  <c:v>1576</c:v>
                </c:pt>
                <c:pt idx="9">
                  <c:v>1583.7455583756346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224576"/>
        <c:axId val="122884608"/>
        <c:axId val="0"/>
      </c:bar3DChart>
      <c:catAx>
        <c:axId val="1232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884608"/>
        <c:crosses val="autoZero"/>
        <c:auto val="1"/>
        <c:lblAlgn val="ctr"/>
        <c:lblOffset val="100"/>
        <c:noMultiLvlLbl val="0"/>
      </c:catAx>
      <c:valAx>
        <c:axId val="12288460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22457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'AGO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'AGO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45416</c:v>
                </c:pt>
                <c:pt idx="1">
                  <c:v>136248</c:v>
                </c:pt>
                <c:pt idx="2" formatCode="_-* #,##0_-;\-* #,##0_-;_-* &quot;-&quot;??_-;_-@_-">
                  <c:v>16453</c:v>
                </c:pt>
                <c:pt idx="3">
                  <c:v>49359</c:v>
                </c:pt>
                <c:pt idx="4" formatCode="_-* #,##0_-;\-* #,##0_-;_-* &quot;-&quot;??_-;_-@_-">
                  <c:v>196813</c:v>
                </c:pt>
                <c:pt idx="5">
                  <c:v>1180878</c:v>
                </c:pt>
                <c:pt idx="6" formatCode="_-* #,##0_-;\-* #,##0_-;_-* &quot;-&quot;??_-;_-@_-">
                  <c:v>503</c:v>
                </c:pt>
                <c:pt idx="7" formatCode="_-* #,##0_-;\-* #,##0_-;_-* &quot;-&quot;??_-;_-@_-">
                  <c:v>865</c:v>
                </c:pt>
                <c:pt idx="8" formatCode="_-* #,##0_-;\-* #,##0_-;_-* &quot;-&quot;??_-;_-@_-">
                  <c:v>987</c:v>
                </c:pt>
                <c:pt idx="9">
                  <c:v>1384.483282674772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619840"/>
        <c:axId val="123028608"/>
        <c:axId val="0"/>
      </c:bar3DChart>
      <c:catAx>
        <c:axId val="1236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028608"/>
        <c:crosses val="autoZero"/>
        <c:auto val="1"/>
        <c:lblAlgn val="ctr"/>
        <c:lblOffset val="100"/>
        <c:noMultiLvlLbl val="0"/>
      </c:catAx>
      <c:valAx>
        <c:axId val="12302860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61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'AGO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'AGO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631104"/>
        <c:axId val="123030336"/>
        <c:axId val="0"/>
      </c:bar3DChart>
      <c:catAx>
        <c:axId val="1236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030336"/>
        <c:crosses val="autoZero"/>
        <c:auto val="1"/>
        <c:lblAlgn val="ctr"/>
        <c:lblOffset val="100"/>
        <c:noMultiLvlLbl val="0"/>
      </c:catAx>
      <c:valAx>
        <c:axId val="12303033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63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'AGO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'AGO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24387</c:v>
                </c:pt>
                <c:pt idx="1">
                  <c:v>85354.5</c:v>
                </c:pt>
                <c:pt idx="2" formatCode="_-* #,##0_-;\-* #,##0_-;_-* &quot;-&quot;??_-;_-@_-">
                  <c:v>4665</c:v>
                </c:pt>
                <c:pt idx="3">
                  <c:v>16327.5</c:v>
                </c:pt>
                <c:pt idx="4" formatCode="_-* #,##0_-;\-* #,##0_-;_-* &quot;-&quot;??_-;_-@_-">
                  <c:v>153362</c:v>
                </c:pt>
                <c:pt idx="5">
                  <c:v>1073534</c:v>
                </c:pt>
                <c:pt idx="6" formatCode="_-* #,##0_-;\-* #,##0_-;_-* &quot;-&quot;??_-;_-@_-">
                  <c:v>369</c:v>
                </c:pt>
                <c:pt idx="7" formatCode="_-* #,##0_-;\-* #,##0_-;_-* &quot;-&quot;??_-;_-@_-">
                  <c:v>637</c:v>
                </c:pt>
                <c:pt idx="8" formatCode="_-* #,##0_-;\-* #,##0_-;_-* &quot;-&quot;??_-;_-@_-">
                  <c:v>688</c:v>
                </c:pt>
                <c:pt idx="9">
                  <c:v>1708.1627906976744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631616"/>
        <c:axId val="123032064"/>
        <c:axId val="0"/>
      </c:bar3DChart>
      <c:catAx>
        <c:axId val="1236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032064"/>
        <c:crosses val="autoZero"/>
        <c:auto val="1"/>
        <c:lblAlgn val="ctr"/>
        <c:lblOffset val="100"/>
        <c:noMultiLvlLbl val="0"/>
      </c:catAx>
      <c:valAx>
        <c:axId val="12303206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63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'AGO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'AGO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844</c:v>
                </c:pt>
                <c:pt idx="1">
                  <c:v>3165</c:v>
                </c:pt>
                <c:pt idx="2" formatCode="_-* #,##0_-;\-* #,##0_-;_-* &quot;-&quot;??_-;_-@_-">
                  <c:v>8046</c:v>
                </c:pt>
                <c:pt idx="3">
                  <c:v>30172.5</c:v>
                </c:pt>
                <c:pt idx="4" formatCode="_-* #,##0_-;\-* #,##0_-;_-* &quot;-&quot;??_-;_-@_-">
                  <c:v>25931</c:v>
                </c:pt>
                <c:pt idx="5">
                  <c:v>194482.5</c:v>
                </c:pt>
                <c:pt idx="6" formatCode="_-* #,##0_-;\-* #,##0_-;_-* &quot;-&quot;??_-;_-@_-">
                  <c:v>115</c:v>
                </c:pt>
                <c:pt idx="7" formatCode="_-* #,##0_-;\-* #,##0_-;_-* &quot;-&quot;??_-;_-@_-">
                  <c:v>211</c:v>
                </c:pt>
                <c:pt idx="8" formatCode="_-* #,##0_-;\-* #,##0_-;_-* &quot;-&quot;??_-;_-@_-">
                  <c:v>211</c:v>
                </c:pt>
                <c:pt idx="9">
                  <c:v>1079.7156398104266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632128"/>
        <c:axId val="123033792"/>
        <c:axId val="0"/>
      </c:bar3DChart>
      <c:catAx>
        <c:axId val="1236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033792"/>
        <c:crosses val="autoZero"/>
        <c:auto val="1"/>
        <c:lblAlgn val="ctr"/>
        <c:lblOffset val="100"/>
        <c:noMultiLvlLbl val="0"/>
      </c:catAx>
      <c:valAx>
        <c:axId val="12303379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6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'AGO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'AGO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93214</c:v>
                </c:pt>
                <c:pt idx="1">
                  <c:v>326249</c:v>
                </c:pt>
                <c:pt idx="2" formatCode="_-* #,##0_-;\-* #,##0_-;_-* &quot;-&quot;??_-;_-@_-">
                  <c:v>19309</c:v>
                </c:pt>
                <c:pt idx="3">
                  <c:v>67581.5</c:v>
                </c:pt>
                <c:pt idx="4" formatCode="_-* #,##0_-;\-* #,##0_-;_-* &quot;-&quot;??_-;_-@_-">
                  <c:v>433350</c:v>
                </c:pt>
                <c:pt idx="5">
                  <c:v>3033450</c:v>
                </c:pt>
                <c:pt idx="6" formatCode="_-* #,##0_-;\-* #,##0_-;_-* &quot;-&quot;??_-;_-@_-">
                  <c:v>822</c:v>
                </c:pt>
                <c:pt idx="7" formatCode="_-* #,##0_-;\-* #,##0_-;_-* &quot;-&quot;??_-;_-@_-">
                  <c:v>1532</c:v>
                </c:pt>
                <c:pt idx="8" formatCode="_-* #,##0_-;\-* #,##0_-;_-* &quot;-&quot;??_-;_-@_-">
                  <c:v>1587</c:v>
                </c:pt>
                <c:pt idx="9">
                  <c:v>2159.5970384373031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632640"/>
        <c:axId val="123838464"/>
        <c:axId val="0"/>
      </c:bar3DChart>
      <c:catAx>
        <c:axId val="1236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838464"/>
        <c:crosses val="autoZero"/>
        <c:auto val="1"/>
        <c:lblAlgn val="ctr"/>
        <c:lblOffset val="100"/>
        <c:noMultiLvlLbl val="0"/>
      </c:catAx>
      <c:valAx>
        <c:axId val="123838464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63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'AGO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'AGO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71783</c:v>
                </c:pt>
                <c:pt idx="1">
                  <c:v>251240.5</c:v>
                </c:pt>
                <c:pt idx="2" formatCode="_-* #,##0_-;\-* #,##0_-;_-* &quot;-&quot;??_-;_-@_-">
                  <c:v>24237</c:v>
                </c:pt>
                <c:pt idx="3">
                  <c:v>84829.5</c:v>
                </c:pt>
                <c:pt idx="4" formatCode="_-* #,##0_-;\-* #,##0_-;_-* &quot;-&quot;??_-;_-@_-">
                  <c:v>338863</c:v>
                </c:pt>
                <c:pt idx="5">
                  <c:v>2372041</c:v>
                </c:pt>
                <c:pt idx="6" formatCode="_-* #,##0_-;\-* #,##0_-;_-* &quot;-&quot;??_-;_-@_-">
                  <c:v>872</c:v>
                </c:pt>
                <c:pt idx="7" formatCode="_-* #,##0_-;\-* #,##0_-;_-* &quot;-&quot;??_-;_-@_-">
                  <c:v>1567</c:v>
                </c:pt>
                <c:pt idx="8" formatCode="_-* #,##0_-;\-* #,##0_-;_-* &quot;-&quot;??_-;_-@_-">
                  <c:v>1605</c:v>
                </c:pt>
                <c:pt idx="9">
                  <c:v>1687.2965732087227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633152"/>
        <c:axId val="123840192"/>
        <c:axId val="0"/>
      </c:bar3DChart>
      <c:catAx>
        <c:axId val="123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840192"/>
        <c:crosses val="autoZero"/>
        <c:auto val="1"/>
        <c:lblAlgn val="ctr"/>
        <c:lblOffset val="100"/>
        <c:noMultiLvlLbl val="0"/>
      </c:catAx>
      <c:valAx>
        <c:axId val="12384019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633152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'SEP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'SEP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71251</c:v>
                </c:pt>
                <c:pt idx="1">
                  <c:v>213753</c:v>
                </c:pt>
                <c:pt idx="2" formatCode="_-* #,##0_-;\-* #,##0_-;_-* &quot;-&quot;??_-;_-@_-">
                  <c:v>12461</c:v>
                </c:pt>
                <c:pt idx="3">
                  <c:v>37383</c:v>
                </c:pt>
                <c:pt idx="4" formatCode="_-* #,##0_-;\-* #,##0_-;_-* &quot;-&quot;??_-;_-@_-">
                  <c:v>176660</c:v>
                </c:pt>
                <c:pt idx="5">
                  <c:v>1059960</c:v>
                </c:pt>
                <c:pt idx="6" formatCode="_-* #,##0_-;\-* #,##0_-;_-* &quot;-&quot;??_-;_-@_-">
                  <c:v>455</c:v>
                </c:pt>
                <c:pt idx="7" formatCode="_-* #,##0_-;\-* #,##0_-;_-* &quot;-&quot;??_-;_-@_-">
                  <c:v>760</c:v>
                </c:pt>
                <c:pt idx="8" formatCode="_-* #,##0_-;\-* #,##0_-;_-* &quot;-&quot;??_-;_-@_-">
                  <c:v>775</c:v>
                </c:pt>
                <c:pt idx="9">
                  <c:v>1691.7367741935484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379712"/>
        <c:axId val="122599616"/>
        <c:axId val="0"/>
      </c:bar3DChart>
      <c:catAx>
        <c:axId val="123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2599616"/>
        <c:crosses val="autoZero"/>
        <c:auto val="1"/>
        <c:lblAlgn val="ctr"/>
        <c:lblOffset val="100"/>
        <c:noMultiLvlLbl val="0"/>
      </c:catAx>
      <c:valAx>
        <c:axId val="12259961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37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'ENE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'ENE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60855</c:v>
                </c:pt>
                <c:pt idx="1">
                  <c:v>212992.5</c:v>
                </c:pt>
                <c:pt idx="2" formatCode="_-* #,##0_-;\-* #,##0_-;_-* &quot;-&quot;??_-;_-@_-">
                  <c:v>17033</c:v>
                </c:pt>
                <c:pt idx="3">
                  <c:v>59615.5</c:v>
                </c:pt>
                <c:pt idx="4" formatCode="_-* #,##0_-;\-* #,##0_-;_-* &quot;-&quot;??_-;_-@_-">
                  <c:v>401796</c:v>
                </c:pt>
                <c:pt idx="5">
                  <c:v>2812572</c:v>
                </c:pt>
                <c:pt idx="6" formatCode="_-* #,##0_-;\-* #,##0_-;_-* &quot;-&quot;??_-;_-@_-">
                  <c:v>824</c:v>
                </c:pt>
                <c:pt idx="7" formatCode="_-* #,##0_-;\-* #,##0_-;_-* &quot;-&quot;??_-;_-@_-">
                  <c:v>1510</c:v>
                </c:pt>
                <c:pt idx="8" formatCode="_-* #,##0_-;\-* #,##0_-;_-* &quot;-&quot;??_-;_-@_-">
                  <c:v>1529</c:v>
                </c:pt>
                <c:pt idx="9">
                  <c:v>2017.7763243950294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782976"/>
        <c:axId val="62339840"/>
        <c:axId val="0"/>
      </c:bar3DChart>
      <c:catAx>
        <c:axId val="627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339840"/>
        <c:crosses val="autoZero"/>
        <c:auto val="1"/>
        <c:lblAlgn val="ctr"/>
        <c:lblOffset val="100"/>
        <c:noMultiLvlLbl val="0"/>
      </c:catAx>
      <c:valAx>
        <c:axId val="62339840"/>
        <c:scaling>
          <c:orientation val="minMax"/>
          <c:max val="13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2782976"/>
        <c:crosses val="autoZero"/>
        <c:crossBetween val="between"/>
        <c:majorUnit val="200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'SEP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'SEP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380736"/>
        <c:axId val="124518400"/>
        <c:axId val="0"/>
      </c:bar3DChart>
      <c:catAx>
        <c:axId val="1233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518400"/>
        <c:crosses val="autoZero"/>
        <c:auto val="1"/>
        <c:lblAlgn val="ctr"/>
        <c:lblOffset val="100"/>
        <c:noMultiLvlLbl val="0"/>
      </c:catAx>
      <c:valAx>
        <c:axId val="12451840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38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'SEP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'SEP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33773</c:v>
                </c:pt>
                <c:pt idx="1">
                  <c:v>118205.5</c:v>
                </c:pt>
                <c:pt idx="2" formatCode="_-* #,##0_-;\-* #,##0_-;_-* &quot;-&quot;??_-;_-@_-">
                  <c:v>4237</c:v>
                </c:pt>
                <c:pt idx="3">
                  <c:v>14829.5</c:v>
                </c:pt>
                <c:pt idx="4" formatCode="_-* #,##0_-;\-* #,##0_-;_-* &quot;-&quot;??_-;_-@_-">
                  <c:v>147128</c:v>
                </c:pt>
                <c:pt idx="5">
                  <c:v>1029896</c:v>
                </c:pt>
                <c:pt idx="6" formatCode="_-* #,##0_-;\-* #,##0_-;_-* &quot;-&quot;??_-;_-@_-">
                  <c:v>355</c:v>
                </c:pt>
                <c:pt idx="7" formatCode="_-* #,##0_-;\-* #,##0_-;_-* &quot;-&quot;??_-;_-@_-">
                  <c:v>630</c:v>
                </c:pt>
                <c:pt idx="8" formatCode="_-* #,##0_-;\-* #,##0_-;_-* &quot;-&quot;??_-;_-@_-">
                  <c:v>649</c:v>
                </c:pt>
                <c:pt idx="9">
                  <c:v>1791.8813559322034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532800"/>
        <c:axId val="124520128"/>
        <c:axId val="0"/>
      </c:bar3DChart>
      <c:catAx>
        <c:axId val="1235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520128"/>
        <c:crosses val="autoZero"/>
        <c:auto val="1"/>
        <c:lblAlgn val="ctr"/>
        <c:lblOffset val="100"/>
        <c:noMultiLvlLbl val="0"/>
      </c:catAx>
      <c:valAx>
        <c:axId val="12452012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53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'SEP 16'!$DM$4:$DV$4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'SEP 16'!$DM$67:$DV$67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1902</c:v>
                </c:pt>
                <c:pt idx="1">
                  <c:v>7132.5</c:v>
                </c:pt>
                <c:pt idx="2" formatCode="_-* #,##0_-;\-* #,##0_-;_-* &quot;-&quot;??_-;_-@_-">
                  <c:v>7483</c:v>
                </c:pt>
                <c:pt idx="3">
                  <c:v>28061.25</c:v>
                </c:pt>
                <c:pt idx="4" formatCode="_-* #,##0_-;\-* #,##0_-;_-* &quot;-&quot;??_-;_-@_-">
                  <c:v>19086</c:v>
                </c:pt>
                <c:pt idx="5">
                  <c:v>143145</c:v>
                </c:pt>
                <c:pt idx="6" formatCode="_-* #,##0_-;\-* #,##0_-;_-* &quot;-&quot;??_-;_-@_-">
                  <c:v>93</c:v>
                </c:pt>
                <c:pt idx="7" formatCode="_-* #,##0_-;\-* #,##0_-;_-* &quot;-&quot;??_-;_-@_-">
                  <c:v>174</c:v>
                </c:pt>
                <c:pt idx="8" formatCode="_-* #,##0_-;\-* #,##0_-;_-* &quot;-&quot;??_-;_-@_-">
                  <c:v>174</c:v>
                </c:pt>
                <c:pt idx="9">
                  <c:v>1024.9353448275863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381248"/>
        <c:axId val="124521856"/>
        <c:axId val="0"/>
      </c:bar3DChart>
      <c:catAx>
        <c:axId val="1233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521856"/>
        <c:crosses val="autoZero"/>
        <c:auto val="1"/>
        <c:lblAlgn val="ctr"/>
        <c:lblOffset val="100"/>
        <c:noMultiLvlLbl val="0"/>
      </c:catAx>
      <c:valAx>
        <c:axId val="12452185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38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'SEP 16'!$BQ$4:$BZ$4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'SEP 16'!$BQ$67:$BZ$67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103353</c:v>
                </c:pt>
                <c:pt idx="1">
                  <c:v>361735.5</c:v>
                </c:pt>
                <c:pt idx="2" formatCode="_-* #,##0_-;\-* #,##0_-;_-* &quot;-&quot;??_-;_-@_-">
                  <c:v>15350</c:v>
                </c:pt>
                <c:pt idx="3">
                  <c:v>53725</c:v>
                </c:pt>
                <c:pt idx="4" formatCode="_-* #,##0_-;\-* #,##0_-;_-* &quot;-&quot;??_-;_-@_-">
                  <c:v>406246</c:v>
                </c:pt>
                <c:pt idx="5">
                  <c:v>2843722</c:v>
                </c:pt>
                <c:pt idx="6" formatCode="_-* #,##0_-;\-* #,##0_-;_-* &quot;-&quot;??_-;_-@_-">
                  <c:v>829</c:v>
                </c:pt>
                <c:pt idx="7" formatCode="_-* #,##0_-;\-* #,##0_-;_-* &quot;-&quot;??_-;_-@_-">
                  <c:v>1493</c:v>
                </c:pt>
                <c:pt idx="8" formatCode="_-* #,##0_-;\-* #,##0_-;_-* &quot;-&quot;??_-;_-@_-">
                  <c:v>1494</c:v>
                </c:pt>
                <c:pt idx="9">
                  <c:v>2181.5143908969212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381760"/>
        <c:axId val="124523584"/>
        <c:axId val="0"/>
      </c:bar3DChart>
      <c:catAx>
        <c:axId val="1233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523584"/>
        <c:crosses val="autoZero"/>
        <c:auto val="1"/>
        <c:lblAlgn val="ctr"/>
        <c:lblOffset val="100"/>
        <c:noMultiLvlLbl val="0"/>
      </c:catAx>
      <c:valAx>
        <c:axId val="124523584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3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'SEP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'SEP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100515</c:v>
                </c:pt>
                <c:pt idx="1">
                  <c:v>351802.5</c:v>
                </c:pt>
                <c:pt idx="2" formatCode="_-* #,##0_-;\-* #,##0_-;_-* &quot;-&quot;??_-;_-@_-">
                  <c:v>20590</c:v>
                </c:pt>
                <c:pt idx="3">
                  <c:v>72065</c:v>
                </c:pt>
                <c:pt idx="4" formatCode="_-* #,##0_-;\-* #,##0_-;_-* &quot;-&quot;??_-;_-@_-">
                  <c:v>312921</c:v>
                </c:pt>
                <c:pt idx="5">
                  <c:v>2190447</c:v>
                </c:pt>
                <c:pt idx="6" formatCode="_-* #,##0_-;\-* #,##0_-;_-* &quot;-&quot;??_-;_-@_-">
                  <c:v>824</c:v>
                </c:pt>
                <c:pt idx="7" formatCode="_-* #,##0_-;\-* #,##0_-;_-* &quot;-&quot;??_-;_-@_-">
                  <c:v>1492</c:v>
                </c:pt>
                <c:pt idx="8" formatCode="_-* #,##0_-;\-* #,##0_-;_-* &quot;-&quot;??_-;_-@_-">
                  <c:v>1504</c:v>
                </c:pt>
                <c:pt idx="9">
                  <c:v>1738.2410239361702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3382272"/>
        <c:axId val="124525312"/>
        <c:axId val="0"/>
      </c:bar3DChart>
      <c:catAx>
        <c:axId val="1233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525312"/>
        <c:crosses val="autoZero"/>
        <c:auto val="1"/>
        <c:lblAlgn val="ctr"/>
        <c:lblOffset val="100"/>
        <c:noMultiLvlLbl val="0"/>
      </c:catAx>
      <c:valAx>
        <c:axId val="12452531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3382272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'OCT 16'!$CF$4:$CO$4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'OCT 16'!$CF$67:$CO$67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69597</c:v>
                </c:pt>
                <c:pt idx="1">
                  <c:v>208791</c:v>
                </c:pt>
                <c:pt idx="2" formatCode="_-* #,##0_-;\-* #,##0_-;_-* &quot;-&quot;??_-;_-@_-">
                  <c:v>14551</c:v>
                </c:pt>
                <c:pt idx="3">
                  <c:v>43653</c:v>
                </c:pt>
                <c:pt idx="4" formatCode="_-* #,##0_-;\-* #,##0_-;_-* &quot;-&quot;??_-;_-@_-">
                  <c:v>172689</c:v>
                </c:pt>
                <c:pt idx="5">
                  <c:v>1036134</c:v>
                </c:pt>
                <c:pt idx="6" formatCode="_-* #,##0_-;\-* #,##0_-;_-* &quot;-&quot;??_-;_-@_-">
                  <c:v>459</c:v>
                </c:pt>
                <c:pt idx="7" formatCode="_-* #,##0_-;\-* #,##0_-;_-* &quot;-&quot;??_-;_-@_-">
                  <c:v>781</c:v>
                </c:pt>
                <c:pt idx="8" formatCode="_-* #,##0_-;\-* #,##0_-;_-* &quot;-&quot;??_-;_-@_-">
                  <c:v>798</c:v>
                </c:pt>
                <c:pt idx="9">
                  <c:v>1614.7593984962407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4285440"/>
        <c:axId val="124702656"/>
        <c:axId val="0"/>
      </c:bar3DChart>
      <c:catAx>
        <c:axId val="1242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702656"/>
        <c:crosses val="autoZero"/>
        <c:auto val="1"/>
        <c:lblAlgn val="ctr"/>
        <c:lblOffset val="100"/>
        <c:noMultiLvlLbl val="0"/>
      </c:catAx>
      <c:valAx>
        <c:axId val="12470265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28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'OCT 16'!$CR$4:$DA$4</c:f>
            </c:multiLvlStrRef>
          </c:cat>
          <c:val>
            <c:numRef>
              <c:f>'OCT 16'!$CR$67:$DA$67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777216"/>
        <c:axId val="124703808"/>
        <c:axId val="0"/>
      </c:bar3DChart>
      <c:catAx>
        <c:axId val="1677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703808"/>
        <c:crosses val="autoZero"/>
        <c:auto val="1"/>
        <c:lblAlgn val="ctr"/>
        <c:lblOffset val="100"/>
        <c:noMultiLvlLbl val="0"/>
      </c:catAx>
      <c:valAx>
        <c:axId val="12470380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77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'OCT 16'!$DD$4:$DM$4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'OCT 16'!$DD$67:$DM$67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35568</c:v>
                </c:pt>
                <c:pt idx="1">
                  <c:v>124488</c:v>
                </c:pt>
                <c:pt idx="2" formatCode="_-* #,##0_-;\-* #,##0_-;_-* &quot;-&quot;??_-;_-@_-">
                  <c:v>3918</c:v>
                </c:pt>
                <c:pt idx="3">
                  <c:v>13713</c:v>
                </c:pt>
                <c:pt idx="4" formatCode="_-* #,##0_-;\-* #,##0_-;_-* &quot;-&quot;??_-;_-@_-">
                  <c:v>148833</c:v>
                </c:pt>
                <c:pt idx="5">
                  <c:v>1041831</c:v>
                </c:pt>
                <c:pt idx="6" formatCode="_-* #,##0_-;\-* #,##0_-;_-* &quot;-&quot;??_-;_-@_-">
                  <c:v>350</c:v>
                </c:pt>
                <c:pt idx="7" formatCode="_-* #,##0_-;\-* #,##0_-;_-* &quot;-&quot;??_-;_-@_-">
                  <c:v>600</c:v>
                </c:pt>
                <c:pt idx="8" formatCode="_-* #,##0_-;\-* #,##0_-;_-* &quot;-&quot;??_-;_-@_-">
                  <c:v>609</c:v>
                </c:pt>
                <c:pt idx="9">
                  <c:v>1937.655172413793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777728"/>
        <c:axId val="124705536"/>
        <c:axId val="0"/>
      </c:bar3DChart>
      <c:catAx>
        <c:axId val="167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4705536"/>
        <c:crosses val="autoZero"/>
        <c:auto val="1"/>
        <c:lblAlgn val="ctr"/>
        <c:lblOffset val="100"/>
        <c:noMultiLvlLbl val="0"/>
      </c:catAx>
      <c:valAx>
        <c:axId val="12470553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77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'OCT 16'!$DP$4:$DY$4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'OCT 16'!$DP$67:$DY$67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2524</c:v>
                </c:pt>
                <c:pt idx="1">
                  <c:v>9465</c:v>
                </c:pt>
                <c:pt idx="2" formatCode="_-* #,##0_-;\-* #,##0_-;_-* &quot;-&quot;??_-;_-@_-">
                  <c:v>10332</c:v>
                </c:pt>
                <c:pt idx="3">
                  <c:v>38745</c:v>
                </c:pt>
                <c:pt idx="4" formatCode="_-* #,##0_-;\-* #,##0_-;_-* &quot;-&quot;??_-;_-@_-">
                  <c:v>26909</c:v>
                </c:pt>
                <c:pt idx="5">
                  <c:v>201817.5</c:v>
                </c:pt>
                <c:pt idx="6" formatCode="_-* #,##0_-;\-* #,##0_-;_-* &quot;-&quot;??_-;_-@_-">
                  <c:v>118</c:v>
                </c:pt>
                <c:pt idx="7" formatCode="_-* #,##0_-;\-* #,##0_-;_-* &quot;-&quot;??_-;_-@_-">
                  <c:v>233</c:v>
                </c:pt>
                <c:pt idx="8" formatCode="_-* #,##0_-;\-* #,##0_-;_-* &quot;-&quot;??_-;_-@_-">
                  <c:v>233</c:v>
                </c:pt>
                <c:pt idx="9">
                  <c:v>1073.0793991416308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778240"/>
        <c:axId val="16925248"/>
        <c:axId val="0"/>
      </c:bar3DChart>
      <c:catAx>
        <c:axId val="167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925248"/>
        <c:crosses val="autoZero"/>
        <c:auto val="1"/>
        <c:lblAlgn val="ctr"/>
        <c:lblOffset val="100"/>
        <c:noMultiLvlLbl val="0"/>
      </c:catAx>
      <c:valAx>
        <c:axId val="1692524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77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'OCT 16'!$BT$4:$CC$4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'OCT 16'!$BT$67:$CC$67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100720</c:v>
                </c:pt>
                <c:pt idx="1">
                  <c:v>352520</c:v>
                </c:pt>
                <c:pt idx="2" formatCode="_-* #,##0_-;\-* #,##0_-;_-* &quot;-&quot;??_-;_-@_-">
                  <c:v>15364</c:v>
                </c:pt>
                <c:pt idx="3">
                  <c:v>53774</c:v>
                </c:pt>
                <c:pt idx="4" formatCode="_-* #,##0_-;\-* #,##0_-;_-* &quot;-&quot;??_-;_-@_-">
                  <c:v>391886</c:v>
                </c:pt>
                <c:pt idx="5">
                  <c:v>2743202</c:v>
                </c:pt>
                <c:pt idx="6" formatCode="_-* #,##0_-;\-* #,##0_-;_-* &quot;-&quot;??_-;_-@_-">
                  <c:v>757</c:v>
                </c:pt>
                <c:pt idx="7" formatCode="_-* #,##0_-;\-* #,##0_-;_-* &quot;-&quot;??_-;_-@_-">
                  <c:v>1393</c:v>
                </c:pt>
                <c:pt idx="8" formatCode="_-* #,##0_-;\-* #,##0_-;_-* &quot;-&quot;??_-;_-@_-">
                  <c:v>1410</c:v>
                </c:pt>
                <c:pt idx="9">
                  <c:v>2233.6851063829786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778752"/>
        <c:axId val="16926976"/>
        <c:axId val="0"/>
      </c:bar3DChart>
      <c:catAx>
        <c:axId val="167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926976"/>
        <c:crosses val="autoZero"/>
        <c:auto val="1"/>
        <c:lblAlgn val="ctr"/>
        <c:lblOffset val="100"/>
        <c:noMultiLvlLbl val="0"/>
      </c:catAx>
      <c:valAx>
        <c:axId val="16926976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77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80701754385964"/>
          <c:y val="3.1602708803611802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'ENE 16'!$BE$4:$BN$4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'ENE 16'!$BE$67:$BN$67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59192</c:v>
                </c:pt>
                <c:pt idx="1">
                  <c:v>207172</c:v>
                </c:pt>
                <c:pt idx="2" formatCode="_-* #,##0_-;\-* #,##0_-;_-* &quot;-&quot;??_-;_-@_-">
                  <c:v>22527</c:v>
                </c:pt>
                <c:pt idx="3">
                  <c:v>78844.5</c:v>
                </c:pt>
                <c:pt idx="4" formatCode="_-* #,##0_-;\-* #,##0_-;_-* &quot;-&quot;??_-;_-@_-">
                  <c:v>321761</c:v>
                </c:pt>
                <c:pt idx="5">
                  <c:v>2252327</c:v>
                </c:pt>
                <c:pt idx="6" formatCode="_-* #,##0_-;\-* #,##0_-;_-* &quot;-&quot;??_-;_-@_-">
                  <c:v>829</c:v>
                </c:pt>
                <c:pt idx="7" formatCode="_-* #,##0_-;\-* #,##0_-;_-* &quot;-&quot;??_-;_-@_-">
                  <c:v>1507</c:v>
                </c:pt>
                <c:pt idx="8" formatCode="_-* #,##0_-;\-* #,##0_-;_-* &quot;-&quot;??_-;_-@_-">
                  <c:v>1525</c:v>
                </c:pt>
                <c:pt idx="9">
                  <c:v>1664.4875409836066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552960"/>
        <c:axId val="64160320"/>
        <c:axId val="0"/>
      </c:bar3DChart>
      <c:catAx>
        <c:axId val="645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160320"/>
        <c:crosses val="autoZero"/>
        <c:auto val="1"/>
        <c:lblAlgn val="ctr"/>
        <c:lblOffset val="100"/>
        <c:noMultiLvlLbl val="0"/>
      </c:catAx>
      <c:valAx>
        <c:axId val="64160320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55296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'OCT 16'!$BH$4:$BQ$4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'OCT 16'!$BH$67:$BQ$67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102849</c:v>
                </c:pt>
                <c:pt idx="1">
                  <c:v>359971.5</c:v>
                </c:pt>
                <c:pt idx="2" formatCode="_-* #,##0_-;\-* #,##0_-;_-* &quot;-&quot;??_-;_-@_-">
                  <c:v>22139</c:v>
                </c:pt>
                <c:pt idx="3">
                  <c:v>77486.5</c:v>
                </c:pt>
                <c:pt idx="4" formatCode="_-* #,##0_-;\-* #,##0_-;_-* &quot;-&quot;??_-;_-@_-">
                  <c:v>316169</c:v>
                </c:pt>
                <c:pt idx="5">
                  <c:v>2213183</c:v>
                </c:pt>
                <c:pt idx="6" formatCode="_-* #,##0_-;\-* #,##0_-;_-* &quot;-&quot;??_-;_-@_-">
                  <c:v>831</c:v>
                </c:pt>
                <c:pt idx="7" formatCode="_-* #,##0_-;\-* #,##0_-;_-* &quot;-&quot;??_-;_-@_-">
                  <c:v>1466</c:v>
                </c:pt>
                <c:pt idx="8" formatCode="_-* #,##0_-;\-* #,##0_-;_-* &quot;-&quot;??_-;_-@_-">
                  <c:v>1479</c:v>
                </c:pt>
                <c:pt idx="9">
                  <c:v>1792.1845841784989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780800"/>
        <c:axId val="16928704"/>
        <c:axId val="0"/>
      </c:bar3DChart>
      <c:catAx>
        <c:axId val="167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928704"/>
        <c:crosses val="autoZero"/>
        <c:auto val="1"/>
        <c:lblAlgn val="ctr"/>
        <c:lblOffset val="100"/>
        <c:noMultiLvlLbl val="0"/>
      </c:catAx>
      <c:valAx>
        <c:axId val="1692870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678080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'NOV 16'!$CF$4:$CO$4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'NOV 16'!$CF$67:$CO$67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64715</c:v>
                </c:pt>
                <c:pt idx="1">
                  <c:v>194145</c:v>
                </c:pt>
                <c:pt idx="2" formatCode="_-* #,##0_-;\-* #,##0_-;_-* &quot;-&quot;??_-;_-@_-">
                  <c:v>14655</c:v>
                </c:pt>
                <c:pt idx="3">
                  <c:v>43965</c:v>
                </c:pt>
                <c:pt idx="4" formatCode="_-* #,##0_-;\-* #,##0_-;_-* &quot;-&quot;??_-;_-@_-">
                  <c:v>177128</c:v>
                </c:pt>
                <c:pt idx="5">
                  <c:v>1062768</c:v>
                </c:pt>
                <c:pt idx="6" formatCode="_-* #,##0_-;\-* #,##0_-;_-* &quot;-&quot;??_-;_-@_-">
                  <c:v>442</c:v>
                </c:pt>
                <c:pt idx="7" formatCode="_-* #,##0_-;\-* #,##0_-;_-* &quot;-&quot;??_-;_-@_-">
                  <c:v>765</c:v>
                </c:pt>
                <c:pt idx="8" formatCode="_-* #,##0_-;\-* #,##0_-;_-* &quot;-&quot;??_-;_-@_-">
                  <c:v>833</c:v>
                </c:pt>
                <c:pt idx="9">
                  <c:v>1561.6782713085233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5267456"/>
        <c:axId val="125648192"/>
        <c:axId val="0"/>
      </c:bar3DChart>
      <c:catAx>
        <c:axId val="1252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648192"/>
        <c:crosses val="autoZero"/>
        <c:auto val="1"/>
        <c:lblAlgn val="ctr"/>
        <c:lblOffset val="100"/>
        <c:noMultiLvlLbl val="0"/>
      </c:catAx>
      <c:valAx>
        <c:axId val="12564819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26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'NOV 16'!$CR$4:$DA$4</c:f>
            </c:multiLvlStrRef>
          </c:cat>
          <c:val>
            <c:numRef>
              <c:f>'NOV 16'!$CR$67:$DA$67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5297152"/>
        <c:axId val="125666432"/>
        <c:axId val="0"/>
      </c:bar3DChart>
      <c:catAx>
        <c:axId val="1252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666432"/>
        <c:crosses val="autoZero"/>
        <c:auto val="1"/>
        <c:lblAlgn val="ctr"/>
        <c:lblOffset val="100"/>
        <c:noMultiLvlLbl val="0"/>
      </c:catAx>
      <c:valAx>
        <c:axId val="12566643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29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'NOV 16'!$DD$4:$DM$4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'NOV 16'!$DD$67:$DM$67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32435</c:v>
                </c:pt>
                <c:pt idx="1">
                  <c:v>113522.5</c:v>
                </c:pt>
                <c:pt idx="2" formatCode="_-* #,##0_-;\-* #,##0_-;_-* &quot;-&quot;??_-;_-@_-">
                  <c:v>4008</c:v>
                </c:pt>
                <c:pt idx="3">
                  <c:v>14028</c:v>
                </c:pt>
                <c:pt idx="4" formatCode="_-* #,##0_-;\-* #,##0_-;_-* &quot;-&quot;??_-;_-@_-">
                  <c:v>142499</c:v>
                </c:pt>
                <c:pt idx="5">
                  <c:v>997493</c:v>
                </c:pt>
                <c:pt idx="6" formatCode="_-* #,##0_-;\-* #,##0_-;_-* &quot;-&quot;??_-;_-@_-">
                  <c:v>327</c:v>
                </c:pt>
                <c:pt idx="7" formatCode="_-* #,##0_-;\-* #,##0_-;_-* &quot;-&quot;??_-;_-@_-">
                  <c:v>572</c:v>
                </c:pt>
                <c:pt idx="8" formatCode="_-* #,##0_-;\-* #,##0_-;_-* &quot;-&quot;??_-;_-@_-">
                  <c:v>622</c:v>
                </c:pt>
                <c:pt idx="9">
                  <c:v>1808.7516077170419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5297664"/>
        <c:axId val="125668160"/>
        <c:axId val="0"/>
      </c:bar3DChart>
      <c:catAx>
        <c:axId val="1252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668160"/>
        <c:crosses val="autoZero"/>
        <c:auto val="1"/>
        <c:lblAlgn val="ctr"/>
        <c:lblOffset val="100"/>
        <c:noMultiLvlLbl val="0"/>
      </c:catAx>
      <c:valAx>
        <c:axId val="12566816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29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'NOV 16'!$DP$4:$DY$4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'NOV 16'!$DP$67:$DY$67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1595</c:v>
                </c:pt>
                <c:pt idx="1">
                  <c:v>5981.25</c:v>
                </c:pt>
                <c:pt idx="2" formatCode="_-* #,##0_-;\-* #,##0_-;_-* &quot;-&quot;??_-;_-@_-">
                  <c:v>9048</c:v>
                </c:pt>
                <c:pt idx="3">
                  <c:v>33930</c:v>
                </c:pt>
                <c:pt idx="4" formatCode="_-* #,##0_-;\-* #,##0_-;_-* &quot;-&quot;??_-;_-@_-">
                  <c:v>25043</c:v>
                </c:pt>
                <c:pt idx="5">
                  <c:v>187822.5</c:v>
                </c:pt>
                <c:pt idx="6" formatCode="_-* #,##0_-;\-* #,##0_-;_-* &quot;-&quot;??_-;_-@_-">
                  <c:v>116</c:v>
                </c:pt>
                <c:pt idx="7" formatCode="_-* #,##0_-;\-* #,##0_-;_-* &quot;-&quot;??_-;_-@_-">
                  <c:v>214</c:v>
                </c:pt>
                <c:pt idx="8" formatCode="_-* #,##0_-;\-* #,##0_-;_-* &quot;-&quot;??_-;_-@_-">
                  <c:v>214</c:v>
                </c:pt>
                <c:pt idx="9">
                  <c:v>1064.1764018691588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5298176"/>
        <c:axId val="125669888"/>
        <c:axId val="0"/>
      </c:bar3DChart>
      <c:catAx>
        <c:axId val="1252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669888"/>
        <c:crosses val="autoZero"/>
        <c:auto val="1"/>
        <c:lblAlgn val="ctr"/>
        <c:lblOffset val="100"/>
        <c:noMultiLvlLbl val="0"/>
      </c:catAx>
      <c:valAx>
        <c:axId val="12566988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29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'NOV 16'!$BT$4:$CC$4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'NOV 16'!$BT$67:$CC$67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95806</c:v>
                </c:pt>
                <c:pt idx="1">
                  <c:v>335321</c:v>
                </c:pt>
                <c:pt idx="2" formatCode="_-* #,##0_-;\-* #,##0_-;_-* &quot;-&quot;??_-;_-@_-">
                  <c:v>14531</c:v>
                </c:pt>
                <c:pt idx="3">
                  <c:v>50858.5</c:v>
                </c:pt>
                <c:pt idx="4" formatCode="_-* #,##0_-;\-* #,##0_-;_-* &quot;-&quot;??_-;_-@_-">
                  <c:v>378768</c:v>
                </c:pt>
                <c:pt idx="5">
                  <c:v>2651376</c:v>
                </c:pt>
                <c:pt idx="6" formatCode="_-* #,##0_-;\-* #,##0_-;_-* &quot;-&quot;??_-;_-@_-">
                  <c:v>736</c:v>
                </c:pt>
                <c:pt idx="7" formatCode="_-* #,##0_-;\-* #,##0_-;_-* &quot;-&quot;??_-;_-@_-">
                  <c:v>1356</c:v>
                </c:pt>
                <c:pt idx="8" formatCode="_-* #,##0_-;\-* #,##0_-;_-* &quot;-&quot;??_-;_-@_-">
                  <c:v>1472</c:v>
                </c:pt>
                <c:pt idx="9">
                  <c:v>2063.5567255434785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5298688"/>
        <c:axId val="125671616"/>
        <c:axId val="0"/>
      </c:bar3DChart>
      <c:catAx>
        <c:axId val="1252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671616"/>
        <c:crosses val="autoZero"/>
        <c:auto val="1"/>
        <c:lblAlgn val="ctr"/>
        <c:lblOffset val="100"/>
        <c:noMultiLvlLbl val="0"/>
      </c:catAx>
      <c:valAx>
        <c:axId val="125671616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29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'NOV 16'!$BH$4:$BQ$4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'NOV 16'!$BH$67:$BQ$67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96469</c:v>
                </c:pt>
                <c:pt idx="1">
                  <c:v>337641.5</c:v>
                </c:pt>
                <c:pt idx="2" formatCode="_-* #,##0_-;\-* #,##0_-;_-* &quot;-&quot;??_-;_-@_-">
                  <c:v>20737</c:v>
                </c:pt>
                <c:pt idx="3">
                  <c:v>72579.5</c:v>
                </c:pt>
                <c:pt idx="4" formatCode="_-* #,##0_-;\-* #,##0_-;_-* &quot;-&quot;??_-;_-@_-">
                  <c:v>307326</c:v>
                </c:pt>
                <c:pt idx="5">
                  <c:v>2151282</c:v>
                </c:pt>
                <c:pt idx="6" formatCode="_-* #,##0_-;\-* #,##0_-;_-* &quot;-&quot;??_-;_-@_-">
                  <c:v>801</c:v>
                </c:pt>
                <c:pt idx="7" formatCode="_-* #,##0_-;\-* #,##0_-;_-* &quot;-&quot;??_-;_-@_-">
                  <c:v>1436</c:v>
                </c:pt>
                <c:pt idx="8" formatCode="_-* #,##0_-;\-* #,##0_-;_-* &quot;-&quot;??_-;_-@_-">
                  <c:v>1529</c:v>
                </c:pt>
                <c:pt idx="9">
                  <c:v>1675.2799215173316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5299200"/>
        <c:axId val="125672768"/>
        <c:axId val="0"/>
      </c:bar3DChart>
      <c:catAx>
        <c:axId val="1252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672768"/>
        <c:crosses val="autoZero"/>
        <c:auto val="1"/>
        <c:lblAlgn val="ctr"/>
        <c:lblOffset val="100"/>
        <c:noMultiLvlLbl val="0"/>
      </c:catAx>
      <c:valAx>
        <c:axId val="12567276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529920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16'!$CF$4:$CO$4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16'!$CF$67:$CO$67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12964</c:v>
                </c:pt>
                <c:pt idx="1">
                  <c:v>38892</c:v>
                </c:pt>
                <c:pt idx="2" formatCode="_-* #,##0_-;\-* #,##0_-;_-* &quot;-&quot;??_-;_-@_-">
                  <c:v>3211</c:v>
                </c:pt>
                <c:pt idx="3">
                  <c:v>9633</c:v>
                </c:pt>
                <c:pt idx="4" formatCode="_-* #,##0_-;\-* #,##0_-;_-* &quot;-&quot;??_-;_-@_-">
                  <c:v>48539</c:v>
                </c:pt>
                <c:pt idx="5">
                  <c:v>291234</c:v>
                </c:pt>
                <c:pt idx="6" formatCode="_-* #,##0_-;\-* #,##0_-;_-* &quot;-&quot;??_-;_-@_-">
                  <c:v>118</c:v>
                </c:pt>
                <c:pt idx="7" formatCode="_-* #,##0_-;\-* #,##0_-;_-* &quot;-&quot;??_-;_-@_-">
                  <c:v>212</c:v>
                </c:pt>
                <c:pt idx="8" formatCode="_-* #,##0_-;\-* #,##0_-;_-* &quot;-&quot;??_-;_-@_-">
                  <c:v>390</c:v>
                </c:pt>
                <c:pt idx="9">
                  <c:v>871.17692307692312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7205888"/>
        <c:axId val="126725504"/>
        <c:axId val="0"/>
      </c:bar3DChart>
      <c:catAx>
        <c:axId val="1272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6725504"/>
        <c:crosses val="autoZero"/>
        <c:auto val="1"/>
        <c:lblAlgn val="ctr"/>
        <c:lblOffset val="100"/>
        <c:noMultiLvlLbl val="0"/>
      </c:catAx>
      <c:valAx>
        <c:axId val="12672550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20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'NOV 16'!$CR$4:$DA$4</c:f>
            </c:multiLvlStrRef>
          </c:cat>
          <c:val>
            <c:numRef>
              <c:f>'NOV 16'!$CR$67:$DA$67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6193664"/>
        <c:axId val="126727232"/>
        <c:axId val="0"/>
      </c:bar3DChart>
      <c:catAx>
        <c:axId val="1261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6727232"/>
        <c:crosses val="autoZero"/>
        <c:auto val="1"/>
        <c:lblAlgn val="ctr"/>
        <c:lblOffset val="100"/>
        <c:noMultiLvlLbl val="0"/>
      </c:catAx>
      <c:valAx>
        <c:axId val="12672723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619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16'!$DD$4:$DM$4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16'!$DD$67:$DM$67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7033</c:v>
                </c:pt>
                <c:pt idx="1">
                  <c:v>24615.5</c:v>
                </c:pt>
                <c:pt idx="2" formatCode="_-* #,##0_-;\-* #,##0_-;_-* &quot;-&quot;??_-;_-@_-">
                  <c:v>939</c:v>
                </c:pt>
                <c:pt idx="3">
                  <c:v>3286.5</c:v>
                </c:pt>
                <c:pt idx="4" formatCode="_-* #,##0_-;\-* #,##0_-;_-* &quot;-&quot;??_-;_-@_-">
                  <c:v>34909</c:v>
                </c:pt>
                <c:pt idx="5">
                  <c:v>244363</c:v>
                </c:pt>
                <c:pt idx="6" formatCode="_-* #,##0_-;\-* #,##0_-;_-* &quot;-&quot;??_-;_-@_-">
                  <c:v>76</c:v>
                </c:pt>
                <c:pt idx="7" formatCode="_-* #,##0_-;\-* #,##0_-;_-* &quot;-&quot;??_-;_-@_-">
                  <c:v>139</c:v>
                </c:pt>
                <c:pt idx="8" formatCode="_-* #,##0_-;\-* #,##0_-;_-* &quot;-&quot;??_-;_-@_-">
                  <c:v>262</c:v>
                </c:pt>
                <c:pt idx="9">
                  <c:v>1039.179389312977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6194176"/>
        <c:axId val="126728960"/>
        <c:axId val="0"/>
      </c:bar3DChart>
      <c:catAx>
        <c:axId val="1261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6728960"/>
        <c:crosses val="autoZero"/>
        <c:auto val="1"/>
        <c:lblAlgn val="ctr"/>
        <c:lblOffset val="100"/>
        <c:noMultiLvlLbl val="0"/>
      </c:catAx>
      <c:valAx>
        <c:axId val="12672896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619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76056338028169"/>
          <c:y val="3.2407407407407621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'FEB 16'!$CC$4:$CL$4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'FEB 16'!$CC$67:$CL$67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58395</c:v>
                </c:pt>
                <c:pt idx="1">
                  <c:v>175185</c:v>
                </c:pt>
                <c:pt idx="2" formatCode="_-* #,##0_-;\-* #,##0_-;_-* &quot;-&quot;??_-;_-@_-">
                  <c:v>15874</c:v>
                </c:pt>
                <c:pt idx="3">
                  <c:v>47622</c:v>
                </c:pt>
                <c:pt idx="4" formatCode="_-* #,##0_-;\-* #,##0_-;_-* &quot;-&quot;??_-;_-@_-">
                  <c:v>170803</c:v>
                </c:pt>
                <c:pt idx="5">
                  <c:v>1024818</c:v>
                </c:pt>
                <c:pt idx="6" formatCode="_-* #,##0_-;\-* #,##0_-;_-* &quot;-&quot;??_-;_-@_-">
                  <c:v>489</c:v>
                </c:pt>
                <c:pt idx="7" formatCode="_-* #,##0_-;\-* #,##0_-;_-* &quot;-&quot;??_-;_-@_-">
                  <c:v>840</c:v>
                </c:pt>
                <c:pt idx="8" formatCode="_-* #,##0_-;\-* #,##0_-;_-* &quot;-&quot;??_-;_-@_-">
                  <c:v>903</c:v>
                </c:pt>
                <c:pt idx="9">
                  <c:v>1381.6445182724253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3417856"/>
        <c:axId val="64189504"/>
        <c:axId val="0"/>
      </c:bar3DChart>
      <c:catAx>
        <c:axId val="63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189504"/>
        <c:crosses val="autoZero"/>
        <c:auto val="1"/>
        <c:lblAlgn val="ctr"/>
        <c:lblOffset val="100"/>
        <c:noMultiLvlLbl val="0"/>
      </c:catAx>
      <c:valAx>
        <c:axId val="64189504"/>
        <c:scaling>
          <c:orientation val="minMax"/>
          <c:max val="10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341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16'!$DP$4:$DY$4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16'!$DP$67:$DY$67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246</c:v>
                </c:pt>
                <c:pt idx="1">
                  <c:v>922.5</c:v>
                </c:pt>
                <c:pt idx="2" formatCode="_-* #,##0_-;\-* #,##0_-;_-* &quot;-&quot;??_-;_-@_-">
                  <c:v>1918</c:v>
                </c:pt>
                <c:pt idx="3">
                  <c:v>7192.5</c:v>
                </c:pt>
                <c:pt idx="4" formatCode="_-* #,##0_-;\-* #,##0_-;_-* &quot;-&quot;??_-;_-@_-">
                  <c:v>5399</c:v>
                </c:pt>
                <c:pt idx="5">
                  <c:v>40492.5</c:v>
                </c:pt>
                <c:pt idx="6" formatCode="_-* #,##0_-;\-* #,##0_-;_-* &quot;-&quot;??_-;_-@_-">
                  <c:v>24</c:v>
                </c:pt>
                <c:pt idx="7" formatCode="_-* #,##0_-;\-* #,##0_-;_-* &quot;-&quot;??_-;_-@_-">
                  <c:v>46</c:v>
                </c:pt>
                <c:pt idx="8" formatCode="_-* #,##0_-;\-* #,##0_-;_-* &quot;-&quot;??_-;_-@_-">
                  <c:v>46</c:v>
                </c:pt>
                <c:pt idx="9">
                  <c:v>1056.6847826086957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6194688"/>
        <c:axId val="127435328"/>
        <c:axId val="0"/>
      </c:bar3DChart>
      <c:catAx>
        <c:axId val="1261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435328"/>
        <c:crosses val="autoZero"/>
        <c:auto val="1"/>
        <c:lblAlgn val="ctr"/>
        <c:lblOffset val="100"/>
        <c:noMultiLvlLbl val="0"/>
      </c:catAx>
      <c:valAx>
        <c:axId val="12743532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619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16'!$BT$4:$CC$4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16'!$BT$67:$CC$67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20562</c:v>
                </c:pt>
                <c:pt idx="1">
                  <c:v>71967</c:v>
                </c:pt>
                <c:pt idx="2" formatCode="_-* #,##0_-;\-* #,##0_-;_-* &quot;-&quot;??_-;_-@_-">
                  <c:v>3309</c:v>
                </c:pt>
                <c:pt idx="3">
                  <c:v>11581.5</c:v>
                </c:pt>
                <c:pt idx="4" formatCode="_-* #,##0_-;\-* #,##0_-;_-* &quot;-&quot;??_-;_-@_-">
                  <c:v>92031</c:v>
                </c:pt>
                <c:pt idx="5">
                  <c:v>644217</c:v>
                </c:pt>
                <c:pt idx="6" formatCode="_-* #,##0_-;\-* #,##0_-;_-* &quot;-&quot;??_-;_-@_-">
                  <c:v>174</c:v>
                </c:pt>
                <c:pt idx="7" formatCode="_-* #,##0_-;\-* #,##0_-;_-* &quot;-&quot;??_-;_-@_-">
                  <c:v>316</c:v>
                </c:pt>
                <c:pt idx="8" formatCode="_-* #,##0_-;\-* #,##0_-;_-* &quot;-&quot;??_-;_-@_-">
                  <c:v>600</c:v>
                </c:pt>
                <c:pt idx="9">
                  <c:v>1212.9425000000001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7207936"/>
        <c:axId val="127437056"/>
        <c:axId val="0"/>
      </c:bar3DChart>
      <c:catAx>
        <c:axId val="127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437056"/>
        <c:crosses val="autoZero"/>
        <c:auto val="1"/>
        <c:lblAlgn val="ctr"/>
        <c:lblOffset val="100"/>
        <c:noMultiLvlLbl val="0"/>
      </c:catAx>
      <c:valAx>
        <c:axId val="127437056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2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16'!$BH$4:$BQ$4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16'!$BH$67:$BQ$67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19361</c:v>
                </c:pt>
                <c:pt idx="1">
                  <c:v>67763.5</c:v>
                </c:pt>
                <c:pt idx="2" formatCode="_-* #,##0_-;\-* #,##0_-;_-* &quot;-&quot;??_-;_-@_-">
                  <c:v>4827</c:v>
                </c:pt>
                <c:pt idx="3">
                  <c:v>16894.5</c:v>
                </c:pt>
                <c:pt idx="4" formatCode="_-* #,##0_-;\-* #,##0_-;_-* &quot;-&quot;??_-;_-@_-">
                  <c:v>71171</c:v>
                </c:pt>
                <c:pt idx="5">
                  <c:v>498197</c:v>
                </c:pt>
                <c:pt idx="6" formatCode="_-* #,##0_-;\-* #,##0_-;_-* &quot;-&quot;??_-;_-@_-">
                  <c:v>169</c:v>
                </c:pt>
                <c:pt idx="7" formatCode="_-* #,##0_-;\-* #,##0_-;_-* &quot;-&quot;??_-;_-@_-">
                  <c:v>322</c:v>
                </c:pt>
                <c:pt idx="8" formatCode="_-* #,##0_-;\-* #,##0_-;_-* &quot;-&quot;??_-;_-@_-">
                  <c:v>584</c:v>
                </c:pt>
                <c:pt idx="9">
                  <c:v>998.03938356164383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6195200"/>
        <c:axId val="127438784"/>
        <c:axId val="0"/>
      </c:bar3DChart>
      <c:catAx>
        <c:axId val="12619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438784"/>
        <c:crosses val="autoZero"/>
        <c:auto val="1"/>
        <c:lblAlgn val="ctr"/>
        <c:lblOffset val="100"/>
        <c:noMultiLvlLbl val="0"/>
      </c:catAx>
      <c:valAx>
        <c:axId val="127438784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619520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07149664951099"/>
          <c:y val="3.2407331619930042E-2"/>
          <c:w val="0.8497652582159626"/>
          <c:h val="0.486111111111111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0.10015649452269171"/>
                  <c:y val="1.851851851851858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 (2)'!$CC$4:$CL$4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 (2)'!$CC$67:$CL$67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7809024"/>
        <c:axId val="127738432"/>
        <c:axId val="0"/>
      </c:bar3DChart>
      <c:catAx>
        <c:axId val="1278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738432"/>
        <c:crosses val="autoZero"/>
        <c:auto val="1"/>
        <c:lblAlgn val="ctr"/>
        <c:lblOffset val="100"/>
        <c:noMultiLvlLbl val="0"/>
      </c:catAx>
      <c:valAx>
        <c:axId val="12773843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80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 (2)'!$CO$4:$CX$4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 (2)'!$CO$67:$CX$67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7810048"/>
        <c:axId val="127740160"/>
        <c:axId val="0"/>
      </c:bar3DChart>
      <c:catAx>
        <c:axId val="1278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740160"/>
        <c:crosses val="autoZero"/>
        <c:auto val="1"/>
        <c:lblAlgn val="ctr"/>
        <c:lblOffset val="100"/>
        <c:noMultiLvlLbl val="0"/>
      </c:catAx>
      <c:valAx>
        <c:axId val="12774016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81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97680317893227"/>
          <c:y val="3.5742296918767506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dLbl>
              <c:idx val="5"/>
              <c:layout>
                <c:manualLayout>
                  <c:x val="9.6774193548387247E-2"/>
                  <c:y val="3.13725490196078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 (2)'!$DA$4:$DJ$4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 (2)'!$DA$67:$DJ$67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7810560"/>
        <c:axId val="127741888"/>
        <c:axId val="0"/>
      </c:bar3DChart>
      <c:catAx>
        <c:axId val="1278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741888"/>
        <c:crosses val="autoZero"/>
        <c:auto val="1"/>
        <c:lblAlgn val="ctr"/>
        <c:lblOffset val="100"/>
        <c:noMultiLvlLbl val="0"/>
      </c:catAx>
      <c:valAx>
        <c:axId val="127741888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81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41744989345214"/>
          <c:y val="3.2863753666011873E-2"/>
          <c:w val="0.86328725038402465"/>
          <c:h val="0.47887323943661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 (2)'!$DM$4:$DV$4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  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 (2)'!$DM$67:$DV$67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7811072"/>
        <c:axId val="127743616"/>
        <c:axId val="0"/>
      </c:bar3DChart>
      <c:catAx>
        <c:axId val="1278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743616"/>
        <c:crosses val="autoZero"/>
        <c:auto val="1"/>
        <c:lblAlgn val="ctr"/>
        <c:lblOffset val="100"/>
        <c:noMultiLvlLbl val="0"/>
      </c:catAx>
      <c:valAx>
        <c:axId val="127743616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81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48796147672675"/>
          <c:y val="3.2036613272311394E-2"/>
          <c:w val="0.82182985553772403"/>
          <c:h val="0.4919908466819222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</c:spPr>
          </c:dPt>
          <c:dLbls>
            <c:dLbl>
              <c:idx val="5"/>
              <c:layout>
                <c:manualLayout>
                  <c:x val="9.6308186195826664E-2"/>
                  <c:y val="1.2204424103737673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 (2)'!$BQ$4:$BZ$4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 (2)'!$BQ$67:$BZ$67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8466944"/>
        <c:axId val="127745344"/>
        <c:axId val="0"/>
      </c:bar3DChart>
      <c:catAx>
        <c:axId val="1284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7745344"/>
        <c:crosses val="autoZero"/>
        <c:auto val="1"/>
        <c:lblAlgn val="ctr"/>
        <c:lblOffset val="100"/>
        <c:noMultiLvlLbl val="0"/>
      </c:catAx>
      <c:valAx>
        <c:axId val="127745344"/>
        <c:scaling>
          <c:orientation val="minMax"/>
          <c:max val="900000"/>
          <c:min val="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84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43676458575291"/>
          <c:y val="3.1602750061100665E-2"/>
          <c:w val="0.8556005398110661"/>
          <c:h val="0.4988713318284454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1"/>
              <c:layout>
                <c:manualLayout>
                  <c:x val="0"/>
                  <c:y val="-9.029345372460450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781609195402402E-3"/>
                  <c:y val="9.0293453724605028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203912716328066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2683061877539279E-2"/>
                  <c:y val="6.32054176072234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0586907449209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504890895410087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8390804597701231E-3"/>
                  <c:y val="-1.805869074492099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1.504890895410082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'DIC 16 (2)'!$BE$4:$BN$4</c:f>
              <c:strCache>
                <c:ptCount val="10"/>
                <c:pt idx="0">
                  <c:v>USUARIOS TRANSVALE          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'DIC 16 (2)'!$BE$67:$BN$67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0</c:v>
                </c:pt>
                <c:pt idx="1">
                  <c:v>0</c:v>
                </c:pt>
                <c:pt idx="2" formatCode="_-* #,##0_-;\-* #,##0_-;_-* &quot;-&quot;??_-;_-@_-">
                  <c:v>0</c:v>
                </c:pt>
                <c:pt idx="3">
                  <c:v>0</c:v>
                </c:pt>
                <c:pt idx="4" formatCode="_-* #,##0_-;\-* #,##0_-;_-* &quot;-&quot;??_-;_-@_-">
                  <c:v>0</c:v>
                </c:pt>
                <c:pt idx="5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8467456"/>
        <c:axId val="128566400"/>
        <c:axId val="0"/>
      </c:bar3DChart>
      <c:catAx>
        <c:axId val="1284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8566400"/>
        <c:crosses val="autoZero"/>
        <c:auto val="1"/>
        <c:lblAlgn val="ctr"/>
        <c:lblOffset val="100"/>
        <c:noMultiLvlLbl val="0"/>
      </c:catAx>
      <c:valAx>
        <c:axId val="128566400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2846745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73224026009095"/>
          <c:y val="3.2482634057437204E-2"/>
          <c:w val="0.86976047904191611"/>
          <c:h val="0.4849187935034824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'FEB 16'!$CO$4:$CX$4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'FEB 16'!$CO$67:$CX$67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680</c:v>
                </c:pt>
                <c:pt idx="1">
                  <c:v>2380</c:v>
                </c:pt>
                <c:pt idx="2" formatCode="_-* #,##0_-;\-* #,##0_-;_-* &quot;-&quot;??_-;_-@_-">
                  <c:v>187</c:v>
                </c:pt>
                <c:pt idx="3">
                  <c:v>654.5</c:v>
                </c:pt>
                <c:pt idx="4" formatCode="_-* #,##0_-;\-* #,##0_-;_-* &quot;-&quot;??_-;_-@_-">
                  <c:v>4349</c:v>
                </c:pt>
                <c:pt idx="5">
                  <c:v>30443</c:v>
                </c:pt>
                <c:pt idx="6" formatCode="_-* #,##0_-;\-* #,##0_-;_-* &quot;-&quot;??_-;_-@_-">
                  <c:v>17</c:v>
                </c:pt>
                <c:pt idx="7" formatCode="_-* #,##0_-;\-* #,##0_-;_-* &quot;-&quot;??_-;_-@_-">
                  <c:v>27</c:v>
                </c:pt>
                <c:pt idx="8" formatCode="_-* #,##0_-;\-* #,##0_-;_-* &quot;-&quot;??_-;_-@_-">
                  <c:v>30</c:v>
                </c:pt>
                <c:pt idx="9">
                  <c:v>1115.9166666666667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905728"/>
        <c:axId val="64191232"/>
        <c:axId val="0"/>
      </c:bar3DChart>
      <c:catAx>
        <c:axId val="64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191232"/>
        <c:crosses val="autoZero"/>
        <c:auto val="1"/>
        <c:lblAlgn val="ctr"/>
        <c:lblOffset val="100"/>
        <c:noMultiLvlLbl val="0"/>
      </c:catAx>
      <c:valAx>
        <c:axId val="64191232"/>
        <c:scaling>
          <c:orientation val="minMax"/>
          <c:max val="900000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view3D>
      <c:rotX val="0"/>
      <c:rotY val="0"/>
      <c:depthPercent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369946032026898"/>
          <c:y val="3.2941176470588238E-2"/>
          <c:w val="0.85483870967741971"/>
          <c:h val="0.4776470588235277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Lbls>
            <c:dLbl>
              <c:idx val="5"/>
              <c:layout>
                <c:manualLayout>
                  <c:x val="-6.0411690111769742E-4"/>
                  <c:y val="-2.2408963585434159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'FEB 16'!$DA$4:$DJ$4</c:f>
              <c:strCache>
                <c:ptCount val="10"/>
                <c:pt idx="0">
                  <c:v>USUARIOS TRANSVALE  </c:v>
                </c:pt>
                <c:pt idx="1">
                  <c:v>INGRESO POR BOLETO TRANSVALES Y BIENEVALE $3.50</c:v>
                </c:pt>
                <c:pt idx="2">
                  <c:v>USUARIOS MENORES DE EDAD</c:v>
                </c:pt>
                <c:pt idx="3">
                  <c:v>INGRESO POR BOLETO MENORES DE  EDAD         $3.50</c:v>
                </c:pt>
                <c:pt idx="4">
                  <c:v>USUARIOS PASAJE NORMAL</c:v>
                </c:pt>
                <c:pt idx="5">
                  <c:v>INGRESO POR BOLETO TARIFA NORMAL           $7.00</c:v>
                </c:pt>
                <c:pt idx="6">
                  <c:v>UNIDADES QUE LIQUIDAN</c:v>
                </c:pt>
                <c:pt idx="7">
                  <c:v>OPERADORES QUE LIQUIDAN</c:v>
                </c:pt>
                <c:pt idx="8">
                  <c:v>UNIDADES QUE SALIERON A LABORAR</c:v>
                </c:pt>
                <c:pt idx="9">
                  <c:v>PROMEDIO DIARIO POR UNIDAD QUE LABORO</c:v>
                </c:pt>
              </c:strCache>
            </c:strRef>
          </c:cat>
          <c:val>
            <c:numRef>
              <c:f>'FEB 16'!$DA$67:$DJ$67</c:f>
              <c:numCache>
                <c:formatCode>_("$"* #,##0.00_);_("$"* \(#,##0.00\);_("$"* "-"??_);_(@_)</c:formatCode>
                <c:ptCount val="10"/>
                <c:pt idx="0" formatCode="_-* #,##0_-;\-* #,##0_-;_-* &quot;-&quot;??_-;_-@_-">
                  <c:v>22993</c:v>
                </c:pt>
                <c:pt idx="1">
                  <c:v>80475.5</c:v>
                </c:pt>
                <c:pt idx="2" formatCode="_-* #,##0_-;\-* #,##0_-;_-* &quot;-&quot;??_-;_-@_-">
                  <c:v>4027</c:v>
                </c:pt>
                <c:pt idx="3">
                  <c:v>14094.5</c:v>
                </c:pt>
                <c:pt idx="4" formatCode="_-* #,##0_-;\-* #,##0_-;_-* &quot;-&quot;??_-;_-@_-">
                  <c:v>124651</c:v>
                </c:pt>
                <c:pt idx="5">
                  <c:v>872557</c:v>
                </c:pt>
                <c:pt idx="6" formatCode="_-* #,##0_-;\-* #,##0_-;_-* &quot;-&quot;??_-;_-@_-">
                  <c:v>380</c:v>
                </c:pt>
                <c:pt idx="7" formatCode="_-* #,##0_-;\-* #,##0_-;_-* &quot;-&quot;??_-;_-@_-">
                  <c:v>694</c:v>
                </c:pt>
                <c:pt idx="8" formatCode="_-* #,##0_-;\-* #,##0_-;_-* &quot;-&quot;??_-;_-@_-">
                  <c:v>716</c:v>
                </c:pt>
                <c:pt idx="9">
                  <c:v>1350.7360335195531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4906752"/>
        <c:axId val="65225280"/>
        <c:axId val="0"/>
      </c:bar3DChart>
      <c:catAx>
        <c:axId val="649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5225280"/>
        <c:crosses val="autoZero"/>
        <c:auto val="1"/>
        <c:lblAlgn val="ctr"/>
        <c:lblOffset val="100"/>
        <c:noMultiLvlLbl val="0"/>
      </c:catAx>
      <c:valAx>
        <c:axId val="65225280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649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4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11" Type="http://schemas.openxmlformats.org/officeDocument/2006/relationships/image" Target="../media/image5.png"/><Relationship Id="rId5" Type="http://schemas.openxmlformats.org/officeDocument/2006/relationships/chart" Target="../charts/chart2.xml"/><Relationship Id="rId10" Type="http://schemas.openxmlformats.org/officeDocument/2006/relationships/chart" Target="../charts/chart6.xml"/><Relationship Id="rId4" Type="http://schemas.openxmlformats.org/officeDocument/2006/relationships/chart" Target="../charts/chart1.xml"/><Relationship Id="rId9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58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57.xml"/><Relationship Id="rId11" Type="http://schemas.openxmlformats.org/officeDocument/2006/relationships/image" Target="../media/image5.png"/><Relationship Id="rId5" Type="http://schemas.openxmlformats.org/officeDocument/2006/relationships/chart" Target="../charts/chart56.xml"/><Relationship Id="rId10" Type="http://schemas.openxmlformats.org/officeDocument/2006/relationships/chart" Target="../charts/chart60.xml"/><Relationship Id="rId4" Type="http://schemas.openxmlformats.org/officeDocument/2006/relationships/chart" Target="../charts/chart55.xml"/><Relationship Id="rId9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64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63.xml"/><Relationship Id="rId11" Type="http://schemas.openxmlformats.org/officeDocument/2006/relationships/image" Target="../media/image5.png"/><Relationship Id="rId5" Type="http://schemas.openxmlformats.org/officeDocument/2006/relationships/chart" Target="../charts/chart62.xml"/><Relationship Id="rId10" Type="http://schemas.openxmlformats.org/officeDocument/2006/relationships/chart" Target="../charts/chart66.xml"/><Relationship Id="rId4" Type="http://schemas.openxmlformats.org/officeDocument/2006/relationships/chart" Target="../charts/chart61.xml"/><Relationship Id="rId9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70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69.xml"/><Relationship Id="rId11" Type="http://schemas.openxmlformats.org/officeDocument/2006/relationships/image" Target="../media/image5.png"/><Relationship Id="rId5" Type="http://schemas.openxmlformats.org/officeDocument/2006/relationships/chart" Target="../charts/chart68.xml"/><Relationship Id="rId10" Type="http://schemas.openxmlformats.org/officeDocument/2006/relationships/chart" Target="../charts/chart72.xml"/><Relationship Id="rId4" Type="http://schemas.openxmlformats.org/officeDocument/2006/relationships/chart" Target="../charts/chart67.xml"/><Relationship Id="rId9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76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75.xml"/><Relationship Id="rId11" Type="http://schemas.openxmlformats.org/officeDocument/2006/relationships/image" Target="../media/image5.png"/><Relationship Id="rId5" Type="http://schemas.openxmlformats.org/officeDocument/2006/relationships/chart" Target="../charts/chart74.xml"/><Relationship Id="rId10" Type="http://schemas.openxmlformats.org/officeDocument/2006/relationships/chart" Target="../charts/chart78.xml"/><Relationship Id="rId4" Type="http://schemas.openxmlformats.org/officeDocument/2006/relationships/chart" Target="../charts/chart73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10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11" Type="http://schemas.openxmlformats.org/officeDocument/2006/relationships/image" Target="../media/image5.png"/><Relationship Id="rId5" Type="http://schemas.openxmlformats.org/officeDocument/2006/relationships/chart" Target="../charts/chart8.xml"/><Relationship Id="rId10" Type="http://schemas.openxmlformats.org/officeDocument/2006/relationships/chart" Target="../charts/chart12.xml"/><Relationship Id="rId4" Type="http://schemas.openxmlformats.org/officeDocument/2006/relationships/chart" Target="../charts/chart7.xml"/><Relationship Id="rId9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16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15.xml"/><Relationship Id="rId11" Type="http://schemas.openxmlformats.org/officeDocument/2006/relationships/image" Target="../media/image5.png"/><Relationship Id="rId5" Type="http://schemas.openxmlformats.org/officeDocument/2006/relationships/chart" Target="../charts/chart14.xml"/><Relationship Id="rId10" Type="http://schemas.openxmlformats.org/officeDocument/2006/relationships/chart" Target="../charts/chart18.xml"/><Relationship Id="rId4" Type="http://schemas.openxmlformats.org/officeDocument/2006/relationships/chart" Target="../charts/chart13.xml"/><Relationship Id="rId9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22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image" Target="../media/image5.png"/><Relationship Id="rId5" Type="http://schemas.openxmlformats.org/officeDocument/2006/relationships/chart" Target="../charts/chart20.xml"/><Relationship Id="rId10" Type="http://schemas.openxmlformats.org/officeDocument/2006/relationships/chart" Target="../charts/chart24.xml"/><Relationship Id="rId4" Type="http://schemas.openxmlformats.org/officeDocument/2006/relationships/chart" Target="../charts/chart19.xml"/><Relationship Id="rId9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28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27.xml"/><Relationship Id="rId11" Type="http://schemas.openxmlformats.org/officeDocument/2006/relationships/image" Target="../media/image5.png"/><Relationship Id="rId5" Type="http://schemas.openxmlformats.org/officeDocument/2006/relationships/chart" Target="../charts/chart26.xml"/><Relationship Id="rId10" Type="http://schemas.openxmlformats.org/officeDocument/2006/relationships/chart" Target="../charts/chart30.xml"/><Relationship Id="rId4" Type="http://schemas.openxmlformats.org/officeDocument/2006/relationships/chart" Target="../charts/chart25.xml"/><Relationship Id="rId9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34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33.xml"/><Relationship Id="rId11" Type="http://schemas.openxmlformats.org/officeDocument/2006/relationships/image" Target="../media/image5.png"/><Relationship Id="rId5" Type="http://schemas.openxmlformats.org/officeDocument/2006/relationships/chart" Target="../charts/chart32.xml"/><Relationship Id="rId10" Type="http://schemas.openxmlformats.org/officeDocument/2006/relationships/chart" Target="../charts/chart36.xml"/><Relationship Id="rId4" Type="http://schemas.openxmlformats.org/officeDocument/2006/relationships/chart" Target="../charts/chart31.xml"/><Relationship Id="rId9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chart" Target="../charts/chart39.xml"/><Relationship Id="rId12" Type="http://schemas.openxmlformats.org/officeDocument/2006/relationships/image" Target="../media/image5.pn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6" Type="http://schemas.openxmlformats.org/officeDocument/2006/relationships/chart" Target="../charts/chart38.xml"/><Relationship Id="rId11" Type="http://schemas.openxmlformats.org/officeDocument/2006/relationships/chart" Target="../charts/chart42.xml"/><Relationship Id="rId5" Type="http://schemas.openxmlformats.org/officeDocument/2006/relationships/chart" Target="../charts/chart37.xml"/><Relationship Id="rId10" Type="http://schemas.openxmlformats.org/officeDocument/2006/relationships/image" Target="../media/image4.png"/><Relationship Id="rId4" Type="http://schemas.openxmlformats.org/officeDocument/2006/relationships/image" Target="../media/image2.jpeg"/><Relationship Id="rId9" Type="http://schemas.openxmlformats.org/officeDocument/2006/relationships/chart" Target="../charts/chart41.xml"/><Relationship Id="rId1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46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image" Target="../media/image5.png"/><Relationship Id="rId5" Type="http://schemas.openxmlformats.org/officeDocument/2006/relationships/chart" Target="../charts/chart44.xml"/><Relationship Id="rId10" Type="http://schemas.openxmlformats.org/officeDocument/2006/relationships/chart" Target="../charts/chart48.xml"/><Relationship Id="rId4" Type="http://schemas.openxmlformats.org/officeDocument/2006/relationships/chart" Target="../charts/chart43.xml"/><Relationship Id="rId9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chart" Target="../charts/chart52.xml"/><Relationship Id="rId12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chart" Target="../charts/chart51.xml"/><Relationship Id="rId11" Type="http://schemas.openxmlformats.org/officeDocument/2006/relationships/image" Target="../media/image5.png"/><Relationship Id="rId5" Type="http://schemas.openxmlformats.org/officeDocument/2006/relationships/chart" Target="../charts/chart50.xml"/><Relationship Id="rId10" Type="http://schemas.openxmlformats.org/officeDocument/2006/relationships/chart" Target="../charts/chart54.xml"/><Relationship Id="rId4" Type="http://schemas.openxmlformats.org/officeDocument/2006/relationships/chart" Target="../charts/chart49.xml"/><Relationship Id="rId9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7</xdr:col>
      <xdr:colOff>552450</xdr:colOff>
      <xdr:row>0</xdr:row>
      <xdr:rowOff>323850</xdr:rowOff>
    </xdr:to>
    <xdr:pic>
      <xdr:nvPicPr>
        <xdr:cNvPr id="6679913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6679913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6679913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5700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809625</xdr:colOff>
      <xdr:row>1</xdr:row>
      <xdr:rowOff>47625</xdr:rowOff>
    </xdr:from>
    <xdr:to>
      <xdr:col>52</xdr:col>
      <xdr:colOff>1476375</xdr:colOff>
      <xdr:row>1</xdr:row>
      <xdr:rowOff>295275</xdr:rowOff>
    </xdr:to>
    <xdr:pic>
      <xdr:nvPicPr>
        <xdr:cNvPr id="66799140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9600" y="40957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27</xdr:col>
      <xdr:colOff>638175</xdr:colOff>
      <xdr:row>1</xdr:row>
      <xdr:rowOff>0</xdr:rowOff>
    </xdr:to>
    <xdr:pic>
      <xdr:nvPicPr>
        <xdr:cNvPr id="6679914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6679914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6679914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35475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66799144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6679914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6679914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66799147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66799148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6679914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10950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6679915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6679915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0575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6679915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368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66799155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093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6679915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6679915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06650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889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61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9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968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30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406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8</xdr:col>
      <xdr:colOff>180975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23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152400</xdr:colOff>
      <xdr:row>0</xdr:row>
      <xdr:rowOff>57150</xdr:rowOff>
    </xdr:from>
    <xdr:to>
      <xdr:col>55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0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819150</xdr:colOff>
      <xdr:row>1</xdr:row>
      <xdr:rowOff>19050</xdr:rowOff>
    </xdr:from>
    <xdr:to>
      <xdr:col>55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0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0</xdr:colOff>
      <xdr:row>0</xdr:row>
      <xdr:rowOff>95250</xdr:rowOff>
    </xdr:from>
    <xdr:to>
      <xdr:col>30</xdr:col>
      <xdr:colOff>638175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790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552450</xdr:colOff>
      <xdr:row>0</xdr:row>
      <xdr:rowOff>47625</xdr:rowOff>
    </xdr:from>
    <xdr:to>
      <xdr:col>68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16325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400050</xdr:colOff>
      <xdr:row>68</xdr:row>
      <xdr:rowOff>85725</xdr:rowOff>
    </xdr:from>
    <xdr:to>
      <xdr:col>92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94</xdr:col>
      <xdr:colOff>352425</xdr:colOff>
      <xdr:row>68</xdr:row>
      <xdr:rowOff>85725</xdr:rowOff>
    </xdr:from>
    <xdr:to>
      <xdr:col>104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106</xdr:col>
      <xdr:colOff>371475</xdr:colOff>
      <xdr:row>68</xdr:row>
      <xdr:rowOff>142875</xdr:rowOff>
    </xdr:from>
    <xdr:to>
      <xdr:col>116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118</xdr:col>
      <xdr:colOff>371475</xdr:colOff>
      <xdr:row>68</xdr:row>
      <xdr:rowOff>142875</xdr:rowOff>
    </xdr:from>
    <xdr:to>
      <xdr:col>128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342900</xdr:colOff>
      <xdr:row>68</xdr:row>
      <xdr:rowOff>38100</xdr:rowOff>
    </xdr:from>
    <xdr:to>
      <xdr:col>80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58</xdr:col>
      <xdr:colOff>38100</xdr:colOff>
      <xdr:row>0</xdr:row>
      <xdr:rowOff>0</xdr:rowOff>
    </xdr:from>
    <xdr:to>
      <xdr:col>60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1800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361950</xdr:colOff>
      <xdr:row>67</xdr:row>
      <xdr:rowOff>161925</xdr:rowOff>
    </xdr:from>
    <xdr:to>
      <xdr:col>68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69</xdr:col>
      <xdr:colOff>742950</xdr:colOff>
      <xdr:row>0</xdr:row>
      <xdr:rowOff>19050</xdr:rowOff>
    </xdr:from>
    <xdr:to>
      <xdr:col>72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21425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0</xdr:colOff>
      <xdr:row>0</xdr:row>
      <xdr:rowOff>0</xdr:rowOff>
    </xdr:from>
    <xdr:to>
      <xdr:col>84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582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219075</xdr:colOff>
      <xdr:row>0</xdr:row>
      <xdr:rowOff>28575</xdr:rowOff>
    </xdr:from>
    <xdr:to>
      <xdr:col>107</xdr:col>
      <xdr:colOff>219075</xdr:colOff>
      <xdr:row>0</xdr:row>
      <xdr:rowOff>276225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9975" y="28575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118</xdr:col>
      <xdr:colOff>0</xdr:colOff>
      <xdr:row>0</xdr:row>
      <xdr:rowOff>0</xdr:rowOff>
    </xdr:from>
    <xdr:to>
      <xdr:col>120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68475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80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78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90</xdr:col>
      <xdr:colOff>0</xdr:colOff>
      <xdr:row>0</xdr:row>
      <xdr:rowOff>0</xdr:rowOff>
    </xdr:from>
    <xdr:to>
      <xdr:col>92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36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0</xdr:colOff>
      <xdr:row>0</xdr:row>
      <xdr:rowOff>0</xdr:rowOff>
    </xdr:from>
    <xdr:to>
      <xdr:col>116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0</xdr:row>
      <xdr:rowOff>0</xdr:rowOff>
    </xdr:from>
    <xdr:to>
      <xdr:col>128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0</xdr:row>
      <xdr:rowOff>76200</xdr:rowOff>
    </xdr:from>
    <xdr:to>
      <xdr:col>8</xdr:col>
      <xdr:colOff>19050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23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3550" y="85725"/>
          <a:ext cx="17049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152400</xdr:colOff>
      <xdr:row>0</xdr:row>
      <xdr:rowOff>57150</xdr:rowOff>
    </xdr:from>
    <xdr:to>
      <xdr:col>55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25400" y="57150"/>
          <a:ext cx="17049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819150</xdr:colOff>
      <xdr:row>1</xdr:row>
      <xdr:rowOff>19050</xdr:rowOff>
    </xdr:from>
    <xdr:to>
      <xdr:col>55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2150" y="381000"/>
          <a:ext cx="17430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0</xdr:row>
      <xdr:rowOff>95250</xdr:rowOff>
    </xdr:from>
    <xdr:to>
      <xdr:col>32</xdr:col>
      <xdr:colOff>28575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2075" y="95250"/>
          <a:ext cx="1885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85725"/>
          <a:ext cx="19716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552450</xdr:colOff>
      <xdr:row>0</xdr:row>
      <xdr:rowOff>47625</xdr:rowOff>
    </xdr:from>
    <xdr:to>
      <xdr:col>68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64875" y="47625"/>
          <a:ext cx="18573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400050</xdr:colOff>
      <xdr:row>68</xdr:row>
      <xdr:rowOff>85725</xdr:rowOff>
    </xdr:from>
    <xdr:to>
      <xdr:col>92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94</xdr:col>
      <xdr:colOff>352425</xdr:colOff>
      <xdr:row>68</xdr:row>
      <xdr:rowOff>85725</xdr:rowOff>
    </xdr:from>
    <xdr:to>
      <xdr:col>104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106</xdr:col>
      <xdr:colOff>371475</xdr:colOff>
      <xdr:row>68</xdr:row>
      <xdr:rowOff>142875</xdr:rowOff>
    </xdr:from>
    <xdr:to>
      <xdr:col>116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118</xdr:col>
      <xdr:colOff>371475</xdr:colOff>
      <xdr:row>68</xdr:row>
      <xdr:rowOff>142875</xdr:rowOff>
    </xdr:from>
    <xdr:to>
      <xdr:col>128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342900</xdr:colOff>
      <xdr:row>68</xdr:row>
      <xdr:rowOff>38100</xdr:rowOff>
    </xdr:from>
    <xdr:to>
      <xdr:col>80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58</xdr:col>
      <xdr:colOff>38100</xdr:colOff>
      <xdr:row>0</xdr:row>
      <xdr:rowOff>0</xdr:rowOff>
    </xdr:from>
    <xdr:to>
      <xdr:col>60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0" y="0"/>
          <a:ext cx="17240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361950</xdr:colOff>
      <xdr:row>67</xdr:row>
      <xdr:rowOff>161925</xdr:rowOff>
    </xdr:from>
    <xdr:to>
      <xdr:col>68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69</xdr:col>
      <xdr:colOff>742950</xdr:colOff>
      <xdr:row>0</xdr:row>
      <xdr:rowOff>19050</xdr:rowOff>
    </xdr:from>
    <xdr:to>
      <xdr:col>72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22400" y="19050"/>
          <a:ext cx="1733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0</xdr:colOff>
      <xdr:row>0</xdr:row>
      <xdr:rowOff>0</xdr:rowOff>
    </xdr:from>
    <xdr:to>
      <xdr:col>84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52200" y="0"/>
          <a:ext cx="16573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106</xdr:col>
      <xdr:colOff>0</xdr:colOff>
      <xdr:row>0</xdr:row>
      <xdr:rowOff>0</xdr:rowOff>
    </xdr:from>
    <xdr:to>
      <xdr:col>108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0325" y="0"/>
          <a:ext cx="16573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118</xdr:col>
      <xdr:colOff>0</xdr:colOff>
      <xdr:row>0</xdr:row>
      <xdr:rowOff>0</xdr:rowOff>
    </xdr:from>
    <xdr:to>
      <xdr:col>120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93875" y="0"/>
          <a:ext cx="1581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80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23225" y="0"/>
          <a:ext cx="1762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90</xdr:col>
      <xdr:colOff>0</xdr:colOff>
      <xdr:row>0</xdr:row>
      <xdr:rowOff>0</xdr:rowOff>
    </xdr:from>
    <xdr:to>
      <xdr:col>92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0" y="0"/>
          <a:ext cx="1781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0</xdr:colOff>
      <xdr:row>0</xdr:row>
      <xdr:rowOff>0</xdr:rowOff>
    </xdr:from>
    <xdr:to>
      <xdr:col>116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3025" y="0"/>
          <a:ext cx="1781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0</xdr:row>
      <xdr:rowOff>0</xdr:rowOff>
    </xdr:from>
    <xdr:to>
      <xdr:col>128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9900" y="0"/>
          <a:ext cx="1809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23</xdr:col>
      <xdr:colOff>676275</xdr:colOff>
      <xdr:row>0</xdr:row>
      <xdr:rowOff>333375</xdr:rowOff>
    </xdr:to>
    <xdr:pic>
      <xdr:nvPicPr>
        <xdr:cNvPr id="2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0</xdr:colOff>
      <xdr:row>0</xdr:row>
      <xdr:rowOff>95250</xdr:rowOff>
    </xdr:from>
    <xdr:to>
      <xdr:col>30</xdr:col>
      <xdr:colOff>638175</xdr:colOff>
      <xdr:row>1</xdr:row>
      <xdr:rowOff>0</xdr:rowOff>
    </xdr:to>
    <xdr:pic>
      <xdr:nvPicPr>
        <xdr:cNvPr id="2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4110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0</xdr:row>
      <xdr:rowOff>76200</xdr:rowOff>
    </xdr:from>
    <xdr:to>
      <xdr:col>8</xdr:col>
      <xdr:colOff>19050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23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152400</xdr:colOff>
      <xdr:row>0</xdr:row>
      <xdr:rowOff>57150</xdr:rowOff>
    </xdr:from>
    <xdr:to>
      <xdr:col>55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91650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819150</xdr:colOff>
      <xdr:row>1</xdr:row>
      <xdr:rowOff>19050</xdr:rowOff>
    </xdr:from>
    <xdr:to>
      <xdr:col>55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8400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0</xdr:row>
      <xdr:rowOff>95250</xdr:rowOff>
    </xdr:from>
    <xdr:to>
      <xdr:col>32</xdr:col>
      <xdr:colOff>28575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790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552450</xdr:colOff>
      <xdr:row>0</xdr:row>
      <xdr:rowOff>47625</xdr:rowOff>
    </xdr:from>
    <xdr:to>
      <xdr:col>68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35725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400050</xdr:colOff>
      <xdr:row>68</xdr:row>
      <xdr:rowOff>85725</xdr:rowOff>
    </xdr:from>
    <xdr:to>
      <xdr:col>92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94</xdr:col>
      <xdr:colOff>352425</xdr:colOff>
      <xdr:row>68</xdr:row>
      <xdr:rowOff>85725</xdr:rowOff>
    </xdr:from>
    <xdr:to>
      <xdr:col>104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106</xdr:col>
      <xdr:colOff>371475</xdr:colOff>
      <xdr:row>68</xdr:row>
      <xdr:rowOff>142875</xdr:rowOff>
    </xdr:from>
    <xdr:to>
      <xdr:col>116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118</xdr:col>
      <xdr:colOff>371475</xdr:colOff>
      <xdr:row>68</xdr:row>
      <xdr:rowOff>142875</xdr:rowOff>
    </xdr:from>
    <xdr:to>
      <xdr:col>128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342900</xdr:colOff>
      <xdr:row>68</xdr:row>
      <xdr:rowOff>38100</xdr:rowOff>
    </xdr:from>
    <xdr:to>
      <xdr:col>80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58</xdr:col>
      <xdr:colOff>38100</xdr:colOff>
      <xdr:row>0</xdr:row>
      <xdr:rowOff>0</xdr:rowOff>
    </xdr:from>
    <xdr:to>
      <xdr:col>60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0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58</xdr:col>
      <xdr:colOff>361950</xdr:colOff>
      <xdr:row>67</xdr:row>
      <xdr:rowOff>161925</xdr:rowOff>
    </xdr:from>
    <xdr:to>
      <xdr:col>68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69</xdr:col>
      <xdr:colOff>742950</xdr:colOff>
      <xdr:row>0</xdr:row>
      <xdr:rowOff>19050</xdr:rowOff>
    </xdr:from>
    <xdr:to>
      <xdr:col>72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0825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0</xdr:colOff>
      <xdr:row>0</xdr:row>
      <xdr:rowOff>0</xdr:rowOff>
    </xdr:from>
    <xdr:to>
      <xdr:col>84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522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106</xdr:col>
      <xdr:colOff>0</xdr:colOff>
      <xdr:row>0</xdr:row>
      <xdr:rowOff>0</xdr:rowOff>
    </xdr:from>
    <xdr:to>
      <xdr:col>108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390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118</xdr:col>
      <xdr:colOff>0</xdr:colOff>
      <xdr:row>0</xdr:row>
      <xdr:rowOff>0</xdr:rowOff>
    </xdr:from>
    <xdr:to>
      <xdr:col>120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43975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80</xdr:col>
      <xdr:colOff>304800</xdr:colOff>
      <xdr:row>0</xdr:row>
      <xdr:rowOff>247650</xdr:rowOff>
    </xdr:to>
    <xdr:pic>
      <xdr:nvPicPr>
        <xdr:cNvPr id="20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90</xdr:col>
      <xdr:colOff>0</xdr:colOff>
      <xdr:row>0</xdr:row>
      <xdr:rowOff>0</xdr:rowOff>
    </xdr:from>
    <xdr:to>
      <xdr:col>92</xdr:col>
      <xdr:colOff>409575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07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0</xdr:colOff>
      <xdr:row>0</xdr:row>
      <xdr:rowOff>0</xdr:rowOff>
    </xdr:from>
    <xdr:to>
      <xdr:col>116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41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0</xdr:row>
      <xdr:rowOff>0</xdr:rowOff>
    </xdr:from>
    <xdr:to>
      <xdr:col>128</xdr:col>
      <xdr:colOff>190500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23</xdr:col>
      <xdr:colOff>676275</xdr:colOff>
      <xdr:row>0</xdr:row>
      <xdr:rowOff>333375</xdr:rowOff>
    </xdr:to>
    <xdr:pic>
      <xdr:nvPicPr>
        <xdr:cNvPr id="2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0</xdr:colOff>
      <xdr:row>0</xdr:row>
      <xdr:rowOff>95250</xdr:rowOff>
    </xdr:from>
    <xdr:to>
      <xdr:col>30</xdr:col>
      <xdr:colOff>638175</xdr:colOff>
      <xdr:row>1</xdr:row>
      <xdr:rowOff>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12525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8</xdr:col>
      <xdr:colOff>180975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0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0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27</xdr:col>
      <xdr:colOff>638175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790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16325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1800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21425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582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568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055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68475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78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36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623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7</xdr:col>
      <xdr:colOff>552450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2375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9125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27</xdr:col>
      <xdr:colOff>638175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6450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1925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1550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178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9032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913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7625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698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471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81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777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342900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216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7</xdr:col>
      <xdr:colOff>552450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2375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9125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27</xdr:col>
      <xdr:colOff>638175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6450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67</xdr:row>
      <xdr:rowOff>133350</xdr:rowOff>
    </xdr:from>
    <xdr:to>
      <xdr:col>89</xdr:col>
      <xdr:colOff>361950</xdr:colOff>
      <xdr:row>92</xdr:row>
      <xdr:rowOff>95251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67</xdr:row>
      <xdr:rowOff>142875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67</xdr:row>
      <xdr:rowOff>114300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67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67</xdr:row>
      <xdr:rowOff>142876</xdr:rowOff>
    </xdr:from>
    <xdr:to>
      <xdr:col>77</xdr:col>
      <xdr:colOff>333375</xdr:colOff>
      <xdr:row>92</xdr:row>
      <xdr:rowOff>85726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1925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1550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178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9032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913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7625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698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471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81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777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216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742950</xdr:colOff>
      <xdr:row>68</xdr:row>
      <xdr:rowOff>26969</xdr:rowOff>
    </xdr:from>
    <xdr:to>
      <xdr:col>52</xdr:col>
      <xdr:colOff>1190625</xdr:colOff>
      <xdr:row>75</xdr:row>
      <xdr:rowOff>173368</xdr:rowOff>
    </xdr:to>
    <xdr:grpSp>
      <xdr:nvGrpSpPr>
        <xdr:cNvPr id="42" name="41 Grupo"/>
        <xdr:cNvGrpSpPr/>
      </xdr:nvGrpSpPr>
      <xdr:grpSpPr>
        <a:xfrm>
          <a:off x="46348650" y="17362469"/>
          <a:ext cx="1390650" cy="1479899"/>
          <a:chOff x="44196000" y="19905644"/>
          <a:chExt cx="1390650" cy="1479899"/>
        </a:xfrm>
      </xdr:grpSpPr>
      <xdr:sp macro="" textlink="">
        <xdr:nvSpPr>
          <xdr:cNvPr id="30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2" name="31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4" name="33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5" name="34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6" name="35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7" name="36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8" name="37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9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0" name="39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matte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69</xdr:col>
      <xdr:colOff>247650</xdr:colOff>
      <xdr:row>69</xdr:row>
      <xdr:rowOff>112694</xdr:rowOff>
    </xdr:from>
    <xdr:to>
      <xdr:col>71</xdr:col>
      <xdr:colOff>247650</xdr:colOff>
      <xdr:row>77</xdr:row>
      <xdr:rowOff>68593</xdr:rowOff>
    </xdr:to>
    <xdr:grpSp>
      <xdr:nvGrpSpPr>
        <xdr:cNvPr id="53" name="52 Grupo"/>
        <xdr:cNvGrpSpPr/>
      </xdr:nvGrpSpPr>
      <xdr:grpSpPr>
        <a:xfrm>
          <a:off x="59883675" y="17638694"/>
          <a:ext cx="1390650" cy="1479899"/>
          <a:chOff x="44196000" y="19905644"/>
          <a:chExt cx="1390650" cy="1479899"/>
        </a:xfrm>
      </xdr:grpSpPr>
      <xdr:sp macro="" textlink="">
        <xdr:nvSpPr>
          <xdr:cNvPr id="54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5" name="54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6" name="55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7" name="56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8" name="57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9" name="58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0" name="59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1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2" name="61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58</xdr:col>
      <xdr:colOff>200025</xdr:colOff>
      <xdr:row>68</xdr:row>
      <xdr:rowOff>84119</xdr:rowOff>
    </xdr:from>
    <xdr:to>
      <xdr:col>60</xdr:col>
      <xdr:colOff>219075</xdr:colOff>
      <xdr:row>76</xdr:row>
      <xdr:rowOff>40018</xdr:rowOff>
    </xdr:to>
    <xdr:grpSp>
      <xdr:nvGrpSpPr>
        <xdr:cNvPr id="43" name="42 Grupo"/>
        <xdr:cNvGrpSpPr/>
      </xdr:nvGrpSpPr>
      <xdr:grpSpPr>
        <a:xfrm>
          <a:off x="52235100" y="17419619"/>
          <a:ext cx="1390650" cy="1479899"/>
          <a:chOff x="44196000" y="19905644"/>
          <a:chExt cx="1390650" cy="1479899"/>
        </a:xfrm>
      </xdr:grpSpPr>
      <xdr:sp macro="" textlink="">
        <xdr:nvSpPr>
          <xdr:cNvPr id="44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5" name="44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6" name="45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7" name="46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8" name="47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9" name="48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0" name="49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1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2" name="51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81</xdr:col>
      <xdr:colOff>495300</xdr:colOff>
      <xdr:row>69</xdr:row>
      <xdr:rowOff>55544</xdr:rowOff>
    </xdr:from>
    <xdr:to>
      <xdr:col>83</xdr:col>
      <xdr:colOff>495300</xdr:colOff>
      <xdr:row>77</xdr:row>
      <xdr:rowOff>11443</xdr:rowOff>
    </xdr:to>
    <xdr:grpSp>
      <xdr:nvGrpSpPr>
        <xdr:cNvPr id="63" name="62 Grupo"/>
        <xdr:cNvGrpSpPr/>
      </xdr:nvGrpSpPr>
      <xdr:grpSpPr>
        <a:xfrm>
          <a:off x="68694300" y="17581544"/>
          <a:ext cx="1390650" cy="1479899"/>
          <a:chOff x="44196000" y="19905644"/>
          <a:chExt cx="1390650" cy="1479899"/>
        </a:xfrm>
      </xdr:grpSpPr>
      <xdr:sp macro="" textlink="">
        <xdr:nvSpPr>
          <xdr:cNvPr id="64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5" name="64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6" name="65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7" name="66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8" name="67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9" name="68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0" name="69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1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2" name="71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93</xdr:col>
      <xdr:colOff>428625</xdr:colOff>
      <xdr:row>69</xdr:row>
      <xdr:rowOff>141269</xdr:rowOff>
    </xdr:from>
    <xdr:to>
      <xdr:col>95</xdr:col>
      <xdr:colOff>428625</xdr:colOff>
      <xdr:row>77</xdr:row>
      <xdr:rowOff>97168</xdr:rowOff>
    </xdr:to>
    <xdr:grpSp>
      <xdr:nvGrpSpPr>
        <xdr:cNvPr id="73" name="72 Grupo"/>
        <xdr:cNvGrpSpPr/>
      </xdr:nvGrpSpPr>
      <xdr:grpSpPr>
        <a:xfrm>
          <a:off x="77028675" y="17667269"/>
          <a:ext cx="1390650" cy="1479899"/>
          <a:chOff x="44196000" y="19905644"/>
          <a:chExt cx="1390650" cy="1479899"/>
        </a:xfrm>
      </xdr:grpSpPr>
      <xdr:sp macro="" textlink="">
        <xdr:nvSpPr>
          <xdr:cNvPr id="74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5" name="74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6" name="75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7" name="76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8" name="77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9" name="78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0" name="79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1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2" name="81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105</xdr:col>
      <xdr:colOff>352425</xdr:colOff>
      <xdr:row>70</xdr:row>
      <xdr:rowOff>26969</xdr:rowOff>
    </xdr:from>
    <xdr:to>
      <xdr:col>107</xdr:col>
      <xdr:colOff>419100</xdr:colOff>
      <xdr:row>77</xdr:row>
      <xdr:rowOff>173368</xdr:rowOff>
    </xdr:to>
    <xdr:grpSp>
      <xdr:nvGrpSpPr>
        <xdr:cNvPr id="83" name="82 Grupo"/>
        <xdr:cNvGrpSpPr/>
      </xdr:nvGrpSpPr>
      <xdr:grpSpPr>
        <a:xfrm>
          <a:off x="85410675" y="17743469"/>
          <a:ext cx="1390650" cy="1479899"/>
          <a:chOff x="44196000" y="19905644"/>
          <a:chExt cx="1390650" cy="1479899"/>
        </a:xfrm>
      </xdr:grpSpPr>
      <xdr:sp macro="" textlink="">
        <xdr:nvSpPr>
          <xdr:cNvPr id="84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5" name="84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6" name="85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7" name="86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8" name="87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89" name="88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0" name="89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1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2" name="91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117</xdr:col>
      <xdr:colOff>342900</xdr:colOff>
      <xdr:row>70</xdr:row>
      <xdr:rowOff>141269</xdr:rowOff>
    </xdr:from>
    <xdr:to>
      <xdr:col>119</xdr:col>
      <xdr:colOff>295275</xdr:colOff>
      <xdr:row>78</xdr:row>
      <xdr:rowOff>97168</xdr:rowOff>
    </xdr:to>
    <xdr:grpSp>
      <xdr:nvGrpSpPr>
        <xdr:cNvPr id="93" name="92 Grupo"/>
        <xdr:cNvGrpSpPr/>
      </xdr:nvGrpSpPr>
      <xdr:grpSpPr>
        <a:xfrm>
          <a:off x="93506925" y="17857769"/>
          <a:ext cx="1390650" cy="1479899"/>
          <a:chOff x="44196000" y="19905644"/>
          <a:chExt cx="1390650" cy="1479899"/>
        </a:xfrm>
      </xdr:grpSpPr>
      <xdr:sp macro="" textlink="">
        <xdr:nvSpPr>
          <xdr:cNvPr id="94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5" name="94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6" name="95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7" name="96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8" name="97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99" name="98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100" name="99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101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102" name="101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7</xdr:col>
      <xdr:colOff>552450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2375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9125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27</xdr:col>
      <xdr:colOff>638175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6450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1925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1550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178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9032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913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7625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698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471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81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777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216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75</xdr:col>
      <xdr:colOff>57150</xdr:colOff>
      <xdr:row>70</xdr:row>
      <xdr:rowOff>57150</xdr:rowOff>
    </xdr:from>
    <xdr:to>
      <xdr:col>76</xdr:col>
      <xdr:colOff>409575</xdr:colOff>
      <xdr:row>75</xdr:row>
      <xdr:rowOff>51149</xdr:rowOff>
    </xdr:to>
    <xdr:grpSp>
      <xdr:nvGrpSpPr>
        <xdr:cNvPr id="26" name="25 Grupo"/>
        <xdr:cNvGrpSpPr/>
      </xdr:nvGrpSpPr>
      <xdr:grpSpPr>
        <a:xfrm>
          <a:off x="63865125" y="17773650"/>
          <a:ext cx="895350" cy="946499"/>
          <a:chOff x="44196000" y="19905644"/>
          <a:chExt cx="1390650" cy="1479899"/>
        </a:xfrm>
      </xdr:grpSpPr>
      <xdr:sp macro="" textlink="">
        <xdr:nvSpPr>
          <xdr:cNvPr id="27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28" name="27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29" name="28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0" name="29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1" name="30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2" name="31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3" name="32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4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5" name="34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62</xdr:col>
      <xdr:colOff>285750</xdr:colOff>
      <xdr:row>71</xdr:row>
      <xdr:rowOff>28575</xdr:rowOff>
    </xdr:from>
    <xdr:to>
      <xdr:col>64</xdr:col>
      <xdr:colOff>76200</xdr:colOff>
      <xdr:row>76</xdr:row>
      <xdr:rowOff>22574</xdr:rowOff>
    </xdr:to>
    <xdr:grpSp>
      <xdr:nvGrpSpPr>
        <xdr:cNvPr id="36" name="35 Grupo"/>
        <xdr:cNvGrpSpPr/>
      </xdr:nvGrpSpPr>
      <xdr:grpSpPr>
        <a:xfrm>
          <a:off x="55149750" y="17935575"/>
          <a:ext cx="895350" cy="946499"/>
          <a:chOff x="44196000" y="19905644"/>
          <a:chExt cx="1390650" cy="1479899"/>
        </a:xfrm>
      </xdr:grpSpPr>
      <xdr:sp macro="" textlink="">
        <xdr:nvSpPr>
          <xdr:cNvPr id="37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8" name="37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9" name="38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0" name="39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1" name="40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2" name="41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3" name="42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4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5" name="44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87</xdr:col>
      <xdr:colOff>19050</xdr:colOff>
      <xdr:row>71</xdr:row>
      <xdr:rowOff>66675</xdr:rowOff>
    </xdr:from>
    <xdr:to>
      <xdr:col>88</xdr:col>
      <xdr:colOff>371475</xdr:colOff>
      <xdr:row>76</xdr:row>
      <xdr:rowOff>60674</xdr:rowOff>
    </xdr:to>
    <xdr:grpSp>
      <xdr:nvGrpSpPr>
        <xdr:cNvPr id="46" name="45 Grupo"/>
        <xdr:cNvGrpSpPr/>
      </xdr:nvGrpSpPr>
      <xdr:grpSpPr>
        <a:xfrm>
          <a:off x="72361425" y="17973675"/>
          <a:ext cx="895350" cy="946499"/>
          <a:chOff x="44196000" y="19905644"/>
          <a:chExt cx="1390650" cy="1479899"/>
        </a:xfrm>
      </xdr:grpSpPr>
      <xdr:sp macro="" textlink="">
        <xdr:nvSpPr>
          <xdr:cNvPr id="47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8" name="47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49" name="48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0" name="49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1" name="50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2" name="51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3" name="52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4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5" name="54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111</xdr:col>
      <xdr:colOff>209550</xdr:colOff>
      <xdr:row>72</xdr:row>
      <xdr:rowOff>104775</xdr:rowOff>
    </xdr:from>
    <xdr:to>
      <xdr:col>112</xdr:col>
      <xdr:colOff>561975</xdr:colOff>
      <xdr:row>77</xdr:row>
      <xdr:rowOff>98774</xdr:rowOff>
    </xdr:to>
    <xdr:grpSp>
      <xdr:nvGrpSpPr>
        <xdr:cNvPr id="56" name="55 Grupo"/>
        <xdr:cNvGrpSpPr/>
      </xdr:nvGrpSpPr>
      <xdr:grpSpPr>
        <a:xfrm>
          <a:off x="89363550" y="18202275"/>
          <a:ext cx="895350" cy="946499"/>
          <a:chOff x="44196000" y="19905644"/>
          <a:chExt cx="1390650" cy="1479899"/>
        </a:xfrm>
      </xdr:grpSpPr>
      <xdr:sp macro="" textlink="">
        <xdr:nvSpPr>
          <xdr:cNvPr id="57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8" name="57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9" name="58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0" name="59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1" name="60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2" name="61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3" name="62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4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5" name="64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  <xdr:twoCellAnchor>
    <xdr:from>
      <xdr:col>123</xdr:col>
      <xdr:colOff>257175</xdr:colOff>
      <xdr:row>72</xdr:row>
      <xdr:rowOff>161925</xdr:rowOff>
    </xdr:from>
    <xdr:to>
      <xdr:col>124</xdr:col>
      <xdr:colOff>409575</xdr:colOff>
      <xdr:row>77</xdr:row>
      <xdr:rowOff>155924</xdr:rowOff>
    </xdr:to>
    <xdr:grpSp>
      <xdr:nvGrpSpPr>
        <xdr:cNvPr id="66" name="65 Grupo"/>
        <xdr:cNvGrpSpPr/>
      </xdr:nvGrpSpPr>
      <xdr:grpSpPr>
        <a:xfrm>
          <a:off x="97555050" y="18259425"/>
          <a:ext cx="895350" cy="946499"/>
          <a:chOff x="44196000" y="19905644"/>
          <a:chExt cx="1390650" cy="1479899"/>
        </a:xfrm>
      </xdr:grpSpPr>
      <xdr:sp macro="" textlink="">
        <xdr:nvSpPr>
          <xdr:cNvPr id="67" name="29 Rectángulo"/>
          <xdr:cNvSpPr/>
        </xdr:nvSpPr>
        <xdr:spPr>
          <a:xfrm>
            <a:off x="44253150" y="19905644"/>
            <a:ext cx="1285875" cy="1316056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  <a:gd name="connsiteX0" fmla="*/ 85725 w 1285875"/>
              <a:gd name="connsiteY0" fmla="*/ 44078 h 1225178"/>
              <a:gd name="connsiteX1" fmla="*/ 1190625 w 1285875"/>
              <a:gd name="connsiteY1" fmla="*/ 44078 h 1225178"/>
              <a:gd name="connsiteX2" fmla="*/ 1285875 w 1285875"/>
              <a:gd name="connsiteY2" fmla="*/ 1225178 h 1225178"/>
              <a:gd name="connsiteX3" fmla="*/ 0 w 1285875"/>
              <a:gd name="connsiteY3" fmla="*/ 1225178 h 1225178"/>
              <a:gd name="connsiteX4" fmla="*/ 85725 w 1285875"/>
              <a:gd name="connsiteY4" fmla="*/ 44078 h 1225178"/>
              <a:gd name="connsiteX0" fmla="*/ 85725 w 1285875"/>
              <a:gd name="connsiteY0" fmla="*/ 64634 h 1245734"/>
              <a:gd name="connsiteX1" fmla="*/ 1190625 w 1285875"/>
              <a:gd name="connsiteY1" fmla="*/ 64634 h 1245734"/>
              <a:gd name="connsiteX2" fmla="*/ 1285875 w 1285875"/>
              <a:gd name="connsiteY2" fmla="*/ 1245734 h 1245734"/>
              <a:gd name="connsiteX3" fmla="*/ 0 w 1285875"/>
              <a:gd name="connsiteY3" fmla="*/ 1245734 h 1245734"/>
              <a:gd name="connsiteX4" fmla="*/ 85725 w 1285875"/>
              <a:gd name="connsiteY4" fmla="*/ 64634 h 12457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245734">
                <a:moveTo>
                  <a:pt x="85725" y="64634"/>
                </a:moveTo>
                <a:cubicBezTo>
                  <a:pt x="568325" y="-34542"/>
                  <a:pt x="879475" y="-7495"/>
                  <a:pt x="1190625" y="64634"/>
                </a:cubicBezTo>
                <a:lnTo>
                  <a:pt x="1285875" y="1245734"/>
                </a:lnTo>
                <a:lnTo>
                  <a:pt x="0" y="1245734"/>
                </a:lnTo>
                <a:lnTo>
                  <a:pt x="85725" y="64634"/>
                </a:lnTo>
                <a:close/>
              </a:path>
            </a:pathLst>
          </a:cu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8" name="67 Rectángulo redondeado"/>
          <xdr:cNvSpPr/>
        </xdr:nvSpPr>
        <xdr:spPr>
          <a:xfrm>
            <a:off x="45500925" y="20164425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9" name="68 Rectángulo redondeado"/>
          <xdr:cNvSpPr/>
        </xdr:nvSpPr>
        <xdr:spPr>
          <a:xfrm>
            <a:off x="45158025" y="21088350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0" name="69 Rectángulo redondeado"/>
          <xdr:cNvSpPr/>
        </xdr:nvSpPr>
        <xdr:spPr>
          <a:xfrm>
            <a:off x="44367450" y="21097875"/>
            <a:ext cx="266700" cy="57150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1" name="70 Acorde"/>
          <xdr:cNvSpPr/>
        </xdr:nvSpPr>
        <xdr:spPr>
          <a:xfrm rot="17516344">
            <a:off x="45220885" y="21186730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2" name="71 Acorde"/>
          <xdr:cNvSpPr/>
        </xdr:nvSpPr>
        <xdr:spPr>
          <a:xfrm rot="17516344">
            <a:off x="44354110" y="21186729"/>
            <a:ext cx="215234" cy="182391"/>
          </a:xfrm>
          <a:prstGeom prst="chord">
            <a:avLst>
              <a:gd name="adj1" fmla="val 2700000"/>
              <a:gd name="adj2" fmla="val 16143175"/>
            </a:avLst>
          </a:prstGeom>
          <a:solidFill>
            <a:srgbClr val="00B050"/>
          </a:solidFill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3" name="72 Rectángulo redondeado"/>
          <xdr:cNvSpPr/>
        </xdr:nvSpPr>
        <xdr:spPr>
          <a:xfrm flipV="1">
            <a:off x="44538900" y="19985355"/>
            <a:ext cx="762000" cy="93344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4" name="29 Rectángulo"/>
          <xdr:cNvSpPr/>
        </xdr:nvSpPr>
        <xdr:spPr>
          <a:xfrm>
            <a:off x="44319824" y="20126326"/>
            <a:ext cx="1143001" cy="857249"/>
          </a:xfrm>
          <a:custGeom>
            <a:avLst/>
            <a:gdLst>
              <a:gd name="connsiteX0" fmla="*/ 0 w 1104900"/>
              <a:gd name="connsiteY0" fmla="*/ 0 h 1181100"/>
              <a:gd name="connsiteX1" fmla="*/ 1104900 w 1104900"/>
              <a:gd name="connsiteY1" fmla="*/ 0 h 1181100"/>
              <a:gd name="connsiteX2" fmla="*/ 1104900 w 1104900"/>
              <a:gd name="connsiteY2" fmla="*/ 1181100 h 1181100"/>
              <a:gd name="connsiteX3" fmla="*/ 0 w 1104900"/>
              <a:gd name="connsiteY3" fmla="*/ 1181100 h 1181100"/>
              <a:gd name="connsiteX4" fmla="*/ 0 w 1104900"/>
              <a:gd name="connsiteY4" fmla="*/ 0 h 1181100"/>
              <a:gd name="connsiteX0" fmla="*/ 85725 w 1190625"/>
              <a:gd name="connsiteY0" fmla="*/ 0 h 1181100"/>
              <a:gd name="connsiteX1" fmla="*/ 1190625 w 1190625"/>
              <a:gd name="connsiteY1" fmla="*/ 0 h 1181100"/>
              <a:gd name="connsiteX2" fmla="*/ 1190625 w 1190625"/>
              <a:gd name="connsiteY2" fmla="*/ 1181100 h 1181100"/>
              <a:gd name="connsiteX3" fmla="*/ 0 w 1190625"/>
              <a:gd name="connsiteY3" fmla="*/ 1181100 h 1181100"/>
              <a:gd name="connsiteX4" fmla="*/ 85725 w 1190625"/>
              <a:gd name="connsiteY4" fmla="*/ 0 h 1181100"/>
              <a:gd name="connsiteX0" fmla="*/ 85725 w 1285875"/>
              <a:gd name="connsiteY0" fmla="*/ 0 h 1181100"/>
              <a:gd name="connsiteX1" fmla="*/ 1190625 w 1285875"/>
              <a:gd name="connsiteY1" fmla="*/ 0 h 1181100"/>
              <a:gd name="connsiteX2" fmla="*/ 1285875 w 1285875"/>
              <a:gd name="connsiteY2" fmla="*/ 1181100 h 1181100"/>
              <a:gd name="connsiteX3" fmla="*/ 0 w 1285875"/>
              <a:gd name="connsiteY3" fmla="*/ 1181100 h 1181100"/>
              <a:gd name="connsiteX4" fmla="*/ 85725 w 1285875"/>
              <a:gd name="connsiteY4" fmla="*/ 0 h 1181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85875" h="1181100">
                <a:moveTo>
                  <a:pt x="85725" y="0"/>
                </a:moveTo>
                <a:lnTo>
                  <a:pt x="1190625" y="0"/>
                </a:lnTo>
                <a:lnTo>
                  <a:pt x="1285875" y="1181100"/>
                </a:lnTo>
                <a:lnTo>
                  <a:pt x="0" y="1181100"/>
                </a:lnTo>
                <a:lnTo>
                  <a:pt x="85725" y="0"/>
                </a:lnTo>
                <a:close/>
              </a:path>
            </a:pathLst>
          </a:custGeom>
          <a:noFill/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75" name="74 Rectángulo redondeado"/>
          <xdr:cNvSpPr/>
        </xdr:nvSpPr>
        <xdr:spPr>
          <a:xfrm>
            <a:off x="44196000" y="20193000"/>
            <a:ext cx="85725" cy="257175"/>
          </a:xfrm>
          <a:prstGeom prst="roundRect">
            <a:avLst/>
          </a:prstGeom>
          <a:ln>
            <a:solidFill>
              <a:srgbClr val="00B050"/>
            </a:solidFill>
          </a:ln>
          <a:scene3d>
            <a:camera prst="orthographicFront"/>
            <a:lightRig rig="threePt" dir="t"/>
          </a:scene3d>
          <a:sp3d prstMaterial="translucentPowder"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MX" sz="11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7</xdr:col>
      <xdr:colOff>552450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21</xdr:col>
      <xdr:colOff>628650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2375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9125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31</xdr:col>
      <xdr:colOff>28575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6450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1925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1550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559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56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68600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79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138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624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026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0</xdr:row>
      <xdr:rowOff>76200</xdr:rowOff>
    </xdr:from>
    <xdr:to>
      <xdr:col>8</xdr:col>
      <xdr:colOff>180975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2375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9125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31</xdr:col>
      <xdr:colOff>28575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6450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1925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1550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559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56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68600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79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138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624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026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76200</xdr:rowOff>
    </xdr:from>
    <xdr:to>
      <xdr:col>8</xdr:col>
      <xdr:colOff>352425</xdr:colOff>
      <xdr:row>0</xdr:row>
      <xdr:rowOff>323850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7620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47625</xdr:colOff>
      <xdr:row>0</xdr:row>
      <xdr:rowOff>85725</xdr:rowOff>
    </xdr:from>
    <xdr:to>
      <xdr:col>50</xdr:col>
      <xdr:colOff>676275</xdr:colOff>
      <xdr:row>0</xdr:row>
      <xdr:rowOff>333375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49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19051</xdr:colOff>
      <xdr:row>0</xdr:row>
      <xdr:rowOff>104775</xdr:rowOff>
    </xdr:from>
    <xdr:to>
      <xdr:col>52</xdr:col>
      <xdr:colOff>1485901</xdr:colOff>
      <xdr:row>0</xdr:row>
      <xdr:rowOff>314325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1" y="104775"/>
          <a:ext cx="14668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27</xdr:col>
      <xdr:colOff>638175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0</xdr:row>
      <xdr:rowOff>66675</xdr:rowOff>
    </xdr:from>
    <xdr:to>
      <xdr:col>12</xdr:col>
      <xdr:colOff>285750</xdr:colOff>
      <xdr:row>0</xdr:row>
      <xdr:rowOff>333375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667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6450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1925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1550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559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56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68600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79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138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624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026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0</xdr:row>
      <xdr:rowOff>85725</xdr:rowOff>
    </xdr:from>
    <xdr:to>
      <xdr:col>8</xdr:col>
      <xdr:colOff>57150</xdr:colOff>
      <xdr:row>0</xdr:row>
      <xdr:rowOff>333375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2375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9125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31</xdr:col>
      <xdr:colOff>28575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6450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1925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1550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559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56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68600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79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138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624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026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0</xdr:row>
      <xdr:rowOff>66675</xdr:rowOff>
    </xdr:from>
    <xdr:to>
      <xdr:col>8</xdr:col>
      <xdr:colOff>38100</xdr:colOff>
      <xdr:row>0</xdr:row>
      <xdr:rowOff>314325</xdr:rowOff>
    </xdr:to>
    <xdr:pic>
      <xdr:nvPicPr>
        <xdr:cNvPr id="2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6667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</xdr:colOff>
      <xdr:row>0</xdr:row>
      <xdr:rowOff>85725</xdr:rowOff>
    </xdr:from>
    <xdr:to>
      <xdr:col>20</xdr:col>
      <xdr:colOff>676275</xdr:colOff>
      <xdr:row>0</xdr:row>
      <xdr:rowOff>333375</xdr:rowOff>
    </xdr:to>
    <xdr:pic>
      <xdr:nvPicPr>
        <xdr:cNvPr id="3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85725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152400</xdr:colOff>
      <xdr:row>0</xdr:row>
      <xdr:rowOff>57150</xdr:rowOff>
    </xdr:from>
    <xdr:to>
      <xdr:col>52</xdr:col>
      <xdr:colOff>781050</xdr:colOff>
      <xdr:row>0</xdr:row>
      <xdr:rowOff>304800</xdr:rowOff>
    </xdr:to>
    <xdr:pic>
      <xdr:nvPicPr>
        <xdr:cNvPr id="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0" y="57150"/>
          <a:ext cx="1571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819150</xdr:colOff>
      <xdr:row>1</xdr:row>
      <xdr:rowOff>19050</xdr:rowOff>
    </xdr:from>
    <xdr:to>
      <xdr:col>52</xdr:col>
      <xdr:colOff>1485900</xdr:colOff>
      <xdr:row>1</xdr:row>
      <xdr:rowOff>266700</xdr:rowOff>
    </xdr:to>
    <xdr:pic>
      <xdr:nvPicPr>
        <xdr:cNvPr id="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0" y="38100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0</xdr:colOff>
      <xdr:row>0</xdr:row>
      <xdr:rowOff>95250</xdr:rowOff>
    </xdr:from>
    <xdr:to>
      <xdr:col>27</xdr:col>
      <xdr:colOff>638175</xdr:colOff>
      <xdr:row>1</xdr:row>
      <xdr:rowOff>0</xdr:rowOff>
    </xdr:to>
    <xdr:pic>
      <xdr:nvPicPr>
        <xdr:cNvPr id="6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7900" y="95250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0</xdr:row>
      <xdr:rowOff>85725</xdr:rowOff>
    </xdr:from>
    <xdr:to>
      <xdr:col>12</xdr:col>
      <xdr:colOff>47625</xdr:colOff>
      <xdr:row>0</xdr:row>
      <xdr:rowOff>352425</xdr:rowOff>
    </xdr:to>
    <xdr:pic>
      <xdr:nvPicPr>
        <xdr:cNvPr id="7" name="3 Imagen" descr="ingresos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85725"/>
          <a:ext cx="1733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552450</xdr:colOff>
      <xdr:row>0</xdr:row>
      <xdr:rowOff>47625</xdr:rowOff>
    </xdr:from>
    <xdr:to>
      <xdr:col>65</xdr:col>
      <xdr:colOff>400050</xdr:colOff>
      <xdr:row>0</xdr:row>
      <xdr:rowOff>295275</xdr:rowOff>
    </xdr:to>
    <xdr:pic>
      <xdr:nvPicPr>
        <xdr:cNvPr id="8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16325" y="47625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79</xdr:col>
      <xdr:colOff>400050</xdr:colOff>
      <xdr:row>68</xdr:row>
      <xdr:rowOff>85725</xdr:rowOff>
    </xdr:from>
    <xdr:to>
      <xdr:col>89</xdr:col>
      <xdr:colOff>361950</xdr:colOff>
      <xdr:row>92</xdr:row>
      <xdr:rowOff>95250</xdr:rowOff>
    </xdr:to>
    <xdr:graphicFrame macro="">
      <xdr:nvGraphicFramePr>
        <xdr:cNvPr id="9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91</xdr:col>
      <xdr:colOff>352425</xdr:colOff>
      <xdr:row>68</xdr:row>
      <xdr:rowOff>85725</xdr:rowOff>
    </xdr:from>
    <xdr:to>
      <xdr:col>101</xdr:col>
      <xdr:colOff>390525</xdr:colOff>
      <xdr:row>92</xdr:row>
      <xdr:rowOff>95250</xdr:rowOff>
    </xdr:to>
    <xdr:graphicFrame macro="">
      <xdr:nvGraphicFramePr>
        <xdr:cNvPr id="10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371475</xdr:colOff>
      <xdr:row>68</xdr:row>
      <xdr:rowOff>142875</xdr:rowOff>
    </xdr:from>
    <xdr:to>
      <xdr:col>113</xdr:col>
      <xdr:colOff>438150</xdr:colOff>
      <xdr:row>92</xdr:row>
      <xdr:rowOff>104775</xdr:rowOff>
    </xdr:to>
    <xdr:graphicFrame macro="">
      <xdr:nvGraphicFramePr>
        <xdr:cNvPr id="11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115</xdr:col>
      <xdr:colOff>371475</xdr:colOff>
      <xdr:row>68</xdr:row>
      <xdr:rowOff>142875</xdr:rowOff>
    </xdr:from>
    <xdr:to>
      <xdr:col>125</xdr:col>
      <xdr:colOff>304800</xdr:colOff>
      <xdr:row>92</xdr:row>
      <xdr:rowOff>114300</xdr:rowOff>
    </xdr:to>
    <xdr:graphicFrame macro="">
      <xdr:nvGraphicFramePr>
        <xdr:cNvPr id="12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342900</xdr:colOff>
      <xdr:row>68</xdr:row>
      <xdr:rowOff>38100</xdr:rowOff>
    </xdr:from>
    <xdr:to>
      <xdr:col>77</xdr:col>
      <xdr:colOff>333375</xdr:colOff>
      <xdr:row>92</xdr:row>
      <xdr:rowOff>85725</xdr:rowOff>
    </xdr:to>
    <xdr:graphicFrame macro="">
      <xdr:nvGraphicFramePr>
        <xdr:cNvPr id="1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55</xdr:col>
      <xdr:colOff>38100</xdr:colOff>
      <xdr:row>0</xdr:row>
      <xdr:rowOff>0</xdr:rowOff>
    </xdr:from>
    <xdr:to>
      <xdr:col>57</xdr:col>
      <xdr:colOff>104775</xdr:colOff>
      <xdr:row>0</xdr:row>
      <xdr:rowOff>247650</xdr:rowOff>
    </xdr:to>
    <xdr:pic>
      <xdr:nvPicPr>
        <xdr:cNvPr id="14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1800" y="0"/>
          <a:ext cx="15430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361950</xdr:colOff>
      <xdr:row>67</xdr:row>
      <xdr:rowOff>161925</xdr:rowOff>
    </xdr:from>
    <xdr:to>
      <xdr:col>65</xdr:col>
      <xdr:colOff>428625</xdr:colOff>
      <xdr:row>92</xdr:row>
      <xdr:rowOff>104775</xdr:rowOff>
    </xdr:to>
    <xdr:graphicFrame macro="">
      <xdr:nvGraphicFramePr>
        <xdr:cNvPr id="1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66</xdr:col>
      <xdr:colOff>742950</xdr:colOff>
      <xdr:row>0</xdr:row>
      <xdr:rowOff>19050</xdr:rowOff>
    </xdr:from>
    <xdr:to>
      <xdr:col>69</xdr:col>
      <xdr:colOff>0</xdr:colOff>
      <xdr:row>0</xdr:row>
      <xdr:rowOff>266700</xdr:rowOff>
    </xdr:to>
    <xdr:pic>
      <xdr:nvPicPr>
        <xdr:cNvPr id="16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21425" y="19050"/>
          <a:ext cx="1428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0</xdr:row>
      <xdr:rowOff>0</xdr:rowOff>
    </xdr:from>
    <xdr:to>
      <xdr:col>81</xdr:col>
      <xdr:colOff>9525</xdr:colOff>
      <xdr:row>0</xdr:row>
      <xdr:rowOff>247650</xdr:rowOff>
    </xdr:to>
    <xdr:pic>
      <xdr:nvPicPr>
        <xdr:cNvPr id="17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5582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93</xdr:col>
      <xdr:colOff>9525</xdr:colOff>
      <xdr:row>0</xdr:row>
      <xdr:rowOff>247650</xdr:rowOff>
    </xdr:to>
    <xdr:pic>
      <xdr:nvPicPr>
        <xdr:cNvPr id="18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56875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105</xdr:col>
      <xdr:colOff>9525</xdr:colOff>
      <xdr:row>0</xdr:row>
      <xdr:rowOff>247650</xdr:rowOff>
    </xdr:to>
    <xdr:pic>
      <xdr:nvPicPr>
        <xdr:cNvPr id="19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05550" y="0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115</xdr:col>
      <xdr:colOff>0</xdr:colOff>
      <xdr:row>0</xdr:row>
      <xdr:rowOff>0</xdr:rowOff>
    </xdr:from>
    <xdr:to>
      <xdr:col>117</xdr:col>
      <xdr:colOff>9525</xdr:colOff>
      <xdr:row>0</xdr:row>
      <xdr:rowOff>247650</xdr:rowOff>
    </xdr:to>
    <xdr:pic>
      <xdr:nvPicPr>
        <xdr:cNvPr id="20" name="9 Imagen" descr="LOGO 20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68475" y="0"/>
          <a:ext cx="1381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77</xdr:col>
      <xdr:colOff>304800</xdr:colOff>
      <xdr:row>0</xdr:row>
      <xdr:rowOff>247650</xdr:rowOff>
    </xdr:to>
    <xdr:pic>
      <xdr:nvPicPr>
        <xdr:cNvPr id="21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78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89</xdr:col>
      <xdr:colOff>409575</xdr:colOff>
      <xdr:row>0</xdr:row>
      <xdr:rowOff>247650</xdr:rowOff>
    </xdr:to>
    <xdr:pic>
      <xdr:nvPicPr>
        <xdr:cNvPr id="22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367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0</xdr:row>
      <xdr:rowOff>0</xdr:rowOff>
    </xdr:from>
    <xdr:to>
      <xdr:col>101</xdr:col>
      <xdr:colOff>409575</xdr:colOff>
      <xdr:row>0</xdr:row>
      <xdr:rowOff>247650</xdr:rowOff>
    </xdr:to>
    <xdr:pic>
      <xdr:nvPicPr>
        <xdr:cNvPr id="23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6235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111</xdr:col>
      <xdr:colOff>0</xdr:colOff>
      <xdr:row>0</xdr:row>
      <xdr:rowOff>0</xdr:rowOff>
    </xdr:from>
    <xdr:to>
      <xdr:col>113</xdr:col>
      <xdr:colOff>409575</xdr:colOff>
      <xdr:row>0</xdr:row>
      <xdr:rowOff>247650</xdr:rowOff>
    </xdr:to>
    <xdr:pic>
      <xdr:nvPicPr>
        <xdr:cNvPr id="24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25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123</xdr:col>
      <xdr:colOff>0</xdr:colOff>
      <xdr:row>0</xdr:row>
      <xdr:rowOff>0</xdr:rowOff>
    </xdr:from>
    <xdr:to>
      <xdr:col>125</xdr:col>
      <xdr:colOff>190500</xdr:colOff>
      <xdr:row>0</xdr:row>
      <xdr:rowOff>247650</xdr:rowOff>
    </xdr:to>
    <xdr:pic>
      <xdr:nvPicPr>
        <xdr:cNvPr id="25" name="3 Imagen" descr="ingresos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0" y="0"/>
          <a:ext cx="1609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ernando.barrios/Documents/INGRESOS/INFORMES/INFORME%202016/VTA%202016/VTA%20Informe%20%20Ingresos%20y%20Usuarios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ernando.barrios/Documents/INGRESOS/INFORMES/INFORME%202016/VTA%202016/VTA%20Informe%20%20Ingresos%20y%20Usuarios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ernando.barrios/Documents/INGRESOS/INFORMES/INFORME%202016/DIARIO/INFORME%20INGRESOS%202016%20AL%20DI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DL%20Transvales%20y%20Menores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 16"/>
      <sheetName val="FEB 16"/>
      <sheetName val="MAR 16"/>
      <sheetName val="ABR 16"/>
      <sheetName val="MAY 16"/>
      <sheetName val="JUN 16"/>
      <sheetName val="ESTIMADO ANUAL (3)"/>
      <sheetName val="ESTIMADO ANUAL (2)"/>
      <sheetName val="ESTIMADO ANUAL"/>
    </sheetNames>
    <sheetDataSet>
      <sheetData sheetId="0" refreshError="1">
        <row r="5">
          <cell r="F5">
            <v>6855</v>
          </cell>
        </row>
        <row r="6">
          <cell r="F6">
            <v>8992.5</v>
          </cell>
        </row>
        <row r="7">
          <cell r="F7">
            <v>7095</v>
          </cell>
        </row>
        <row r="8">
          <cell r="F8">
            <v>10912.5</v>
          </cell>
        </row>
        <row r="9">
          <cell r="F9">
            <v>12757.5</v>
          </cell>
        </row>
        <row r="10">
          <cell r="F10">
            <v>13695</v>
          </cell>
        </row>
        <row r="11">
          <cell r="F11">
            <v>9735</v>
          </cell>
        </row>
        <row r="12">
          <cell r="F12">
            <v>10590</v>
          </cell>
        </row>
        <row r="13">
          <cell r="F13">
            <v>8917.5</v>
          </cell>
        </row>
        <row r="14">
          <cell r="F14">
            <v>7860</v>
          </cell>
        </row>
        <row r="15">
          <cell r="F15">
            <v>7897.5</v>
          </cell>
        </row>
        <row r="16">
          <cell r="F16">
            <v>10188.75</v>
          </cell>
        </row>
        <row r="17">
          <cell r="F17">
            <v>10526.25</v>
          </cell>
        </row>
        <row r="18">
          <cell r="F18">
            <v>11358.75</v>
          </cell>
        </row>
        <row r="19">
          <cell r="F19">
            <v>10087.5</v>
          </cell>
        </row>
        <row r="20">
          <cell r="F20">
            <v>8797.5</v>
          </cell>
        </row>
        <row r="21">
          <cell r="F21">
            <v>5895</v>
          </cell>
        </row>
        <row r="22">
          <cell r="F22">
            <v>10125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 16"/>
      <sheetName val="FEB 16"/>
      <sheetName val="MAR 16"/>
      <sheetName val="ABR 16"/>
      <sheetName val="MAY 16"/>
      <sheetName val="JUN 16"/>
      <sheetName val="JUL 16"/>
      <sheetName val="AGO 16"/>
      <sheetName val="SEP 16"/>
      <sheetName val="OCT 16"/>
      <sheetName val="NOV 16"/>
      <sheetName val="DIC 16"/>
      <sheetName val="ESTIMADO ANUAL (3)"/>
      <sheetName val="ESTIMADO ANUAL (2)"/>
      <sheetName val="ESTIMADO ANUAL"/>
    </sheetNames>
    <sheetDataSet>
      <sheetData sheetId="0">
        <row r="23">
          <cell r="I23">
            <v>9926.25</v>
          </cell>
        </row>
        <row r="24">
          <cell r="I24">
            <v>9112.5</v>
          </cell>
        </row>
        <row r="25">
          <cell r="I25">
            <v>9892.5</v>
          </cell>
        </row>
        <row r="26">
          <cell r="I26">
            <v>9750</v>
          </cell>
        </row>
        <row r="27">
          <cell r="I27">
            <v>8103.75</v>
          </cell>
        </row>
        <row r="28">
          <cell r="I28">
            <v>3322.5</v>
          </cell>
        </row>
        <row r="29">
          <cell r="I29">
            <v>7530</v>
          </cell>
        </row>
        <row r="30">
          <cell r="I30">
            <v>9750</v>
          </cell>
        </row>
        <row r="31">
          <cell r="I31">
            <v>16577.5</v>
          </cell>
        </row>
        <row r="32">
          <cell r="I32">
            <v>40432.5</v>
          </cell>
        </row>
        <row r="33">
          <cell r="I33">
            <v>12780</v>
          </cell>
        </row>
        <row r="34">
          <cell r="I34">
            <v>9817.5</v>
          </cell>
        </row>
        <row r="35">
          <cell r="I35">
            <v>8145</v>
          </cell>
        </row>
        <row r="36">
          <cell r="I36">
            <v>327426.25</v>
          </cell>
        </row>
      </sheetData>
      <sheetData sheetId="1">
        <row r="5">
          <cell r="I5">
            <v>9345</v>
          </cell>
        </row>
        <row r="6">
          <cell r="I6">
            <v>10920</v>
          </cell>
        </row>
        <row r="7">
          <cell r="I7">
            <v>17250</v>
          </cell>
        </row>
        <row r="8">
          <cell r="I8">
            <v>19025</v>
          </cell>
        </row>
        <row r="9">
          <cell r="I9">
            <v>13230</v>
          </cell>
        </row>
        <row r="10">
          <cell r="I10">
            <v>10560</v>
          </cell>
        </row>
        <row r="11">
          <cell r="I11">
            <v>5850</v>
          </cell>
        </row>
        <row r="12">
          <cell r="I12">
            <v>11887.5</v>
          </cell>
        </row>
        <row r="13">
          <cell r="I13">
            <v>14456.25</v>
          </cell>
        </row>
        <row r="14">
          <cell r="I14">
            <v>15555</v>
          </cell>
        </row>
        <row r="15">
          <cell r="I15">
            <v>14497.5</v>
          </cell>
        </row>
        <row r="16">
          <cell r="I16">
            <v>12135</v>
          </cell>
        </row>
        <row r="17">
          <cell r="I17">
            <v>7200</v>
          </cell>
        </row>
        <row r="18">
          <cell r="I18">
            <v>3607.5</v>
          </cell>
        </row>
        <row r="19">
          <cell r="I19">
            <v>8381.25</v>
          </cell>
        </row>
        <row r="20">
          <cell r="I20">
            <v>17093.75</v>
          </cell>
        </row>
        <row r="21">
          <cell r="I21">
            <v>16860</v>
          </cell>
        </row>
        <row r="22">
          <cell r="I22">
            <v>7987.5</v>
          </cell>
        </row>
        <row r="23">
          <cell r="I23">
            <v>9491.25</v>
          </cell>
        </row>
        <row r="24">
          <cell r="I24">
            <v>7807.5</v>
          </cell>
        </row>
        <row r="25">
          <cell r="I25">
            <v>5167.5</v>
          </cell>
        </row>
        <row r="26">
          <cell r="I26">
            <v>7095</v>
          </cell>
        </row>
        <row r="27">
          <cell r="I27">
            <v>6742.5</v>
          </cell>
        </row>
        <row r="28">
          <cell r="I28">
            <v>9618.75</v>
          </cell>
        </row>
        <row r="29">
          <cell r="I29">
            <v>8692.5</v>
          </cell>
        </row>
        <row r="30">
          <cell r="I30">
            <v>38591.25</v>
          </cell>
        </row>
        <row r="31">
          <cell r="I31">
            <v>7646.25</v>
          </cell>
        </row>
        <row r="32">
          <cell r="I32">
            <v>6082.5</v>
          </cell>
        </row>
        <row r="33">
          <cell r="I33">
            <v>9142.5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331918.75</v>
          </cell>
        </row>
      </sheetData>
      <sheetData sheetId="2">
        <row r="5">
          <cell r="I5">
            <v>18168.75</v>
          </cell>
        </row>
        <row r="6">
          <cell r="I6">
            <v>9506.25</v>
          </cell>
        </row>
        <row r="7">
          <cell r="I7">
            <v>8366.25</v>
          </cell>
        </row>
        <row r="8">
          <cell r="I8">
            <v>12986.25</v>
          </cell>
        </row>
        <row r="9">
          <cell r="I9">
            <v>11021.25</v>
          </cell>
        </row>
        <row r="10">
          <cell r="I10">
            <v>5662.5</v>
          </cell>
        </row>
        <row r="11">
          <cell r="I11">
            <v>8913.75</v>
          </cell>
        </row>
        <row r="12">
          <cell r="I12">
            <v>8118.75</v>
          </cell>
        </row>
        <row r="13">
          <cell r="I13">
            <v>6592.5</v>
          </cell>
        </row>
        <row r="14">
          <cell r="I14">
            <v>8838.75</v>
          </cell>
        </row>
        <row r="15">
          <cell r="I15">
            <v>12232.5</v>
          </cell>
        </row>
        <row r="16">
          <cell r="I16">
            <v>9465</v>
          </cell>
        </row>
        <row r="17">
          <cell r="I17">
            <v>5962.5</v>
          </cell>
        </row>
        <row r="18">
          <cell r="I18">
            <v>9082.5</v>
          </cell>
        </row>
        <row r="19">
          <cell r="I19">
            <v>18868.75</v>
          </cell>
        </row>
        <row r="20">
          <cell r="I20">
            <v>12986.25</v>
          </cell>
        </row>
        <row r="21">
          <cell r="I21">
            <v>55020</v>
          </cell>
        </row>
        <row r="22">
          <cell r="I22">
            <v>22790</v>
          </cell>
        </row>
        <row r="23">
          <cell r="I23">
            <v>9461.25</v>
          </cell>
        </row>
        <row r="24">
          <cell r="I24">
            <v>5662.5</v>
          </cell>
        </row>
        <row r="25">
          <cell r="I25">
            <v>7897.5</v>
          </cell>
        </row>
        <row r="26">
          <cell r="I26">
            <v>60352.5</v>
          </cell>
        </row>
        <row r="27">
          <cell r="I27">
            <v>43633</v>
          </cell>
        </row>
        <row r="28">
          <cell r="I28">
            <v>9975</v>
          </cell>
        </row>
        <row r="29">
          <cell r="I29">
            <v>8115</v>
          </cell>
        </row>
        <row r="30">
          <cell r="I30">
            <v>9667.5</v>
          </cell>
        </row>
        <row r="31">
          <cell r="I31">
            <v>6382.5</v>
          </cell>
        </row>
        <row r="32">
          <cell r="I32">
            <v>11115</v>
          </cell>
        </row>
        <row r="33">
          <cell r="I33">
            <v>16127.5</v>
          </cell>
        </row>
        <row r="34">
          <cell r="I34">
            <v>16628</v>
          </cell>
        </row>
        <row r="35">
          <cell r="I35">
            <v>10773.75</v>
          </cell>
        </row>
        <row r="36">
          <cell r="I36">
            <v>460373.5</v>
          </cell>
        </row>
      </sheetData>
      <sheetData sheetId="3">
        <row r="5">
          <cell r="I5">
            <v>11272.5</v>
          </cell>
        </row>
        <row r="6">
          <cell r="I6">
            <v>8118.75</v>
          </cell>
        </row>
        <row r="7">
          <cell r="I7">
            <v>6382.5</v>
          </cell>
        </row>
        <row r="8">
          <cell r="I8">
            <v>7796.25</v>
          </cell>
        </row>
        <row r="9">
          <cell r="I9">
            <v>8628.75</v>
          </cell>
        </row>
        <row r="10">
          <cell r="I10">
            <v>9948.75</v>
          </cell>
        </row>
        <row r="11">
          <cell r="I11">
            <v>10140</v>
          </cell>
        </row>
        <row r="12">
          <cell r="I12">
            <v>12671.25</v>
          </cell>
        </row>
        <row r="13">
          <cell r="I13">
            <v>9022.5</v>
          </cell>
        </row>
        <row r="14">
          <cell r="I14">
            <v>5992.5</v>
          </cell>
        </row>
        <row r="15">
          <cell r="I15">
            <v>9390</v>
          </cell>
        </row>
        <row r="16">
          <cell r="I16">
            <v>10342.5</v>
          </cell>
        </row>
        <row r="17">
          <cell r="I17">
            <v>11790</v>
          </cell>
        </row>
        <row r="18">
          <cell r="I18">
            <v>10807.5</v>
          </cell>
        </row>
        <row r="19">
          <cell r="I19">
            <v>11823.75</v>
          </cell>
        </row>
        <row r="20">
          <cell r="I20">
            <v>8805</v>
          </cell>
        </row>
        <row r="21">
          <cell r="I21">
            <v>5272.5</v>
          </cell>
        </row>
        <row r="22">
          <cell r="I22">
            <v>11156.25</v>
          </cell>
        </row>
        <row r="23">
          <cell r="I23">
            <v>11827.5</v>
          </cell>
        </row>
        <row r="24">
          <cell r="I24">
            <v>10751.25</v>
          </cell>
        </row>
        <row r="25">
          <cell r="I25">
            <v>9682.5</v>
          </cell>
        </row>
        <row r="26">
          <cell r="I26">
            <v>9217.5</v>
          </cell>
        </row>
        <row r="27">
          <cell r="I27">
            <v>6228.75</v>
          </cell>
        </row>
        <row r="28">
          <cell r="I28">
            <v>5707.5</v>
          </cell>
        </row>
        <row r="29">
          <cell r="I29">
            <v>8745</v>
          </cell>
        </row>
        <row r="30">
          <cell r="I30">
            <v>18038.75</v>
          </cell>
        </row>
        <row r="31">
          <cell r="I31">
            <v>61101</v>
          </cell>
        </row>
        <row r="32">
          <cell r="I32">
            <v>21887.5</v>
          </cell>
        </row>
        <row r="33">
          <cell r="I33">
            <v>57630</v>
          </cell>
        </row>
        <row r="34">
          <cell r="I34">
            <v>10481.25</v>
          </cell>
        </row>
        <row r="35">
          <cell r="I35">
            <v>0</v>
          </cell>
        </row>
        <row r="36">
          <cell r="I36">
            <v>400659.75</v>
          </cell>
        </row>
      </sheetData>
      <sheetData sheetId="4">
        <row r="5">
          <cell r="I5">
            <v>9652.5</v>
          </cell>
        </row>
        <row r="6">
          <cell r="I6">
            <v>9873.75</v>
          </cell>
        </row>
        <row r="7">
          <cell r="I7">
            <v>9232.5</v>
          </cell>
        </row>
        <row r="8">
          <cell r="I8">
            <v>9971.25</v>
          </cell>
        </row>
        <row r="9">
          <cell r="I9">
            <v>10027.5</v>
          </cell>
        </row>
        <row r="10">
          <cell r="I10">
            <v>9210</v>
          </cell>
        </row>
        <row r="11">
          <cell r="I11">
            <v>9495</v>
          </cell>
        </row>
        <row r="12">
          <cell r="I12">
            <v>5992.5</v>
          </cell>
        </row>
        <row r="13">
          <cell r="I13">
            <v>11973.75</v>
          </cell>
        </row>
        <row r="14">
          <cell r="I14">
            <v>8936.25</v>
          </cell>
        </row>
        <row r="15">
          <cell r="I15">
            <v>15846</v>
          </cell>
        </row>
        <row r="16">
          <cell r="I16">
            <v>8711.25</v>
          </cell>
        </row>
        <row r="17">
          <cell r="I17">
            <v>13002.5</v>
          </cell>
        </row>
        <row r="18">
          <cell r="I18">
            <v>8126.25</v>
          </cell>
        </row>
        <row r="19">
          <cell r="I19">
            <v>5160</v>
          </cell>
        </row>
        <row r="20">
          <cell r="I20">
            <v>6971.25</v>
          </cell>
        </row>
        <row r="21">
          <cell r="I21">
            <v>19967.25</v>
          </cell>
        </row>
        <row r="22">
          <cell r="I22">
            <v>6937.5</v>
          </cell>
        </row>
        <row r="23">
          <cell r="I23">
            <v>9618.75</v>
          </cell>
        </row>
        <row r="24">
          <cell r="I24">
            <v>16341.25</v>
          </cell>
        </row>
        <row r="25">
          <cell r="I25">
            <v>7623.75</v>
          </cell>
        </row>
        <row r="26">
          <cell r="I26">
            <v>5415</v>
          </cell>
        </row>
        <row r="27">
          <cell r="I27">
            <v>8921.25</v>
          </cell>
        </row>
        <row r="28">
          <cell r="I28">
            <v>12392.5</v>
          </cell>
        </row>
        <row r="29">
          <cell r="I29">
            <v>25131</v>
          </cell>
        </row>
        <row r="30">
          <cell r="I30">
            <v>13368.75</v>
          </cell>
        </row>
        <row r="31">
          <cell r="I31">
            <v>21297.5</v>
          </cell>
        </row>
        <row r="32">
          <cell r="I32">
            <v>6075</v>
          </cell>
        </row>
        <row r="33">
          <cell r="I33">
            <v>3097.5</v>
          </cell>
        </row>
        <row r="34">
          <cell r="I34">
            <v>30932.5</v>
          </cell>
        </row>
        <row r="35">
          <cell r="I35">
            <v>58887.5</v>
          </cell>
        </row>
        <row r="36">
          <cell r="I36">
            <v>398189.25</v>
          </cell>
        </row>
      </sheetData>
      <sheetData sheetId="5">
        <row r="5">
          <cell r="I5">
            <v>14478.75</v>
          </cell>
        </row>
        <row r="6">
          <cell r="I6">
            <v>8456.25</v>
          </cell>
        </row>
        <row r="7">
          <cell r="I7">
            <v>6191.25</v>
          </cell>
        </row>
        <row r="8">
          <cell r="I8">
            <v>6262.5</v>
          </cell>
        </row>
        <row r="9">
          <cell r="I9">
            <v>4777.5</v>
          </cell>
        </row>
        <row r="10">
          <cell r="I10">
            <v>7365</v>
          </cell>
        </row>
        <row r="11">
          <cell r="I11">
            <v>8268.75</v>
          </cell>
        </row>
        <row r="12">
          <cell r="I12">
            <v>9183.75</v>
          </cell>
        </row>
        <row r="13">
          <cell r="I13">
            <v>8767.5</v>
          </cell>
        </row>
        <row r="14">
          <cell r="I14">
            <v>6142.5</v>
          </cell>
        </row>
        <row r="15">
          <cell r="I15">
            <v>5186.25</v>
          </cell>
        </row>
        <row r="16">
          <cell r="I16">
            <v>2722.5</v>
          </cell>
        </row>
        <row r="17">
          <cell r="I17">
            <v>4852.5</v>
          </cell>
        </row>
        <row r="18">
          <cell r="I18">
            <v>4575</v>
          </cell>
        </row>
        <row r="19">
          <cell r="I19">
            <v>7065</v>
          </cell>
        </row>
        <row r="20">
          <cell r="I20">
            <v>19757.5</v>
          </cell>
        </row>
        <row r="21">
          <cell r="I21">
            <v>8332.5</v>
          </cell>
        </row>
        <row r="22">
          <cell r="I22">
            <v>3960</v>
          </cell>
        </row>
        <row r="23">
          <cell r="I23">
            <v>0</v>
          </cell>
        </row>
        <row r="24">
          <cell r="I24">
            <v>2441.25</v>
          </cell>
        </row>
        <row r="25">
          <cell r="I25">
            <v>5838.75</v>
          </cell>
        </row>
        <row r="26">
          <cell r="I26">
            <v>9275</v>
          </cell>
        </row>
        <row r="27">
          <cell r="I27">
            <v>5527.5</v>
          </cell>
        </row>
        <row r="28">
          <cell r="I28">
            <v>7948.75</v>
          </cell>
        </row>
        <row r="29">
          <cell r="I29">
            <v>5126.25</v>
          </cell>
        </row>
        <row r="30">
          <cell r="I30">
            <v>3412.5</v>
          </cell>
        </row>
        <row r="31">
          <cell r="I31">
            <v>10072.5</v>
          </cell>
        </row>
        <row r="32">
          <cell r="I32">
            <v>36782.5</v>
          </cell>
        </row>
        <row r="33">
          <cell r="I33">
            <v>15391.25</v>
          </cell>
        </row>
        <row r="34">
          <cell r="I34">
            <v>58743.75</v>
          </cell>
        </row>
        <row r="35">
          <cell r="I35">
            <v>0</v>
          </cell>
        </row>
        <row r="36">
          <cell r="I36">
            <v>296905</v>
          </cell>
        </row>
      </sheetData>
      <sheetData sheetId="6">
        <row r="5">
          <cell r="I5">
            <v>18196.25</v>
          </cell>
        </row>
        <row r="6">
          <cell r="I6">
            <v>4083.75</v>
          </cell>
        </row>
        <row r="7">
          <cell r="I7">
            <v>1590</v>
          </cell>
        </row>
        <row r="8">
          <cell r="I8">
            <v>2212.5</v>
          </cell>
        </row>
        <row r="9">
          <cell r="I9">
            <v>5896.25</v>
          </cell>
        </row>
        <row r="10">
          <cell r="I10">
            <v>6536.25</v>
          </cell>
        </row>
        <row r="11">
          <cell r="I11">
            <v>7597.5</v>
          </cell>
        </row>
        <row r="12">
          <cell r="I12">
            <v>7500</v>
          </cell>
        </row>
        <row r="13">
          <cell r="I13">
            <v>7725</v>
          </cell>
        </row>
        <row r="14">
          <cell r="I14">
            <v>4762.5</v>
          </cell>
        </row>
        <row r="15">
          <cell r="I15">
            <v>7777.5</v>
          </cell>
        </row>
        <row r="16">
          <cell r="I16">
            <v>10845</v>
          </cell>
        </row>
        <row r="17">
          <cell r="I17">
            <v>10922.5</v>
          </cell>
        </row>
        <row r="18">
          <cell r="I18">
            <v>12333.75</v>
          </cell>
        </row>
        <row r="19">
          <cell r="I19">
            <v>8220</v>
          </cell>
        </row>
        <row r="20">
          <cell r="I20">
            <v>8587.5</v>
          </cell>
        </row>
        <row r="21">
          <cell r="I21">
            <v>6052.5</v>
          </cell>
        </row>
        <row r="22">
          <cell r="I22">
            <v>8175</v>
          </cell>
        </row>
        <row r="23">
          <cell r="I23">
            <v>8872.5</v>
          </cell>
        </row>
        <row r="24">
          <cell r="I24">
            <v>19653.75</v>
          </cell>
        </row>
        <row r="25">
          <cell r="I25">
            <v>15591.25</v>
          </cell>
        </row>
        <row r="26">
          <cell r="I26">
            <v>7916.25</v>
          </cell>
        </row>
        <row r="27">
          <cell r="I27">
            <v>6120</v>
          </cell>
        </row>
        <row r="28">
          <cell r="I28">
            <v>3405</v>
          </cell>
        </row>
        <row r="29">
          <cell r="I29">
            <v>13670</v>
          </cell>
        </row>
        <row r="30">
          <cell r="I30">
            <v>13900</v>
          </cell>
        </row>
        <row r="31">
          <cell r="I31">
            <v>11066.25</v>
          </cell>
        </row>
        <row r="32">
          <cell r="I32">
            <v>28506.25</v>
          </cell>
        </row>
        <row r="33">
          <cell r="I33">
            <v>65193.75</v>
          </cell>
        </row>
        <row r="34">
          <cell r="I34">
            <v>6015</v>
          </cell>
        </row>
        <row r="35">
          <cell r="I35">
            <v>5666.25</v>
          </cell>
        </row>
        <row r="36">
          <cell r="I36">
            <v>344590</v>
          </cell>
        </row>
      </sheetData>
      <sheetData sheetId="7">
        <row r="5">
          <cell r="I5">
            <v>11127.5</v>
          </cell>
        </row>
        <row r="6">
          <cell r="I6">
            <v>7410</v>
          </cell>
        </row>
        <row r="7">
          <cell r="I7">
            <v>6063.75</v>
          </cell>
        </row>
        <row r="8">
          <cell r="I8">
            <v>7263.75</v>
          </cell>
        </row>
        <row r="9">
          <cell r="I9">
            <v>5058.75</v>
          </cell>
        </row>
        <row r="10">
          <cell r="I10">
            <v>7263.75</v>
          </cell>
        </row>
        <row r="11">
          <cell r="I11">
            <v>4972.5</v>
          </cell>
        </row>
        <row r="12">
          <cell r="I12">
            <v>7451.25</v>
          </cell>
        </row>
        <row r="13">
          <cell r="I13">
            <v>7777.5</v>
          </cell>
        </row>
        <row r="14">
          <cell r="I14">
            <v>5587.5</v>
          </cell>
        </row>
        <row r="15">
          <cell r="I15">
            <v>5568.75</v>
          </cell>
        </row>
        <row r="16">
          <cell r="I16">
            <v>5771.25</v>
          </cell>
        </row>
        <row r="17">
          <cell r="I17">
            <v>6378.75</v>
          </cell>
        </row>
        <row r="18">
          <cell r="I18">
            <v>5302.5</v>
          </cell>
        </row>
        <row r="19">
          <cell r="I19">
            <v>9491.25</v>
          </cell>
        </row>
        <row r="20">
          <cell r="I20">
            <v>11231.25</v>
          </cell>
        </row>
        <row r="21">
          <cell r="I21">
            <v>7931.25</v>
          </cell>
        </row>
        <row r="22">
          <cell r="I22">
            <v>6033.75</v>
          </cell>
        </row>
        <row r="23">
          <cell r="I23">
            <v>7140</v>
          </cell>
        </row>
        <row r="24">
          <cell r="I24">
            <v>8673.75</v>
          </cell>
        </row>
        <row r="25">
          <cell r="I25">
            <v>5550</v>
          </cell>
        </row>
        <row r="26">
          <cell r="I26">
            <v>16416.25</v>
          </cell>
        </row>
        <row r="27">
          <cell r="I27">
            <v>8006.25</v>
          </cell>
        </row>
        <row r="28">
          <cell r="I28">
            <v>6997.5</v>
          </cell>
        </row>
        <row r="29">
          <cell r="I29">
            <v>23077.5</v>
          </cell>
        </row>
        <row r="30">
          <cell r="I30">
            <v>15371.25</v>
          </cell>
        </row>
        <row r="31">
          <cell r="I31">
            <v>7766.25</v>
          </cell>
        </row>
        <row r="32">
          <cell r="I32">
            <v>5317.5</v>
          </cell>
        </row>
        <row r="33">
          <cell r="I33">
            <v>28649.75</v>
          </cell>
        </row>
        <row r="34">
          <cell r="I34">
            <v>30931.25</v>
          </cell>
        </row>
        <row r="35">
          <cell r="I35">
            <v>88425.75</v>
          </cell>
        </row>
        <row r="36">
          <cell r="I36">
            <v>380008</v>
          </cell>
        </row>
      </sheetData>
      <sheetData sheetId="8">
        <row r="5">
          <cell r="I5">
            <v>10068.75</v>
          </cell>
        </row>
        <row r="6">
          <cell r="I6">
            <v>6243.75</v>
          </cell>
        </row>
        <row r="7">
          <cell r="I7">
            <v>4042.5</v>
          </cell>
        </row>
        <row r="8">
          <cell r="I8">
            <v>4230</v>
          </cell>
        </row>
        <row r="9">
          <cell r="I9">
            <v>5508.75</v>
          </cell>
        </row>
        <row r="10">
          <cell r="I10">
            <v>5572.5</v>
          </cell>
        </row>
        <row r="11">
          <cell r="I11">
            <v>7361.25</v>
          </cell>
        </row>
        <row r="12">
          <cell r="I12">
            <v>8077.5</v>
          </cell>
        </row>
        <row r="13">
          <cell r="I13">
            <v>6356.25</v>
          </cell>
        </row>
        <row r="14">
          <cell r="I14">
            <v>5880</v>
          </cell>
        </row>
        <row r="15">
          <cell r="I15">
            <v>4530</v>
          </cell>
        </row>
        <row r="16">
          <cell r="I16">
            <v>5313.75</v>
          </cell>
        </row>
        <row r="17">
          <cell r="I17">
            <v>4485</v>
          </cell>
        </row>
        <row r="18">
          <cell r="I18">
            <v>4590</v>
          </cell>
        </row>
        <row r="19">
          <cell r="I19">
            <v>16761.25</v>
          </cell>
        </row>
        <row r="20">
          <cell r="I20">
            <v>3611.25</v>
          </cell>
        </row>
        <row r="21">
          <cell r="I21">
            <v>2302.5</v>
          </cell>
        </row>
        <row r="22">
          <cell r="I22">
            <v>2842.5</v>
          </cell>
        </row>
        <row r="23">
          <cell r="I23">
            <v>7357.5</v>
          </cell>
        </row>
        <row r="24">
          <cell r="I24">
            <v>6371.25</v>
          </cell>
        </row>
        <row r="25">
          <cell r="I25">
            <v>10122.5</v>
          </cell>
        </row>
        <row r="26">
          <cell r="I26">
            <v>13680</v>
          </cell>
        </row>
        <row r="27">
          <cell r="I27">
            <v>6641.25</v>
          </cell>
        </row>
        <row r="28">
          <cell r="I28">
            <v>4848.75</v>
          </cell>
        </row>
        <row r="29">
          <cell r="I29">
            <v>3825</v>
          </cell>
        </row>
        <row r="30">
          <cell r="I30">
            <v>14967.5</v>
          </cell>
        </row>
        <row r="31">
          <cell r="I31">
            <v>7766.25</v>
          </cell>
        </row>
        <row r="32">
          <cell r="I32">
            <v>19757.5</v>
          </cell>
        </row>
        <row r="33">
          <cell r="I33">
            <v>69316.25</v>
          </cell>
        </row>
        <row r="34">
          <cell r="I34">
            <v>27157.5</v>
          </cell>
        </row>
        <row r="35">
          <cell r="I35">
            <v>0</v>
          </cell>
        </row>
        <row r="36">
          <cell r="I36">
            <v>299588.75</v>
          </cell>
        </row>
      </sheetData>
      <sheetData sheetId="9">
        <row r="5">
          <cell r="I5">
            <v>10537.5</v>
          </cell>
        </row>
        <row r="6">
          <cell r="I6">
            <v>4627.5</v>
          </cell>
        </row>
        <row r="7">
          <cell r="I7">
            <v>15482.5</v>
          </cell>
        </row>
        <row r="8">
          <cell r="I8">
            <v>9416.25</v>
          </cell>
        </row>
        <row r="9">
          <cell r="I9">
            <v>10372.5</v>
          </cell>
        </row>
        <row r="10">
          <cell r="I10">
            <v>8910</v>
          </cell>
        </row>
        <row r="11">
          <cell r="I11">
            <v>8460</v>
          </cell>
        </row>
        <row r="12">
          <cell r="I12">
            <v>7008.75</v>
          </cell>
        </row>
        <row r="13">
          <cell r="I13">
            <v>4702.5</v>
          </cell>
        </row>
        <row r="14">
          <cell r="I14">
            <v>9150</v>
          </cell>
        </row>
        <row r="15">
          <cell r="I15">
            <v>8242.5</v>
          </cell>
        </row>
        <row r="16">
          <cell r="I16">
            <v>8621.25</v>
          </cell>
        </row>
        <row r="17">
          <cell r="I17">
            <v>9348.75</v>
          </cell>
        </row>
        <row r="18">
          <cell r="I18">
            <v>9532.5</v>
          </cell>
        </row>
        <row r="19">
          <cell r="I19">
            <v>8673.75</v>
          </cell>
        </row>
        <row r="20">
          <cell r="I20">
            <v>4867.5</v>
          </cell>
        </row>
        <row r="21">
          <cell r="I21">
            <v>9611.25</v>
          </cell>
        </row>
        <row r="22">
          <cell r="I22">
            <v>8943.75</v>
          </cell>
        </row>
        <row r="23">
          <cell r="I23">
            <v>9423.75</v>
          </cell>
        </row>
        <row r="24">
          <cell r="I24">
            <v>9165</v>
          </cell>
        </row>
        <row r="25">
          <cell r="I25">
            <v>20531.25</v>
          </cell>
        </row>
        <row r="26">
          <cell r="I26">
            <v>8467.5</v>
          </cell>
        </row>
        <row r="27">
          <cell r="I27">
            <v>4747.5</v>
          </cell>
        </row>
        <row r="28">
          <cell r="I28">
            <v>8362.5</v>
          </cell>
        </row>
        <row r="29">
          <cell r="I29">
            <v>8688.75</v>
          </cell>
        </row>
        <row r="30">
          <cell r="I30">
            <v>7680</v>
          </cell>
        </row>
        <row r="31">
          <cell r="I31">
            <v>17913.75</v>
          </cell>
        </row>
        <row r="32">
          <cell r="I32">
            <v>20393.75</v>
          </cell>
        </row>
        <row r="33">
          <cell r="I33">
            <v>6033.75</v>
          </cell>
        </row>
        <row r="34">
          <cell r="I34">
            <v>4935</v>
          </cell>
        </row>
        <row r="35">
          <cell r="I35">
            <v>97976.25</v>
          </cell>
        </row>
        <row r="36">
          <cell r="I36">
            <v>380827.5</v>
          </cell>
        </row>
      </sheetData>
      <sheetData sheetId="10">
        <row r="5">
          <cell r="I5">
            <v>7110</v>
          </cell>
        </row>
        <row r="6">
          <cell r="I6">
            <v>4102.5</v>
          </cell>
        </row>
        <row r="7">
          <cell r="I7">
            <v>6708.75</v>
          </cell>
        </row>
        <row r="8">
          <cell r="I8">
            <v>10001.25</v>
          </cell>
        </row>
        <row r="9">
          <cell r="I9">
            <v>9120</v>
          </cell>
        </row>
        <row r="10">
          <cell r="I10">
            <v>5430</v>
          </cell>
        </row>
        <row r="11">
          <cell r="I11">
            <v>7770</v>
          </cell>
        </row>
        <row r="12">
          <cell r="I12">
            <v>11531.25</v>
          </cell>
        </row>
        <row r="13">
          <cell r="I13">
            <v>8036.25</v>
          </cell>
        </row>
        <row r="14">
          <cell r="I14">
            <v>10031.25</v>
          </cell>
        </row>
        <row r="15">
          <cell r="I15">
            <v>9041.25</v>
          </cell>
        </row>
        <row r="16">
          <cell r="I16">
            <v>7781.25</v>
          </cell>
        </row>
        <row r="17">
          <cell r="I17">
            <v>5790</v>
          </cell>
        </row>
        <row r="18">
          <cell r="I18">
            <v>9465</v>
          </cell>
        </row>
        <row r="19">
          <cell r="I19">
            <v>15636.25</v>
          </cell>
        </row>
        <row r="20">
          <cell r="I20">
            <v>9633.75</v>
          </cell>
        </row>
        <row r="21">
          <cell r="I21">
            <v>8373.75</v>
          </cell>
        </row>
        <row r="22">
          <cell r="I22">
            <v>5940</v>
          </cell>
        </row>
        <row r="23">
          <cell r="I23">
            <v>4788.75</v>
          </cell>
        </row>
        <row r="24">
          <cell r="I24">
            <v>4957.5</v>
          </cell>
        </row>
        <row r="25">
          <cell r="I25">
            <v>6577.5</v>
          </cell>
        </row>
        <row r="26">
          <cell r="I26">
            <v>14416.25</v>
          </cell>
        </row>
        <row r="27">
          <cell r="I27">
            <v>7365</v>
          </cell>
        </row>
        <row r="28">
          <cell r="I28">
            <v>8775</v>
          </cell>
        </row>
        <row r="29">
          <cell r="I29">
            <v>8302.5</v>
          </cell>
        </row>
        <row r="30">
          <cell r="I30">
            <v>7522.5</v>
          </cell>
        </row>
        <row r="31">
          <cell r="I31">
            <v>6075</v>
          </cell>
        </row>
        <row r="32">
          <cell r="I32">
            <v>18682.5</v>
          </cell>
        </row>
        <row r="33">
          <cell r="I33">
            <v>47866.25</v>
          </cell>
        </row>
        <row r="34">
          <cell r="I34">
            <v>70052.5</v>
          </cell>
        </row>
        <row r="35">
          <cell r="I35">
            <v>0</v>
          </cell>
        </row>
        <row r="36">
          <cell r="I36">
            <v>356883.75</v>
          </cell>
        </row>
      </sheetData>
      <sheetData sheetId="11">
        <row r="5">
          <cell r="I5">
            <v>25688.5</v>
          </cell>
        </row>
        <row r="6">
          <cell r="I6">
            <v>8381.25</v>
          </cell>
        </row>
        <row r="7">
          <cell r="I7">
            <v>6903.75</v>
          </cell>
        </row>
        <row r="8">
          <cell r="I8">
            <v>5632.5</v>
          </cell>
        </row>
        <row r="9">
          <cell r="I9">
            <v>9277.5</v>
          </cell>
        </row>
        <row r="10">
          <cell r="I10">
            <v>9660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65543.5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16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Hoja1"/>
    </sheetNames>
    <sheetDataSet>
      <sheetData sheetId="0">
        <row r="40">
          <cell r="I40">
            <v>36845.800000000003</v>
          </cell>
        </row>
      </sheetData>
      <sheetData sheetId="1">
        <row r="40">
          <cell r="I40">
            <v>0</v>
          </cell>
        </row>
      </sheetData>
      <sheetData sheetId="2">
        <row r="40">
          <cell r="I40">
            <v>0</v>
          </cell>
        </row>
      </sheetData>
      <sheetData sheetId="3">
        <row r="40">
          <cell r="I40">
            <v>60760.39</v>
          </cell>
        </row>
      </sheetData>
      <sheetData sheetId="4">
        <row r="40">
          <cell r="I40">
            <v>18245.18</v>
          </cell>
        </row>
      </sheetData>
      <sheetData sheetId="5">
        <row r="40">
          <cell r="I40">
            <v>18670.48</v>
          </cell>
        </row>
      </sheetData>
      <sheetData sheetId="6">
        <row r="40">
          <cell r="I40">
            <v>0</v>
          </cell>
        </row>
      </sheetData>
      <sheetData sheetId="7">
        <row r="40">
          <cell r="I40">
            <v>6115</v>
          </cell>
        </row>
      </sheetData>
      <sheetData sheetId="8">
        <row r="40">
          <cell r="I40">
            <v>20857.580000000002</v>
          </cell>
        </row>
      </sheetData>
      <sheetData sheetId="9">
        <row r="40">
          <cell r="I40">
            <v>6856</v>
          </cell>
        </row>
      </sheetData>
      <sheetData sheetId="10">
        <row r="40">
          <cell r="I40">
            <v>7523.34</v>
          </cell>
        </row>
      </sheetData>
      <sheetData sheetId="11">
        <row r="40">
          <cell r="I40">
            <v>0</v>
          </cell>
        </row>
      </sheetData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 16"/>
      <sheetName val="FEB 16"/>
      <sheetName val="MAR 16"/>
      <sheetName val="ABR 16"/>
      <sheetName val="MAY 16"/>
      <sheetName val="JUN 16"/>
      <sheetName val="JUL 16"/>
      <sheetName val="AGO 16"/>
      <sheetName val="SEP 16"/>
      <sheetName val="OCT 16"/>
      <sheetName val="NOV 16"/>
      <sheetName val="DIC 16"/>
      <sheetName val="Hoja1"/>
    </sheetNames>
    <sheetDataSet>
      <sheetData sheetId="0">
        <row r="37">
          <cell r="B37">
            <v>59102</v>
          </cell>
          <cell r="C37">
            <v>60855</v>
          </cell>
          <cell r="D37">
            <v>33895</v>
          </cell>
          <cell r="E37">
            <v>18820</v>
          </cell>
          <cell r="F37">
            <v>14518</v>
          </cell>
          <cell r="J37">
            <v>22527</v>
          </cell>
          <cell r="K37">
            <v>17033</v>
          </cell>
          <cell r="L37">
            <v>13787</v>
          </cell>
          <cell r="M37">
            <v>3997</v>
          </cell>
          <cell r="N37">
            <v>2840</v>
          </cell>
        </row>
      </sheetData>
      <sheetData sheetId="1">
        <row r="37">
          <cell r="B37">
            <v>83823</v>
          </cell>
          <cell r="C37">
            <v>78193</v>
          </cell>
          <cell r="D37">
            <v>58395</v>
          </cell>
          <cell r="E37">
            <v>680</v>
          </cell>
          <cell r="F37">
            <v>22993</v>
          </cell>
          <cell r="J37">
            <v>21936</v>
          </cell>
          <cell r="K37">
            <v>16054</v>
          </cell>
          <cell r="L37">
            <v>15874</v>
          </cell>
          <cell r="M37">
            <v>187</v>
          </cell>
          <cell r="N37">
            <v>4027</v>
          </cell>
        </row>
      </sheetData>
      <sheetData sheetId="2">
        <row r="37">
          <cell r="B37">
            <v>92659</v>
          </cell>
          <cell r="C37">
            <v>85352</v>
          </cell>
          <cell r="D37">
            <v>57767</v>
          </cell>
          <cell r="E37">
            <v>0</v>
          </cell>
          <cell r="F37">
            <v>27136</v>
          </cell>
          <cell r="J37">
            <v>22712</v>
          </cell>
          <cell r="K37">
            <v>16432</v>
          </cell>
          <cell r="L37">
            <v>13308</v>
          </cell>
          <cell r="M37">
            <v>0</v>
          </cell>
          <cell r="N37">
            <v>3817</v>
          </cell>
        </row>
      </sheetData>
      <sheetData sheetId="3">
        <row r="37">
          <cell r="B37">
            <v>106424</v>
          </cell>
          <cell r="C37">
            <v>105652</v>
          </cell>
          <cell r="D37">
            <v>79417</v>
          </cell>
          <cell r="E37">
            <v>0</v>
          </cell>
          <cell r="F37">
            <v>33030</v>
          </cell>
          <cell r="J37">
            <v>21390</v>
          </cell>
          <cell r="K37">
            <v>16561</v>
          </cell>
          <cell r="L37">
            <v>14823</v>
          </cell>
          <cell r="M37">
            <v>0</v>
          </cell>
          <cell r="N37">
            <v>4252</v>
          </cell>
        </row>
      </sheetData>
      <sheetData sheetId="4">
        <row r="37">
          <cell r="B37">
            <v>102435</v>
          </cell>
          <cell r="C37">
            <v>108087</v>
          </cell>
          <cell r="D37">
            <v>74950</v>
          </cell>
          <cell r="E37">
            <v>0</v>
          </cell>
          <cell r="F37">
            <v>34579</v>
          </cell>
          <cell r="J37">
            <v>22170</v>
          </cell>
          <cell r="K37">
            <v>17854</v>
          </cell>
          <cell r="L37">
            <v>15811</v>
          </cell>
          <cell r="M37">
            <v>0</v>
          </cell>
          <cell r="N37">
            <v>5164</v>
          </cell>
        </row>
      </sheetData>
      <sheetData sheetId="5">
        <row r="37">
          <cell r="B37">
            <v>81447</v>
          </cell>
          <cell r="C37">
            <v>87858</v>
          </cell>
          <cell r="D37">
            <v>44570</v>
          </cell>
          <cell r="E37">
            <v>0</v>
          </cell>
          <cell r="F37">
            <v>28711</v>
          </cell>
          <cell r="J37">
            <v>22330</v>
          </cell>
          <cell r="K37">
            <v>16645</v>
          </cell>
          <cell r="L37">
            <v>14517</v>
          </cell>
          <cell r="M37">
            <v>0</v>
          </cell>
          <cell r="N37">
            <v>4437</v>
          </cell>
        </row>
      </sheetData>
      <sheetData sheetId="6">
        <row r="37">
          <cell r="B37">
            <v>65550</v>
          </cell>
          <cell r="C37">
            <v>65797</v>
          </cell>
          <cell r="D37">
            <v>37631</v>
          </cell>
          <cell r="E37">
            <v>0</v>
          </cell>
          <cell r="F37">
            <v>25190</v>
          </cell>
          <cell r="J37">
            <v>25178</v>
          </cell>
          <cell r="K37">
            <v>17043</v>
          </cell>
          <cell r="L37">
            <v>14726</v>
          </cell>
          <cell r="M37">
            <v>0</v>
          </cell>
          <cell r="N37">
            <v>4405</v>
          </cell>
        </row>
      </sheetData>
      <sheetData sheetId="7">
        <row r="37">
          <cell r="B37">
            <v>71783</v>
          </cell>
          <cell r="C37">
            <v>75823</v>
          </cell>
          <cell r="D37">
            <v>45416</v>
          </cell>
          <cell r="E37">
            <v>0</v>
          </cell>
          <cell r="F37">
            <v>24387</v>
          </cell>
          <cell r="J37">
            <v>24237</v>
          </cell>
          <cell r="K37">
            <v>19309</v>
          </cell>
          <cell r="L37">
            <v>16453</v>
          </cell>
          <cell r="M37">
            <v>0</v>
          </cell>
          <cell r="N37">
            <v>4665</v>
          </cell>
        </row>
      </sheetData>
      <sheetData sheetId="8">
        <row r="37">
          <cell r="B37">
            <v>100515</v>
          </cell>
          <cell r="C37">
            <v>103353</v>
          </cell>
          <cell r="D37">
            <v>71251</v>
          </cell>
          <cell r="F37">
            <v>33773</v>
          </cell>
          <cell r="J37">
            <v>20590</v>
          </cell>
          <cell r="K37">
            <v>15350</v>
          </cell>
          <cell r="L37">
            <v>12461</v>
          </cell>
          <cell r="N37">
            <v>4237</v>
          </cell>
        </row>
      </sheetData>
      <sheetData sheetId="9">
        <row r="37">
          <cell r="B37">
            <v>102849</v>
          </cell>
          <cell r="C37">
            <v>100720</v>
          </cell>
          <cell r="D37">
            <v>69597</v>
          </cell>
          <cell r="F37">
            <v>35565</v>
          </cell>
          <cell r="J37">
            <v>22139</v>
          </cell>
          <cell r="K37">
            <v>15364</v>
          </cell>
          <cell r="L37">
            <v>14551</v>
          </cell>
          <cell r="N37">
            <v>3918</v>
          </cell>
        </row>
      </sheetData>
      <sheetData sheetId="10">
        <row r="37">
          <cell r="B37">
            <v>96469</v>
          </cell>
          <cell r="C37">
            <v>95806</v>
          </cell>
          <cell r="D37">
            <v>63499</v>
          </cell>
          <cell r="F37">
            <v>32435</v>
          </cell>
          <cell r="J37">
            <v>20737</v>
          </cell>
          <cell r="K37">
            <v>14531</v>
          </cell>
          <cell r="L37">
            <v>14731</v>
          </cell>
          <cell r="N37">
            <v>4008</v>
          </cell>
        </row>
      </sheetData>
      <sheetData sheetId="11">
        <row r="37">
          <cell r="B37">
            <v>29507</v>
          </cell>
          <cell r="C37">
            <v>32817</v>
          </cell>
          <cell r="D37">
            <v>18341</v>
          </cell>
          <cell r="F37">
            <v>11334</v>
          </cell>
          <cell r="J37">
            <v>8199</v>
          </cell>
          <cell r="K37">
            <v>6029</v>
          </cell>
          <cell r="L37">
            <v>5329</v>
          </cell>
          <cell r="N37">
            <v>1694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P1" zoomScaleNormal="100" workbookViewId="0">
      <pane ySplit="4" topLeftCell="A51" activePane="bottomLeft" state="frozen"/>
      <selection activeCell="F1" sqref="F1"/>
      <selection pane="bottomLeft" activeCell="BB47" sqref="BB47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12.7109375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bestFit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customWidth="1"/>
    <col min="27" max="27" width="16.42578125" bestFit="1" customWidth="1"/>
    <col min="28" max="28" width="12.85546875" customWidth="1"/>
    <col min="29" max="29" width="12.7109375" bestFit="1" customWidth="1"/>
    <col min="30" max="30" width="11.42578125" customWidth="1"/>
    <col min="31" max="31" width="11.5703125" customWidth="1"/>
    <col min="32" max="32" width="11.7109375" customWidth="1"/>
    <col min="33" max="33" width="12.7109375" bestFit="1" customWidth="1"/>
    <col min="34" max="34" width="13.42578125" customWidth="1"/>
    <col min="35" max="35" width="11.5703125" customWidth="1"/>
    <col min="36" max="36" width="12.7109375" customWidth="1"/>
    <col min="37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14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140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8.5703125" bestFit="1" customWidth="1"/>
    <col min="86" max="86" width="14.140625" bestFit="1" customWidth="1"/>
    <col min="87" max="87" width="8.425781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1.5703125" bestFit="1" customWidth="1"/>
    <col min="107" max="107" width="8.28515625" customWidth="1"/>
    <col min="108" max="108" width="11.5703125" bestFit="1" customWidth="1"/>
    <col min="109" max="109" width="9" bestFit="1" customWidth="1"/>
    <col min="110" max="110" width="12.5703125" bestFit="1" customWidth="1"/>
    <col min="111" max="111" width="8.570312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10" t="str">
        <f>Q2</f>
        <v>ENERO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126</v>
      </c>
      <c r="P2" s="4"/>
      <c r="Q2" s="10" t="str">
        <f>B2</f>
        <v>ENERO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ENERO  2016</v>
      </c>
      <c r="AT2" s="4"/>
      <c r="AU2" s="4"/>
      <c r="AV2" s="4"/>
      <c r="AW2" s="4"/>
      <c r="AX2" s="4"/>
      <c r="AY2" s="4"/>
      <c r="AZ2" s="4"/>
      <c r="BA2" s="4"/>
      <c r="BI2" s="10" t="str">
        <f>AS2</f>
        <v>ENERO  2016</v>
      </c>
      <c r="BU2" s="10" t="str">
        <f>BI2</f>
        <v>ENERO  2016</v>
      </c>
      <c r="BV2" s="81"/>
      <c r="CG2" s="10" t="str">
        <f>BU2</f>
        <v>ENERO  2016</v>
      </c>
      <c r="CH2" s="81"/>
      <c r="CS2" s="10" t="str">
        <f>CG2</f>
        <v>ENERO  2016</v>
      </c>
      <c r="CT2" s="81"/>
      <c r="DE2" s="10" t="str">
        <f>CS2</f>
        <v>ENERO  2016</v>
      </c>
      <c r="DF2" s="81"/>
      <c r="DQ2" s="10" t="str">
        <f>DE2</f>
        <v>ENERO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161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 t="s">
        <v>123</v>
      </c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161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45" t="s">
        <v>74</v>
      </c>
      <c r="AN4" s="244" t="s">
        <v>125</v>
      </c>
      <c r="AO4" s="243" t="s">
        <v>128</v>
      </c>
      <c r="AP4" s="271" t="s">
        <v>129</v>
      </c>
      <c r="AQ4" s="242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 t="s">
        <v>110</v>
      </c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1</v>
      </c>
      <c r="C5" s="38" t="s">
        <v>26</v>
      </c>
      <c r="D5" s="39">
        <v>42370</v>
      </c>
      <c r="E5" s="143">
        <v>29778</v>
      </c>
      <c r="F5" s="143">
        <v>16464</v>
      </c>
      <c r="G5" s="35">
        <v>8214</v>
      </c>
      <c r="H5" s="168">
        <v>3843</v>
      </c>
      <c r="I5" s="169">
        <v>5138</v>
      </c>
      <c r="J5" s="57">
        <f t="shared" ref="J5:J35" si="0">SUM(E5:I5)</f>
        <v>63437</v>
      </c>
      <c r="K5" s="58">
        <v>3092.5</v>
      </c>
      <c r="L5" s="58">
        <v>2446.5</v>
      </c>
      <c r="M5" s="36">
        <f t="shared" ref="M5:M35" si="1">+J5+K5+L5</f>
        <v>68976</v>
      </c>
      <c r="N5" s="47">
        <f t="shared" ref="N5:O30" si="2">K5/3</f>
        <v>1030.8333333333333</v>
      </c>
      <c r="O5" s="48">
        <f t="shared" si="2"/>
        <v>815.5</v>
      </c>
      <c r="P5" s="42">
        <f t="shared" ref="P5:P35" si="3">D5</f>
        <v>42370</v>
      </c>
      <c r="Q5" s="166">
        <v>0</v>
      </c>
      <c r="R5" s="166"/>
      <c r="S5" s="166"/>
      <c r="T5" s="166"/>
      <c r="U5" s="166"/>
      <c r="V5" s="166"/>
      <c r="W5" s="166"/>
      <c r="X5" s="166"/>
      <c r="Y5" s="166"/>
      <c r="Z5" s="166"/>
      <c r="AA5" s="40"/>
      <c r="AB5" s="166"/>
      <c r="AC5" s="166"/>
      <c r="AD5" s="166"/>
      <c r="AE5" s="166"/>
      <c r="AF5" s="166"/>
      <c r="AG5" s="166"/>
      <c r="AH5" s="166"/>
      <c r="AI5" s="166"/>
      <c r="AJ5" s="41"/>
      <c r="AK5" s="55"/>
      <c r="AL5" s="52"/>
      <c r="AM5" s="44">
        <f t="shared" ref="AM5:AM35" si="4">SUM(Q5:AL5)</f>
        <v>0</v>
      </c>
      <c r="AN5" s="43">
        <v>0</v>
      </c>
      <c r="AO5" s="50">
        <f t="shared" ref="AO5:AO35" si="5">M5</f>
        <v>68976</v>
      </c>
      <c r="AP5" s="49">
        <f>'[1]ENE 16'!$F$5</f>
        <v>6855</v>
      </c>
      <c r="AQ5" s="46">
        <f t="shared" ref="AQ5:AQ35" si="6">SUM(AM5:AP5)</f>
        <v>75831</v>
      </c>
      <c r="AS5" s="275">
        <f t="shared" ref="AS5:AU35" si="7">B5</f>
        <v>1</v>
      </c>
      <c r="AT5" s="38" t="str">
        <f t="shared" si="7"/>
        <v>VIERNES</v>
      </c>
      <c r="AU5" s="42">
        <f t="shared" si="7"/>
        <v>42370</v>
      </c>
      <c r="AV5" s="69">
        <f t="shared" ref="AV5:AW31" si="8">E5/7</f>
        <v>4254</v>
      </c>
      <c r="AW5" s="69">
        <f t="shared" si="8"/>
        <v>2352</v>
      </c>
      <c r="AX5" s="69">
        <f t="shared" ref="AX5:AX35" si="9">G5/6</f>
        <v>1369</v>
      </c>
      <c r="AY5" s="69">
        <f>H5/7</f>
        <v>549</v>
      </c>
      <c r="AZ5" s="157">
        <f>I5/7</f>
        <v>734</v>
      </c>
      <c r="BA5" s="158">
        <f t="shared" ref="BA5:BA35" si="10">SUM(AV5:AZ5)</f>
        <v>9258</v>
      </c>
      <c r="BC5" s="308" t="str">
        <f>C5</f>
        <v>VIERNES</v>
      </c>
      <c r="BD5" s="312">
        <f>AU5</f>
        <v>42370</v>
      </c>
      <c r="BE5" s="88">
        <v>138</v>
      </c>
      <c r="BF5" s="82">
        <f>BE5*3.5</f>
        <v>483</v>
      </c>
      <c r="BG5" s="77">
        <v>134</v>
      </c>
      <c r="BH5" s="82">
        <f>BG5*3.5</f>
        <v>469</v>
      </c>
      <c r="BI5" s="77">
        <v>1340</v>
      </c>
      <c r="BJ5" s="82">
        <f>BI5*7</f>
        <v>9380</v>
      </c>
      <c r="BK5" s="75"/>
      <c r="BL5" s="174">
        <v>7</v>
      </c>
      <c r="BM5" s="174">
        <v>7</v>
      </c>
      <c r="BN5" s="119">
        <f t="shared" ref="BN5:BN67" si="11">(BF5+BH5+BJ5)/BM5</f>
        <v>1476</v>
      </c>
      <c r="BO5" s="308" t="str">
        <f>BC5</f>
        <v>VIERNES</v>
      </c>
      <c r="BP5" s="314">
        <f>BD5</f>
        <v>42370</v>
      </c>
      <c r="BQ5" s="107">
        <v>85</v>
      </c>
      <c r="BR5" s="83">
        <f>BQ5*3.5</f>
        <v>297.5</v>
      </c>
      <c r="BS5" s="69">
        <v>53</v>
      </c>
      <c r="BT5" s="83">
        <f>BS5*3.5</f>
        <v>185.5</v>
      </c>
      <c r="BU5" s="69">
        <v>879</v>
      </c>
      <c r="BV5" s="83">
        <f>BU5*7</f>
        <v>6153</v>
      </c>
      <c r="BW5" s="69"/>
      <c r="BX5" s="69">
        <v>5</v>
      </c>
      <c r="BY5" s="69">
        <v>5</v>
      </c>
      <c r="BZ5" s="108">
        <f t="shared" ref="BZ5:BZ67" si="12">(BR5+BT5+BV5)/BY5</f>
        <v>1327.2</v>
      </c>
      <c r="CA5" s="308" t="str">
        <f>BO5</f>
        <v>VIERNES</v>
      </c>
      <c r="CB5" s="316">
        <f>BP5</f>
        <v>42370</v>
      </c>
      <c r="CC5" s="107">
        <v>33</v>
      </c>
      <c r="CD5" s="83">
        <f>CC5*3</f>
        <v>99</v>
      </c>
      <c r="CE5" s="69">
        <v>40</v>
      </c>
      <c r="CF5" s="83">
        <f>CE5*3</f>
        <v>120</v>
      </c>
      <c r="CG5" s="69">
        <v>465</v>
      </c>
      <c r="CH5" s="83">
        <f>CG5*6</f>
        <v>2790</v>
      </c>
      <c r="CI5" s="69"/>
      <c r="CJ5" s="69">
        <v>3</v>
      </c>
      <c r="CK5" s="69">
        <v>3</v>
      </c>
      <c r="CL5" s="108">
        <f>(CD5+CF5+CH5)/CK5</f>
        <v>1003</v>
      </c>
      <c r="CM5" s="308" t="str">
        <f>CA5</f>
        <v>VIERNES</v>
      </c>
      <c r="CN5" s="318">
        <f>CB5</f>
        <v>42370</v>
      </c>
      <c r="CO5" s="90">
        <v>33</v>
      </c>
      <c r="CP5" s="83">
        <f>CO5*3.5</f>
        <v>115.5</v>
      </c>
      <c r="CQ5" s="69">
        <v>6</v>
      </c>
      <c r="CR5" s="83">
        <f>CQ5*3.5</f>
        <v>21</v>
      </c>
      <c r="CS5" s="69">
        <v>200</v>
      </c>
      <c r="CT5" s="83">
        <f>CS5*7</f>
        <v>1400</v>
      </c>
      <c r="CU5" s="69"/>
      <c r="CV5" s="69">
        <v>2</v>
      </c>
      <c r="CW5" s="69">
        <v>2</v>
      </c>
      <c r="CX5" s="106">
        <f>(CP5+CR5+CT5)/CW5</f>
        <v>768.25</v>
      </c>
      <c r="CY5" s="308" t="str">
        <f>CM5</f>
        <v>VIERNES</v>
      </c>
      <c r="CZ5" s="306">
        <f>CN5</f>
        <v>42370</v>
      </c>
      <c r="DA5" s="107">
        <v>31</v>
      </c>
      <c r="DB5" s="83">
        <f>DA5*3.5</f>
        <v>108.5</v>
      </c>
      <c r="DC5" s="69">
        <v>24</v>
      </c>
      <c r="DD5" s="83">
        <f>DC5*3.5</f>
        <v>84</v>
      </c>
      <c r="DE5" s="69">
        <v>287</v>
      </c>
      <c r="DF5" s="83">
        <f>DE5*7</f>
        <v>2009</v>
      </c>
      <c r="DG5" s="69"/>
      <c r="DH5" s="69">
        <v>2</v>
      </c>
      <c r="DI5" s="69">
        <v>2</v>
      </c>
      <c r="DJ5" s="108">
        <f>(DB5+DD5+DF5)/DI5</f>
        <v>1100.75</v>
      </c>
      <c r="DK5" s="308" t="str">
        <f>CY5</f>
        <v>VIERNES</v>
      </c>
      <c r="DL5" s="310">
        <f>CZ5</f>
        <v>42370</v>
      </c>
      <c r="DM5" s="109">
        <v>0</v>
      </c>
      <c r="DN5" s="83">
        <f>DM5*3.75</f>
        <v>0</v>
      </c>
      <c r="DO5" s="110">
        <v>104</v>
      </c>
      <c r="DP5" s="83">
        <f>DO5*3.75</f>
        <v>390</v>
      </c>
      <c r="DQ5" s="110">
        <v>516</v>
      </c>
      <c r="DR5" s="83">
        <f>DQ5*7.5</f>
        <v>3870</v>
      </c>
      <c r="DS5" s="110"/>
      <c r="DT5" s="110">
        <v>3</v>
      </c>
      <c r="DU5" s="110">
        <f>DT5</f>
        <v>3</v>
      </c>
      <c r="DV5" s="108">
        <f>(DN5+DP5+DR5)/DU5</f>
        <v>1420</v>
      </c>
      <c r="DX5" s="337" t="s">
        <v>92</v>
      </c>
      <c r="DY5" s="73" t="s">
        <v>93</v>
      </c>
    </row>
    <row r="6" spans="2:129" ht="19.5" thickBot="1" x14ac:dyDescent="0.35">
      <c r="B6" s="274">
        <v>2</v>
      </c>
      <c r="C6" s="38" t="s">
        <v>27</v>
      </c>
      <c r="D6" s="132">
        <f t="shared" ref="D6:D35" si="13">D5+1</f>
        <v>42371</v>
      </c>
      <c r="E6" s="144">
        <v>53620</v>
      </c>
      <c r="F6" s="144">
        <v>62251</v>
      </c>
      <c r="G6" s="2">
        <v>20766</v>
      </c>
      <c r="H6" s="170">
        <v>18389</v>
      </c>
      <c r="I6" s="171">
        <v>13748</v>
      </c>
      <c r="J6" s="24">
        <f t="shared" si="0"/>
        <v>168774</v>
      </c>
      <c r="K6" s="7">
        <v>6035.5</v>
      </c>
      <c r="L6" s="7">
        <v>6785</v>
      </c>
      <c r="M6" s="23">
        <f t="shared" si="1"/>
        <v>181594.5</v>
      </c>
      <c r="N6" s="47">
        <f t="shared" si="2"/>
        <v>2011.8333333333333</v>
      </c>
      <c r="O6" s="48">
        <f t="shared" si="2"/>
        <v>2261.6666666666665</v>
      </c>
      <c r="P6" s="8">
        <f t="shared" si="3"/>
        <v>42371</v>
      </c>
      <c r="Q6" s="3">
        <v>0</v>
      </c>
      <c r="R6" s="3"/>
      <c r="S6" s="3"/>
      <c r="T6" s="3"/>
      <c r="U6" s="3"/>
      <c r="V6" s="3"/>
      <c r="W6" s="3"/>
      <c r="X6" s="3"/>
      <c r="Y6" s="3"/>
      <c r="Z6" s="3"/>
      <c r="AA6" s="6"/>
      <c r="AB6" s="3"/>
      <c r="AC6" s="3"/>
      <c r="AD6" s="3"/>
      <c r="AE6" s="3"/>
      <c r="AF6" s="3"/>
      <c r="AG6" s="3"/>
      <c r="AH6" s="3"/>
      <c r="AI6" s="3"/>
      <c r="AJ6" s="25"/>
      <c r="AK6" s="3"/>
      <c r="AL6" s="53"/>
      <c r="AM6" s="44">
        <f t="shared" si="4"/>
        <v>0</v>
      </c>
      <c r="AN6" s="9">
        <v>0</v>
      </c>
      <c r="AO6" s="9">
        <f t="shared" si="5"/>
        <v>181594.5</v>
      </c>
      <c r="AP6" s="49">
        <f>'[1]ENE 16'!$F$6</f>
        <v>8992.5</v>
      </c>
      <c r="AQ6" s="46">
        <f t="shared" si="6"/>
        <v>190587</v>
      </c>
      <c r="AS6" s="276">
        <f t="shared" si="7"/>
        <v>2</v>
      </c>
      <c r="AT6" s="5" t="str">
        <f t="shared" si="7"/>
        <v>SÁBADO</v>
      </c>
      <c r="AU6" s="8">
        <f t="shared" si="7"/>
        <v>42371</v>
      </c>
      <c r="AV6" s="69">
        <f t="shared" si="8"/>
        <v>7660</v>
      </c>
      <c r="AW6" s="69">
        <f t="shared" si="8"/>
        <v>8893</v>
      </c>
      <c r="AX6" s="69">
        <f t="shared" si="9"/>
        <v>3461</v>
      </c>
      <c r="AY6" s="69">
        <f t="shared" ref="AY6:AZ34" si="14">H6/7</f>
        <v>2627</v>
      </c>
      <c r="AZ6" s="157">
        <f t="shared" si="14"/>
        <v>1964</v>
      </c>
      <c r="BA6" s="159">
        <f t="shared" si="10"/>
        <v>24605</v>
      </c>
      <c r="BC6" s="309"/>
      <c r="BD6" s="313"/>
      <c r="BE6" s="88">
        <v>176</v>
      </c>
      <c r="BF6" s="82">
        <f>BE6*3.5</f>
        <v>616</v>
      </c>
      <c r="BG6" s="77">
        <v>341</v>
      </c>
      <c r="BH6" s="82">
        <f t="shared" ref="BH6:BH67" si="15">BG6*3.5</f>
        <v>1193.5</v>
      </c>
      <c r="BI6" s="77">
        <v>2914</v>
      </c>
      <c r="BJ6" s="82">
        <f t="shared" ref="BJ6:BJ67" si="16">BI6*7</f>
        <v>20398</v>
      </c>
      <c r="BK6" s="77">
        <v>16</v>
      </c>
      <c r="BL6" s="174">
        <v>14</v>
      </c>
      <c r="BM6" s="174">
        <v>14</v>
      </c>
      <c r="BN6" s="119">
        <f t="shared" si="11"/>
        <v>1586.25</v>
      </c>
      <c r="BO6" s="309"/>
      <c r="BP6" s="315"/>
      <c r="BQ6" s="99">
        <v>95</v>
      </c>
      <c r="BR6" s="83">
        <f t="shared" ref="BR6:BR67" si="17">BQ6*3.5</f>
        <v>332.5</v>
      </c>
      <c r="BS6" s="174">
        <v>128</v>
      </c>
      <c r="BT6" s="83">
        <f t="shared" ref="BT6:BT32" si="18">BS6*3.5</f>
        <v>448</v>
      </c>
      <c r="BU6" s="174">
        <v>1473</v>
      </c>
      <c r="BV6" s="83">
        <f t="shared" ref="BV6:BV32" si="19">BU6*7</f>
        <v>10311</v>
      </c>
      <c r="BW6" s="174">
        <v>7</v>
      </c>
      <c r="BX6" s="174">
        <v>5</v>
      </c>
      <c r="BY6" s="174">
        <v>5</v>
      </c>
      <c r="BZ6" s="100">
        <f t="shared" si="12"/>
        <v>2218.3000000000002</v>
      </c>
      <c r="CA6" s="309"/>
      <c r="CB6" s="317"/>
      <c r="CC6" s="99">
        <v>65</v>
      </c>
      <c r="CD6" s="74">
        <f t="shared" ref="CD6:CD67" si="20">CC6*3</f>
        <v>195</v>
      </c>
      <c r="CE6" s="174">
        <v>117</v>
      </c>
      <c r="CF6" s="74">
        <f t="shared" ref="CF6:CF67" si="21">CE6*3</f>
        <v>351</v>
      </c>
      <c r="CG6" s="174">
        <v>904</v>
      </c>
      <c r="CH6" s="74">
        <f t="shared" ref="CH6:CH67" si="22">CG6*6</f>
        <v>5424</v>
      </c>
      <c r="CI6" s="174">
        <v>7</v>
      </c>
      <c r="CJ6" s="174">
        <v>6</v>
      </c>
      <c r="CK6" s="174">
        <v>6</v>
      </c>
      <c r="CL6" s="100">
        <f t="shared" ref="CL6:CL67" si="23">(CD6+CF6+CH6)/CK6</f>
        <v>995</v>
      </c>
      <c r="CM6" s="309"/>
      <c r="CN6" s="319"/>
      <c r="CO6" s="91">
        <v>27</v>
      </c>
      <c r="CP6" s="83">
        <f t="shared" ref="CP6:CP67" si="24">CO6*3.5</f>
        <v>94.5</v>
      </c>
      <c r="CQ6" s="174">
        <v>22</v>
      </c>
      <c r="CR6" s="83">
        <f t="shared" ref="CR6:CR67" si="25">CQ6*3.5</f>
        <v>77</v>
      </c>
      <c r="CS6" s="174">
        <v>349</v>
      </c>
      <c r="CT6" s="83">
        <f t="shared" ref="CT6:CT67" si="26">CS6*7</f>
        <v>2443</v>
      </c>
      <c r="CU6" s="174">
        <v>3</v>
      </c>
      <c r="CV6" s="174">
        <v>3</v>
      </c>
      <c r="CW6" s="174">
        <v>3</v>
      </c>
      <c r="CX6" s="98">
        <f t="shared" ref="CX6:CX67" si="27">(CP6+CR6+CT6)/CW6</f>
        <v>871.5</v>
      </c>
      <c r="CY6" s="309"/>
      <c r="CZ6" s="307"/>
      <c r="DA6" s="99">
        <v>30</v>
      </c>
      <c r="DB6" s="83">
        <f t="shared" ref="DB6:DB67" si="28">DA6*3.5</f>
        <v>105</v>
      </c>
      <c r="DC6" s="174">
        <v>41</v>
      </c>
      <c r="DD6" s="83">
        <f t="shared" ref="DD6:DD67" si="29">DC6*3.5</f>
        <v>143.5</v>
      </c>
      <c r="DE6" s="174">
        <v>447</v>
      </c>
      <c r="DF6" s="83">
        <f t="shared" ref="DF6:DF67" si="30">DE6*7</f>
        <v>3129</v>
      </c>
      <c r="DG6" s="174">
        <v>3</v>
      </c>
      <c r="DH6" s="174">
        <v>2</v>
      </c>
      <c r="DI6" s="174">
        <v>2</v>
      </c>
      <c r="DJ6" s="100">
        <f t="shared" ref="DJ6:DJ67" si="31">(DB6+DD6+DF6)/DI6</f>
        <v>1688.75</v>
      </c>
      <c r="DK6" s="309"/>
      <c r="DL6" s="311"/>
      <c r="DM6" s="102">
        <v>0</v>
      </c>
      <c r="DN6" s="74">
        <f t="shared" ref="DN6:DN67" si="32">DM6*3.75</f>
        <v>0</v>
      </c>
      <c r="DO6" s="1">
        <v>58</v>
      </c>
      <c r="DP6" s="74">
        <f t="shared" ref="DP6:DP67" si="33">DO6*3.75</f>
        <v>217.5</v>
      </c>
      <c r="DQ6" s="1">
        <v>317</v>
      </c>
      <c r="DR6" s="74">
        <f t="shared" ref="DR6:DR67" si="34">DQ6*7.5</f>
        <v>2377.5</v>
      </c>
      <c r="DS6" s="1">
        <v>3</v>
      </c>
      <c r="DT6" s="1">
        <v>2</v>
      </c>
      <c r="DU6" s="110">
        <f t="shared" ref="DU6:DU66" si="35">DT6</f>
        <v>2</v>
      </c>
      <c r="DV6" s="108">
        <f t="shared" ref="DV6:DV67" si="36">(DN6+DP6+DR6)/DU6</f>
        <v>1297.5</v>
      </c>
      <c r="DX6" s="337"/>
      <c r="DY6" s="73" t="s">
        <v>41</v>
      </c>
    </row>
    <row r="7" spans="2:129" ht="19.5" thickBot="1" x14ac:dyDescent="0.35">
      <c r="B7" s="274">
        <v>3</v>
      </c>
      <c r="C7" s="38" t="s">
        <v>22</v>
      </c>
      <c r="D7" s="132">
        <f t="shared" si="13"/>
        <v>42372</v>
      </c>
      <c r="E7" s="144">
        <v>45283</v>
      </c>
      <c r="F7" s="144">
        <v>47453</v>
      </c>
      <c r="G7" s="2">
        <v>14172</v>
      </c>
      <c r="H7" s="170">
        <v>13020</v>
      </c>
      <c r="I7" s="171">
        <v>5103</v>
      </c>
      <c r="J7" s="24">
        <f t="shared" si="0"/>
        <v>125031</v>
      </c>
      <c r="K7" s="7">
        <v>5517</v>
      </c>
      <c r="L7" s="7">
        <v>4854.5</v>
      </c>
      <c r="M7" s="23">
        <f t="shared" si="1"/>
        <v>135402.5</v>
      </c>
      <c r="N7" s="47">
        <f t="shared" si="2"/>
        <v>1839</v>
      </c>
      <c r="O7" s="48">
        <f t="shared" si="2"/>
        <v>1618.1666666666667</v>
      </c>
      <c r="P7" s="8">
        <f t="shared" si="3"/>
        <v>42372</v>
      </c>
      <c r="Q7" s="3">
        <v>0</v>
      </c>
      <c r="R7" s="3"/>
      <c r="S7" s="3"/>
      <c r="T7" s="3"/>
      <c r="U7" s="3"/>
      <c r="V7" s="3"/>
      <c r="W7" s="3"/>
      <c r="X7" s="3"/>
      <c r="Y7" s="3"/>
      <c r="Z7" s="3"/>
      <c r="AA7" s="6"/>
      <c r="AB7" s="3"/>
      <c r="AC7" s="3"/>
      <c r="AD7" s="3"/>
      <c r="AE7" s="3"/>
      <c r="AF7" s="3"/>
      <c r="AG7" s="3"/>
      <c r="AH7" s="3"/>
      <c r="AI7" s="3"/>
      <c r="AJ7" s="25"/>
      <c r="AK7" s="3"/>
      <c r="AL7" s="53"/>
      <c r="AM7" s="44">
        <f t="shared" si="4"/>
        <v>0</v>
      </c>
      <c r="AN7" s="9">
        <v>0</v>
      </c>
      <c r="AO7" s="9">
        <f t="shared" si="5"/>
        <v>135402.5</v>
      </c>
      <c r="AP7" s="49">
        <f>'[1]ENE 16'!$F$7</f>
        <v>7095</v>
      </c>
      <c r="AQ7" s="46">
        <f t="shared" si="6"/>
        <v>142497.5</v>
      </c>
      <c r="AS7" s="276">
        <f t="shared" si="7"/>
        <v>3</v>
      </c>
      <c r="AT7" s="5" t="str">
        <f t="shared" si="7"/>
        <v>DOMINGO</v>
      </c>
      <c r="AU7" s="8">
        <f t="shared" si="7"/>
        <v>42372</v>
      </c>
      <c r="AV7" s="69">
        <f t="shared" si="8"/>
        <v>6469</v>
      </c>
      <c r="AW7" s="69">
        <f t="shared" si="8"/>
        <v>6779</v>
      </c>
      <c r="AX7" s="69">
        <f t="shared" si="9"/>
        <v>2362</v>
      </c>
      <c r="AY7" s="69">
        <f t="shared" si="14"/>
        <v>1860</v>
      </c>
      <c r="AZ7" s="157">
        <f t="shared" si="14"/>
        <v>729</v>
      </c>
      <c r="BA7" s="159">
        <f t="shared" si="10"/>
        <v>18199</v>
      </c>
      <c r="BC7" s="308" t="str">
        <f>C6</f>
        <v>SÁBADO</v>
      </c>
      <c r="BD7" s="312">
        <f>BD5+1</f>
        <v>42371</v>
      </c>
      <c r="BE7" s="89">
        <v>322</v>
      </c>
      <c r="BF7" s="82">
        <f t="shared" ref="BF7:BF67" si="37">BE7*3.5</f>
        <v>1127</v>
      </c>
      <c r="BG7" s="78">
        <v>257</v>
      </c>
      <c r="BH7" s="82">
        <f t="shared" si="15"/>
        <v>899.5</v>
      </c>
      <c r="BI7" s="78">
        <v>3285</v>
      </c>
      <c r="BJ7" s="82">
        <f t="shared" si="16"/>
        <v>22995</v>
      </c>
      <c r="BK7" s="78"/>
      <c r="BL7" s="174">
        <v>19</v>
      </c>
      <c r="BM7" s="174">
        <v>14</v>
      </c>
      <c r="BN7" s="119">
        <f t="shared" si="11"/>
        <v>1787.25</v>
      </c>
      <c r="BO7" s="308" t="str">
        <f>BC7</f>
        <v>SÁBADO</v>
      </c>
      <c r="BP7" s="314">
        <f>BD7</f>
        <v>42371</v>
      </c>
      <c r="BQ7" s="99">
        <v>361</v>
      </c>
      <c r="BR7" s="83">
        <f t="shared" si="17"/>
        <v>1263.5</v>
      </c>
      <c r="BS7" s="174">
        <v>279</v>
      </c>
      <c r="BT7" s="83">
        <f t="shared" si="18"/>
        <v>976.5</v>
      </c>
      <c r="BU7" s="174">
        <v>4217</v>
      </c>
      <c r="BV7" s="83">
        <f t="shared" si="19"/>
        <v>29519</v>
      </c>
      <c r="BW7" s="174"/>
      <c r="BX7" s="174">
        <v>18</v>
      </c>
      <c r="BY7" s="174">
        <v>18</v>
      </c>
      <c r="BZ7" s="100">
        <f t="shared" si="12"/>
        <v>1764.3888888888889</v>
      </c>
      <c r="CA7" s="308" t="str">
        <f>BO7</f>
        <v>SÁBADO</v>
      </c>
      <c r="CB7" s="316">
        <f>BP7</f>
        <v>42371</v>
      </c>
      <c r="CC7" s="99">
        <v>181</v>
      </c>
      <c r="CD7" s="74">
        <f t="shared" si="20"/>
        <v>543</v>
      </c>
      <c r="CE7" s="174">
        <v>79</v>
      </c>
      <c r="CF7" s="74">
        <f t="shared" si="21"/>
        <v>237</v>
      </c>
      <c r="CG7" s="174">
        <v>1700</v>
      </c>
      <c r="CH7" s="74">
        <f t="shared" si="22"/>
        <v>10200</v>
      </c>
      <c r="CI7" s="174"/>
      <c r="CJ7" s="174">
        <v>11</v>
      </c>
      <c r="CK7" s="174">
        <v>14</v>
      </c>
      <c r="CL7" s="100">
        <f t="shared" si="23"/>
        <v>784.28571428571433</v>
      </c>
      <c r="CM7" s="308" t="str">
        <f>CA7</f>
        <v>SÁBADO</v>
      </c>
      <c r="CN7" s="318">
        <f>CB7</f>
        <v>42371</v>
      </c>
      <c r="CO7" s="91">
        <v>109</v>
      </c>
      <c r="CP7" s="83">
        <f t="shared" si="24"/>
        <v>381.5</v>
      </c>
      <c r="CQ7" s="174">
        <v>36</v>
      </c>
      <c r="CR7" s="83">
        <f t="shared" si="25"/>
        <v>126</v>
      </c>
      <c r="CS7" s="174">
        <v>1019</v>
      </c>
      <c r="CT7" s="83">
        <f t="shared" si="26"/>
        <v>7133</v>
      </c>
      <c r="CU7" s="174"/>
      <c r="CV7" s="174">
        <v>8</v>
      </c>
      <c r="CW7" s="174">
        <v>9</v>
      </c>
      <c r="CX7" s="98">
        <f t="shared" si="27"/>
        <v>848.94444444444446</v>
      </c>
      <c r="CY7" s="308" t="str">
        <f>CM7</f>
        <v>SÁBADO</v>
      </c>
      <c r="CZ7" s="306">
        <f>CN7</f>
        <v>42371</v>
      </c>
      <c r="DA7" s="99">
        <v>49</v>
      </c>
      <c r="DB7" s="83">
        <f t="shared" si="28"/>
        <v>171.5</v>
      </c>
      <c r="DC7" s="174">
        <v>18</v>
      </c>
      <c r="DD7" s="83">
        <f t="shared" si="29"/>
        <v>63</v>
      </c>
      <c r="DE7" s="174">
        <v>594</v>
      </c>
      <c r="DF7" s="83">
        <f t="shared" si="30"/>
        <v>4158</v>
      </c>
      <c r="DG7" s="174"/>
      <c r="DH7" s="174">
        <v>8</v>
      </c>
      <c r="DI7" s="174">
        <v>8</v>
      </c>
      <c r="DJ7" s="100">
        <f t="shared" si="31"/>
        <v>549.0625</v>
      </c>
      <c r="DK7" s="308" t="str">
        <f>CY7</f>
        <v>SÁBADO</v>
      </c>
      <c r="DL7" s="310">
        <f>CZ7</f>
        <v>42371</v>
      </c>
      <c r="DM7" s="102">
        <v>0</v>
      </c>
      <c r="DN7" s="74">
        <f t="shared" si="32"/>
        <v>0</v>
      </c>
      <c r="DO7" s="1">
        <v>100</v>
      </c>
      <c r="DP7" s="74">
        <f t="shared" si="33"/>
        <v>375</v>
      </c>
      <c r="DQ7" s="1">
        <v>546</v>
      </c>
      <c r="DR7" s="74">
        <f t="shared" si="34"/>
        <v>4095</v>
      </c>
      <c r="DS7" s="1"/>
      <c r="DT7" s="1">
        <v>4</v>
      </c>
      <c r="DU7" s="110">
        <f t="shared" si="35"/>
        <v>4</v>
      </c>
      <c r="DV7" s="108">
        <f t="shared" si="36"/>
        <v>1117.5</v>
      </c>
      <c r="DX7" s="337"/>
      <c r="DY7" s="73" t="s">
        <v>94</v>
      </c>
    </row>
    <row r="8" spans="2:129" ht="19.5" thickBot="1" x14ac:dyDescent="0.35">
      <c r="B8" s="274">
        <v>4</v>
      </c>
      <c r="C8" s="38" t="s">
        <v>24</v>
      </c>
      <c r="D8" s="132">
        <f t="shared" si="13"/>
        <v>42373</v>
      </c>
      <c r="E8" s="144">
        <v>79485</v>
      </c>
      <c r="F8" s="144">
        <v>105140</v>
      </c>
      <c r="G8" s="2">
        <v>35610</v>
      </c>
      <c r="H8" s="170">
        <v>29855</v>
      </c>
      <c r="I8" s="171">
        <v>24150</v>
      </c>
      <c r="J8" s="24">
        <f t="shared" si="0"/>
        <v>274240</v>
      </c>
      <c r="K8" s="7">
        <v>7003</v>
      </c>
      <c r="L8" s="7">
        <v>13279</v>
      </c>
      <c r="M8" s="23">
        <f t="shared" si="1"/>
        <v>294522</v>
      </c>
      <c r="N8" s="47">
        <f t="shared" si="2"/>
        <v>2334.3333333333335</v>
      </c>
      <c r="O8" s="48">
        <f t="shared" si="2"/>
        <v>4426.333333333333</v>
      </c>
      <c r="P8" s="8">
        <f t="shared" si="3"/>
        <v>42373</v>
      </c>
      <c r="Q8" s="3">
        <v>19250</v>
      </c>
      <c r="R8" s="3">
        <v>468</v>
      </c>
      <c r="S8" s="3"/>
      <c r="T8" s="3"/>
      <c r="U8" s="3"/>
      <c r="V8" s="3"/>
      <c r="W8" s="3">
        <v>580</v>
      </c>
      <c r="X8" s="3"/>
      <c r="Y8" s="3">
        <v>5834</v>
      </c>
      <c r="Z8" s="3"/>
      <c r="AA8" s="6"/>
      <c r="AB8" s="3">
        <v>350</v>
      </c>
      <c r="AC8" s="3"/>
      <c r="AD8" s="3"/>
      <c r="AE8" s="3"/>
      <c r="AF8" s="3"/>
      <c r="AG8" s="3"/>
      <c r="AH8" s="3"/>
      <c r="AI8" s="3"/>
      <c r="AJ8" s="25"/>
      <c r="AK8" s="3"/>
      <c r="AL8" s="53">
        <v>5834</v>
      </c>
      <c r="AM8" s="44">
        <f t="shared" si="4"/>
        <v>32316</v>
      </c>
      <c r="AN8" s="9">
        <v>0</v>
      </c>
      <c r="AO8" s="9">
        <f t="shared" si="5"/>
        <v>294522</v>
      </c>
      <c r="AP8" s="49">
        <f>'[1]ENE 16'!$F$8</f>
        <v>10912.5</v>
      </c>
      <c r="AQ8" s="46">
        <f t="shared" si="6"/>
        <v>337750.5</v>
      </c>
      <c r="AS8" s="276">
        <f t="shared" si="7"/>
        <v>4</v>
      </c>
      <c r="AT8" s="5" t="str">
        <f t="shared" si="7"/>
        <v>LUNES</v>
      </c>
      <c r="AU8" s="8">
        <f t="shared" si="7"/>
        <v>42373</v>
      </c>
      <c r="AV8" s="69">
        <f t="shared" si="8"/>
        <v>11355</v>
      </c>
      <c r="AW8" s="69">
        <f t="shared" si="8"/>
        <v>15020</v>
      </c>
      <c r="AX8" s="69">
        <f t="shared" si="9"/>
        <v>5935</v>
      </c>
      <c r="AY8" s="69">
        <f t="shared" si="14"/>
        <v>4265</v>
      </c>
      <c r="AZ8" s="157">
        <f t="shared" si="14"/>
        <v>3450</v>
      </c>
      <c r="BA8" s="159">
        <f t="shared" si="10"/>
        <v>40025</v>
      </c>
      <c r="BC8" s="309"/>
      <c r="BD8" s="313"/>
      <c r="BE8" s="135">
        <v>309</v>
      </c>
      <c r="BF8" s="82">
        <f t="shared" si="37"/>
        <v>1081.5</v>
      </c>
      <c r="BG8" s="79">
        <v>428</v>
      </c>
      <c r="BH8" s="82">
        <f t="shared" si="15"/>
        <v>1498</v>
      </c>
      <c r="BI8" s="79">
        <v>4375</v>
      </c>
      <c r="BJ8" s="82">
        <f t="shared" si="16"/>
        <v>30625</v>
      </c>
      <c r="BK8" s="79">
        <v>26</v>
      </c>
      <c r="BL8" s="174">
        <v>24</v>
      </c>
      <c r="BM8" s="174">
        <v>20</v>
      </c>
      <c r="BN8" s="119">
        <f t="shared" si="11"/>
        <v>1660.2249999999999</v>
      </c>
      <c r="BO8" s="309"/>
      <c r="BP8" s="315"/>
      <c r="BQ8" s="99">
        <v>291</v>
      </c>
      <c r="BR8" s="83">
        <f t="shared" si="17"/>
        <v>1018.5</v>
      </c>
      <c r="BS8" s="174">
        <v>285</v>
      </c>
      <c r="BT8" s="83">
        <f t="shared" si="18"/>
        <v>997.5</v>
      </c>
      <c r="BU8" s="174">
        <v>4676</v>
      </c>
      <c r="BV8" s="83">
        <f t="shared" si="19"/>
        <v>32732</v>
      </c>
      <c r="BW8" s="174">
        <v>20</v>
      </c>
      <c r="BX8" s="174">
        <v>17</v>
      </c>
      <c r="BY8" s="174">
        <v>18</v>
      </c>
      <c r="BZ8" s="100">
        <f t="shared" si="12"/>
        <v>1930.4444444444443</v>
      </c>
      <c r="CA8" s="309"/>
      <c r="CB8" s="317"/>
      <c r="CC8" s="99">
        <v>123</v>
      </c>
      <c r="CD8" s="74">
        <f t="shared" si="20"/>
        <v>369</v>
      </c>
      <c r="CE8" s="174">
        <v>205</v>
      </c>
      <c r="CF8" s="74">
        <f t="shared" si="21"/>
        <v>615</v>
      </c>
      <c r="CG8" s="174">
        <v>1761</v>
      </c>
      <c r="CH8" s="74">
        <f t="shared" si="22"/>
        <v>10566</v>
      </c>
      <c r="CI8" s="174">
        <v>11</v>
      </c>
      <c r="CJ8" s="174">
        <v>11</v>
      </c>
      <c r="CK8" s="174">
        <v>14</v>
      </c>
      <c r="CL8" s="100">
        <f t="shared" si="23"/>
        <v>825</v>
      </c>
      <c r="CM8" s="309"/>
      <c r="CN8" s="319"/>
      <c r="CO8" s="91">
        <v>148</v>
      </c>
      <c r="CP8" s="83">
        <f t="shared" si="24"/>
        <v>518</v>
      </c>
      <c r="CQ8" s="174">
        <v>87</v>
      </c>
      <c r="CR8" s="83">
        <f t="shared" si="25"/>
        <v>304.5</v>
      </c>
      <c r="CS8" s="174">
        <v>1608</v>
      </c>
      <c r="CT8" s="83">
        <f t="shared" si="26"/>
        <v>11256</v>
      </c>
      <c r="CU8" s="174">
        <v>10</v>
      </c>
      <c r="CV8" s="174">
        <v>10</v>
      </c>
      <c r="CW8" s="174">
        <v>9</v>
      </c>
      <c r="CX8" s="98">
        <f t="shared" si="27"/>
        <v>1342.0555555555557</v>
      </c>
      <c r="CY8" s="309"/>
      <c r="CZ8" s="307"/>
      <c r="DA8" s="99">
        <v>89</v>
      </c>
      <c r="DB8" s="83">
        <f t="shared" si="28"/>
        <v>311.5</v>
      </c>
      <c r="DC8" s="174">
        <v>91</v>
      </c>
      <c r="DD8" s="83">
        <f t="shared" si="29"/>
        <v>318.5</v>
      </c>
      <c r="DE8" s="174">
        <v>1370</v>
      </c>
      <c r="DF8" s="83">
        <f t="shared" si="30"/>
        <v>9590</v>
      </c>
      <c r="DG8" s="174">
        <v>8</v>
      </c>
      <c r="DH8" s="174">
        <v>10</v>
      </c>
      <c r="DI8" s="174">
        <v>8</v>
      </c>
      <c r="DJ8" s="100">
        <f t="shared" si="31"/>
        <v>1277.5</v>
      </c>
      <c r="DK8" s="309"/>
      <c r="DL8" s="311"/>
      <c r="DM8" s="102">
        <v>0</v>
      </c>
      <c r="DN8" s="74">
        <f t="shared" si="32"/>
        <v>0</v>
      </c>
      <c r="DO8" s="1">
        <v>106</v>
      </c>
      <c r="DP8" s="74">
        <f t="shared" si="33"/>
        <v>397.5</v>
      </c>
      <c r="DQ8" s="1">
        <v>550</v>
      </c>
      <c r="DR8" s="74">
        <f t="shared" si="34"/>
        <v>4125</v>
      </c>
      <c r="DS8" s="1">
        <v>5</v>
      </c>
      <c r="DT8" s="1">
        <v>5</v>
      </c>
      <c r="DU8" s="110">
        <f t="shared" si="35"/>
        <v>5</v>
      </c>
      <c r="DV8" s="108">
        <f t="shared" si="36"/>
        <v>904.5</v>
      </c>
      <c r="DX8" s="337"/>
      <c r="DY8" s="73" t="s">
        <v>95</v>
      </c>
    </row>
    <row r="9" spans="2:129" ht="19.5" thickBot="1" x14ac:dyDescent="0.35">
      <c r="B9" s="274">
        <v>5</v>
      </c>
      <c r="C9" s="38" t="s">
        <v>21</v>
      </c>
      <c r="D9" s="132">
        <f t="shared" si="13"/>
        <v>42374</v>
      </c>
      <c r="E9" s="144">
        <v>84392</v>
      </c>
      <c r="F9" s="144">
        <v>105665</v>
      </c>
      <c r="G9" s="2">
        <v>37170</v>
      </c>
      <c r="H9" s="170">
        <v>30863</v>
      </c>
      <c r="I9" s="171">
        <v>24633</v>
      </c>
      <c r="J9" s="24">
        <f t="shared" si="0"/>
        <v>282723</v>
      </c>
      <c r="K9" s="7">
        <v>7335.5</v>
      </c>
      <c r="L9" s="7">
        <v>15672.5</v>
      </c>
      <c r="M9" s="23">
        <f t="shared" si="1"/>
        <v>305731</v>
      </c>
      <c r="N9" s="47">
        <f t="shared" si="2"/>
        <v>2445.1666666666665</v>
      </c>
      <c r="O9" s="48">
        <f t="shared" si="2"/>
        <v>5224.166666666667</v>
      </c>
      <c r="P9" s="8">
        <f t="shared" si="3"/>
        <v>42374</v>
      </c>
      <c r="Q9" s="3">
        <v>55400</v>
      </c>
      <c r="R9" s="3">
        <v>819</v>
      </c>
      <c r="S9" s="3">
        <v>1037</v>
      </c>
      <c r="T9" s="3"/>
      <c r="U9" s="3"/>
      <c r="V9" s="3"/>
      <c r="W9" s="3">
        <v>638</v>
      </c>
      <c r="X9" s="3"/>
      <c r="Y9" s="3"/>
      <c r="Z9" s="3"/>
      <c r="AA9" s="6"/>
      <c r="AB9" s="3"/>
      <c r="AC9" s="3">
        <v>1700</v>
      </c>
      <c r="AD9" s="3"/>
      <c r="AE9" s="3"/>
      <c r="AF9" s="3"/>
      <c r="AG9" s="3"/>
      <c r="AH9" s="3"/>
      <c r="AI9" s="3"/>
      <c r="AJ9" s="25"/>
      <c r="AK9" s="3"/>
      <c r="AL9" s="53">
        <v>5834</v>
      </c>
      <c r="AM9" s="44">
        <f t="shared" si="4"/>
        <v>65428</v>
      </c>
      <c r="AN9" s="9">
        <v>0</v>
      </c>
      <c r="AO9" s="9">
        <f t="shared" si="5"/>
        <v>305731</v>
      </c>
      <c r="AP9" s="49">
        <f>'[1]ENE 16'!$F$9</f>
        <v>12757.5</v>
      </c>
      <c r="AQ9" s="46">
        <f t="shared" si="6"/>
        <v>383916.5</v>
      </c>
      <c r="AS9" s="276">
        <f t="shared" si="7"/>
        <v>5</v>
      </c>
      <c r="AT9" s="5" t="str">
        <f t="shared" si="7"/>
        <v>MARTES</v>
      </c>
      <c r="AU9" s="8">
        <f t="shared" si="7"/>
        <v>42374</v>
      </c>
      <c r="AV9" s="69">
        <f t="shared" si="8"/>
        <v>12056</v>
      </c>
      <c r="AW9" s="69">
        <f t="shared" si="8"/>
        <v>15095</v>
      </c>
      <c r="AX9" s="69">
        <f t="shared" si="9"/>
        <v>6195</v>
      </c>
      <c r="AY9" s="69">
        <f t="shared" si="14"/>
        <v>4409</v>
      </c>
      <c r="AZ9" s="157">
        <f t="shared" si="14"/>
        <v>3519</v>
      </c>
      <c r="BA9" s="159">
        <f t="shared" si="10"/>
        <v>41274</v>
      </c>
      <c r="BC9" s="308" t="str">
        <f>C7</f>
        <v>DOMINGO</v>
      </c>
      <c r="BD9" s="312">
        <f>BD7+1</f>
        <v>42372</v>
      </c>
      <c r="BE9" s="135">
        <v>269</v>
      </c>
      <c r="BF9" s="82">
        <f t="shared" si="37"/>
        <v>941.5</v>
      </c>
      <c r="BG9" s="79">
        <v>270</v>
      </c>
      <c r="BH9" s="82">
        <f t="shared" si="15"/>
        <v>945</v>
      </c>
      <c r="BI9" s="79">
        <v>2729</v>
      </c>
      <c r="BJ9" s="82">
        <f t="shared" si="16"/>
        <v>19103</v>
      </c>
      <c r="BK9" s="79"/>
      <c r="BL9" s="174">
        <v>15</v>
      </c>
      <c r="BM9" s="174">
        <v>16</v>
      </c>
      <c r="BN9" s="119">
        <f t="shared" si="11"/>
        <v>1311.84375</v>
      </c>
      <c r="BO9" s="308" t="str">
        <f>BC9</f>
        <v>DOMINGO</v>
      </c>
      <c r="BP9" s="314">
        <f>BD9</f>
        <v>42372</v>
      </c>
      <c r="BQ9" s="99">
        <v>209</v>
      </c>
      <c r="BR9" s="83">
        <f t="shared" si="17"/>
        <v>731.5</v>
      </c>
      <c r="BS9" s="174">
        <v>161</v>
      </c>
      <c r="BT9" s="83">
        <f t="shared" si="18"/>
        <v>563.5</v>
      </c>
      <c r="BU9" s="174">
        <v>2891</v>
      </c>
      <c r="BV9" s="83">
        <f t="shared" si="19"/>
        <v>20237</v>
      </c>
      <c r="BW9" s="174"/>
      <c r="BX9" s="174">
        <v>17</v>
      </c>
      <c r="BY9" s="174">
        <v>15</v>
      </c>
      <c r="BZ9" s="100">
        <f t="shared" si="12"/>
        <v>1435.4666666666667</v>
      </c>
      <c r="CA9" s="308" t="str">
        <f>BO9</f>
        <v>DOMINGO</v>
      </c>
      <c r="CB9" s="316">
        <f>BP9</f>
        <v>42372</v>
      </c>
      <c r="CC9" s="99">
        <v>115</v>
      </c>
      <c r="CD9" s="74">
        <f t="shared" si="20"/>
        <v>345</v>
      </c>
      <c r="CE9" s="174">
        <v>89</v>
      </c>
      <c r="CF9" s="74">
        <f t="shared" si="21"/>
        <v>267</v>
      </c>
      <c r="CG9" s="174">
        <v>1146</v>
      </c>
      <c r="CH9" s="74">
        <f t="shared" si="22"/>
        <v>6876</v>
      </c>
      <c r="CI9" s="174"/>
      <c r="CJ9" s="174">
        <v>9</v>
      </c>
      <c r="CK9" s="174">
        <v>14</v>
      </c>
      <c r="CL9" s="100">
        <f t="shared" si="23"/>
        <v>534.85714285714289</v>
      </c>
      <c r="CM9" s="308" t="str">
        <f>CA9</f>
        <v>DOMINGO</v>
      </c>
      <c r="CN9" s="318">
        <f>CB9</f>
        <v>42372</v>
      </c>
      <c r="CO9" s="91">
        <v>64</v>
      </c>
      <c r="CP9" s="83">
        <f t="shared" si="24"/>
        <v>224</v>
      </c>
      <c r="CQ9" s="174">
        <v>36</v>
      </c>
      <c r="CR9" s="83">
        <f t="shared" si="25"/>
        <v>126</v>
      </c>
      <c r="CS9" s="174">
        <v>853</v>
      </c>
      <c r="CT9" s="83">
        <f t="shared" si="26"/>
        <v>5971</v>
      </c>
      <c r="CU9" s="174"/>
      <c r="CV9" s="174">
        <v>10</v>
      </c>
      <c r="CW9" s="174">
        <v>9</v>
      </c>
      <c r="CX9" s="98">
        <f t="shared" si="27"/>
        <v>702.33333333333337</v>
      </c>
      <c r="CY9" s="308" t="str">
        <f>CM9</f>
        <v>DOMINGO</v>
      </c>
      <c r="CZ9" s="306">
        <f>CN9</f>
        <v>42372</v>
      </c>
      <c r="DA9" s="99">
        <v>0</v>
      </c>
      <c r="DB9" s="83">
        <f t="shared" si="28"/>
        <v>0</v>
      </c>
      <c r="DC9" s="174">
        <v>0</v>
      </c>
      <c r="DD9" s="83">
        <f t="shared" si="29"/>
        <v>0</v>
      </c>
      <c r="DE9" s="174">
        <v>0</v>
      </c>
      <c r="DF9" s="83">
        <f t="shared" si="30"/>
        <v>0</v>
      </c>
      <c r="DG9" s="174"/>
      <c r="DH9" s="174">
        <v>0</v>
      </c>
      <c r="DI9" s="174">
        <v>0</v>
      </c>
      <c r="DJ9" s="100" t="e">
        <f t="shared" si="31"/>
        <v>#DIV/0!</v>
      </c>
      <c r="DK9" s="308" t="str">
        <f>CY9</f>
        <v>DOMINGO</v>
      </c>
      <c r="DL9" s="310">
        <f>CZ9</f>
        <v>42372</v>
      </c>
      <c r="DM9" s="102">
        <v>0</v>
      </c>
      <c r="DN9" s="74">
        <f t="shared" si="32"/>
        <v>0</v>
      </c>
      <c r="DO9" s="1">
        <v>56</v>
      </c>
      <c r="DP9" s="74">
        <f t="shared" si="33"/>
        <v>210</v>
      </c>
      <c r="DQ9" s="1">
        <v>381</v>
      </c>
      <c r="DR9" s="74">
        <f t="shared" si="34"/>
        <v>2857.5</v>
      </c>
      <c r="DS9" s="1"/>
      <c r="DT9" s="1">
        <v>4</v>
      </c>
      <c r="DU9" s="110">
        <f t="shared" si="35"/>
        <v>4</v>
      </c>
      <c r="DV9" s="108">
        <f t="shared" si="36"/>
        <v>766.875</v>
      </c>
    </row>
    <row r="10" spans="2:129" ht="19.5" thickBot="1" x14ac:dyDescent="0.35">
      <c r="B10" s="274">
        <v>6</v>
      </c>
      <c r="C10" s="38" t="s">
        <v>23</v>
      </c>
      <c r="D10" s="132">
        <f t="shared" si="13"/>
        <v>42375</v>
      </c>
      <c r="E10" s="144">
        <v>84560</v>
      </c>
      <c r="F10" s="144">
        <v>108507</v>
      </c>
      <c r="G10" s="2">
        <v>38286</v>
      </c>
      <c r="H10" s="170">
        <v>30282</v>
      </c>
      <c r="I10" s="171">
        <v>22568</v>
      </c>
      <c r="J10" s="24">
        <f t="shared" si="0"/>
        <v>284203</v>
      </c>
      <c r="K10" s="7">
        <v>6450.5</v>
      </c>
      <c r="L10" s="7">
        <v>19747</v>
      </c>
      <c r="M10" s="23">
        <f t="shared" si="1"/>
        <v>310400.5</v>
      </c>
      <c r="N10" s="47">
        <f t="shared" si="2"/>
        <v>2150.1666666666665</v>
      </c>
      <c r="O10" s="48">
        <f t="shared" si="2"/>
        <v>6582.333333333333</v>
      </c>
      <c r="P10" s="8">
        <f t="shared" si="3"/>
        <v>42375</v>
      </c>
      <c r="Q10" s="3">
        <v>35000</v>
      </c>
      <c r="R10" s="3">
        <v>585</v>
      </c>
      <c r="S10" s="3">
        <v>843</v>
      </c>
      <c r="T10" s="3">
        <v>234</v>
      </c>
      <c r="U10" s="3"/>
      <c r="V10" s="3"/>
      <c r="W10" s="3">
        <v>464</v>
      </c>
      <c r="X10" s="3">
        <v>58</v>
      </c>
      <c r="Y10" s="3">
        <v>5834</v>
      </c>
      <c r="Z10" s="3"/>
      <c r="AA10" s="6"/>
      <c r="AB10" s="3"/>
      <c r="AC10" s="3">
        <v>3200</v>
      </c>
      <c r="AD10" s="3"/>
      <c r="AE10" s="3"/>
      <c r="AF10" s="3"/>
      <c r="AG10" s="3"/>
      <c r="AH10" s="3"/>
      <c r="AI10" s="3"/>
      <c r="AJ10" s="25">
        <v>6000</v>
      </c>
      <c r="AK10" s="3"/>
      <c r="AL10" s="53"/>
      <c r="AM10" s="44">
        <f t="shared" si="4"/>
        <v>52218</v>
      </c>
      <c r="AN10" s="9">
        <v>780</v>
      </c>
      <c r="AO10" s="9">
        <f t="shared" si="5"/>
        <v>310400.5</v>
      </c>
      <c r="AP10" s="49">
        <f>'[1]ENE 16'!$F$10</f>
        <v>13695</v>
      </c>
      <c r="AQ10" s="46">
        <f t="shared" si="6"/>
        <v>377093.5</v>
      </c>
      <c r="AS10" s="276">
        <f t="shared" si="7"/>
        <v>6</v>
      </c>
      <c r="AT10" s="5" t="str">
        <f t="shared" si="7"/>
        <v>MIÉRCOLES</v>
      </c>
      <c r="AU10" s="8">
        <f t="shared" si="7"/>
        <v>42375</v>
      </c>
      <c r="AV10" s="69">
        <f t="shared" si="8"/>
        <v>12080</v>
      </c>
      <c r="AW10" s="69">
        <f t="shared" si="8"/>
        <v>15501</v>
      </c>
      <c r="AX10" s="69">
        <f t="shared" si="9"/>
        <v>6381</v>
      </c>
      <c r="AY10" s="69">
        <f t="shared" si="14"/>
        <v>4326</v>
      </c>
      <c r="AZ10" s="157">
        <f t="shared" si="14"/>
        <v>3224</v>
      </c>
      <c r="BA10" s="159">
        <f t="shared" si="10"/>
        <v>41512</v>
      </c>
      <c r="BC10" s="309"/>
      <c r="BD10" s="313"/>
      <c r="BE10" s="135">
        <v>285</v>
      </c>
      <c r="BF10" s="82">
        <f t="shared" si="37"/>
        <v>997.5</v>
      </c>
      <c r="BG10" s="79">
        <v>448</v>
      </c>
      <c r="BH10" s="82">
        <f t="shared" si="15"/>
        <v>1568</v>
      </c>
      <c r="BI10" s="79">
        <v>3740</v>
      </c>
      <c r="BJ10" s="82">
        <f t="shared" si="16"/>
        <v>26180</v>
      </c>
      <c r="BK10" s="79">
        <v>19</v>
      </c>
      <c r="BL10" s="174">
        <v>18</v>
      </c>
      <c r="BM10" s="174">
        <v>16</v>
      </c>
      <c r="BN10" s="119">
        <f t="shared" si="11"/>
        <v>1796.59375</v>
      </c>
      <c r="BO10" s="309"/>
      <c r="BP10" s="315"/>
      <c r="BQ10" s="99">
        <v>238</v>
      </c>
      <c r="BR10" s="83">
        <f t="shared" si="17"/>
        <v>833</v>
      </c>
      <c r="BS10" s="174">
        <v>294</v>
      </c>
      <c r="BT10" s="83">
        <f t="shared" si="18"/>
        <v>1029</v>
      </c>
      <c r="BU10" s="174">
        <v>3888</v>
      </c>
      <c r="BV10" s="83">
        <f t="shared" si="19"/>
        <v>27216</v>
      </c>
      <c r="BW10" s="174">
        <v>19</v>
      </c>
      <c r="BX10" s="174">
        <v>16</v>
      </c>
      <c r="BY10" s="174">
        <v>15</v>
      </c>
      <c r="BZ10" s="100">
        <f t="shared" si="12"/>
        <v>1938.5333333333333</v>
      </c>
      <c r="CA10" s="309"/>
      <c r="CB10" s="317"/>
      <c r="CC10" s="99">
        <v>130</v>
      </c>
      <c r="CD10" s="74">
        <f t="shared" si="20"/>
        <v>390</v>
      </c>
      <c r="CE10" s="174">
        <v>189</v>
      </c>
      <c r="CF10" s="74">
        <f t="shared" si="21"/>
        <v>567</v>
      </c>
      <c r="CG10" s="174">
        <v>1216</v>
      </c>
      <c r="CH10" s="74">
        <f t="shared" si="22"/>
        <v>7296</v>
      </c>
      <c r="CI10" s="174">
        <v>10</v>
      </c>
      <c r="CJ10" s="174">
        <v>9</v>
      </c>
      <c r="CK10" s="174">
        <v>14</v>
      </c>
      <c r="CL10" s="100">
        <f t="shared" si="23"/>
        <v>589.5</v>
      </c>
      <c r="CM10" s="309"/>
      <c r="CN10" s="319"/>
      <c r="CO10" s="91">
        <v>67</v>
      </c>
      <c r="CP10" s="83">
        <f t="shared" si="24"/>
        <v>234.5</v>
      </c>
      <c r="CQ10" s="174">
        <v>88</v>
      </c>
      <c r="CR10" s="83">
        <f t="shared" si="25"/>
        <v>308</v>
      </c>
      <c r="CS10" s="174">
        <v>1007</v>
      </c>
      <c r="CT10" s="83">
        <f t="shared" si="26"/>
        <v>7049</v>
      </c>
      <c r="CU10" s="174">
        <v>10</v>
      </c>
      <c r="CV10" s="174">
        <v>8</v>
      </c>
      <c r="CW10" s="174">
        <v>9</v>
      </c>
      <c r="CX10" s="98">
        <f t="shared" si="27"/>
        <v>843.5</v>
      </c>
      <c r="CY10" s="309"/>
      <c r="CZ10" s="307"/>
      <c r="DA10" s="99">
        <v>45</v>
      </c>
      <c r="DB10" s="83">
        <f t="shared" si="28"/>
        <v>157.5</v>
      </c>
      <c r="DC10" s="174">
        <v>41</v>
      </c>
      <c r="DD10" s="83">
        <f t="shared" si="29"/>
        <v>143.5</v>
      </c>
      <c r="DE10" s="174">
        <v>729</v>
      </c>
      <c r="DF10" s="83">
        <f t="shared" si="30"/>
        <v>5103</v>
      </c>
      <c r="DG10" s="174">
        <v>5</v>
      </c>
      <c r="DH10" s="174">
        <v>5</v>
      </c>
      <c r="DI10" s="174">
        <v>8</v>
      </c>
      <c r="DJ10" s="100">
        <f t="shared" si="31"/>
        <v>675.5</v>
      </c>
      <c r="DK10" s="309"/>
      <c r="DL10" s="311"/>
      <c r="DM10" s="102">
        <v>0</v>
      </c>
      <c r="DN10" s="74">
        <f t="shared" si="32"/>
        <v>0</v>
      </c>
      <c r="DO10" s="1">
        <v>84</v>
      </c>
      <c r="DP10" s="74">
        <f t="shared" si="33"/>
        <v>315</v>
      </c>
      <c r="DQ10" s="1">
        <v>495</v>
      </c>
      <c r="DR10" s="74">
        <f t="shared" si="34"/>
        <v>3712.5</v>
      </c>
      <c r="DS10" s="1">
        <v>5</v>
      </c>
      <c r="DT10" s="1">
        <v>5</v>
      </c>
      <c r="DU10" s="110">
        <f t="shared" si="35"/>
        <v>5</v>
      </c>
      <c r="DV10" s="108">
        <f t="shared" si="36"/>
        <v>805.5</v>
      </c>
    </row>
    <row r="11" spans="2:129" ht="19.5" thickBot="1" x14ac:dyDescent="0.35">
      <c r="B11" s="274">
        <v>7</v>
      </c>
      <c r="C11" s="38" t="s">
        <v>25</v>
      </c>
      <c r="D11" s="132">
        <f t="shared" si="13"/>
        <v>42376</v>
      </c>
      <c r="E11" s="144">
        <v>87619</v>
      </c>
      <c r="F11" s="144">
        <v>108185</v>
      </c>
      <c r="G11" s="2">
        <v>38916</v>
      </c>
      <c r="H11" s="170">
        <v>34118</v>
      </c>
      <c r="I11" s="171">
        <v>23681</v>
      </c>
      <c r="J11" s="24">
        <f t="shared" si="0"/>
        <v>292519</v>
      </c>
      <c r="K11" s="7">
        <v>6340.5</v>
      </c>
      <c r="L11" s="7">
        <v>23408.5</v>
      </c>
      <c r="M11" s="23">
        <f t="shared" si="1"/>
        <v>322268</v>
      </c>
      <c r="N11" s="47">
        <f t="shared" si="2"/>
        <v>2113.5</v>
      </c>
      <c r="O11" s="48">
        <f t="shared" si="2"/>
        <v>7802.833333333333</v>
      </c>
      <c r="P11" s="8">
        <f t="shared" si="3"/>
        <v>42376</v>
      </c>
      <c r="Q11" s="3">
        <v>84750</v>
      </c>
      <c r="R11" s="3">
        <v>1404</v>
      </c>
      <c r="S11" s="3">
        <v>1362</v>
      </c>
      <c r="T11" s="3"/>
      <c r="U11" s="3"/>
      <c r="V11" s="3"/>
      <c r="W11" s="3">
        <v>406</v>
      </c>
      <c r="X11" s="3">
        <v>116</v>
      </c>
      <c r="Y11" s="3"/>
      <c r="Z11" s="3"/>
      <c r="AA11" s="6"/>
      <c r="AB11" s="3">
        <v>350</v>
      </c>
      <c r="AC11" s="3">
        <v>1100</v>
      </c>
      <c r="AD11" s="3"/>
      <c r="AE11" s="3"/>
      <c r="AF11" s="3"/>
      <c r="AG11" s="3"/>
      <c r="AH11" s="3"/>
      <c r="AI11" s="3"/>
      <c r="AJ11" s="25"/>
      <c r="AK11" s="3"/>
      <c r="AL11" s="53">
        <v>5834</v>
      </c>
      <c r="AM11" s="44">
        <f t="shared" si="4"/>
        <v>95322</v>
      </c>
      <c r="AN11" s="9">
        <v>0</v>
      </c>
      <c r="AO11" s="9">
        <f t="shared" si="5"/>
        <v>322268</v>
      </c>
      <c r="AP11" s="49">
        <f>'[1]ENE 16'!$F$11</f>
        <v>9735</v>
      </c>
      <c r="AQ11" s="46">
        <f t="shared" si="6"/>
        <v>427325</v>
      </c>
      <c r="AS11" s="276">
        <f t="shared" si="7"/>
        <v>7</v>
      </c>
      <c r="AT11" s="5" t="str">
        <f t="shared" si="7"/>
        <v>JUEVES</v>
      </c>
      <c r="AU11" s="8">
        <f t="shared" si="7"/>
        <v>42376</v>
      </c>
      <c r="AV11" s="69">
        <f t="shared" si="8"/>
        <v>12517</v>
      </c>
      <c r="AW11" s="69">
        <f t="shared" si="8"/>
        <v>15455</v>
      </c>
      <c r="AX11" s="69">
        <f t="shared" si="9"/>
        <v>6486</v>
      </c>
      <c r="AY11" s="69">
        <f t="shared" si="14"/>
        <v>4874</v>
      </c>
      <c r="AZ11" s="157">
        <f t="shared" si="14"/>
        <v>3383</v>
      </c>
      <c r="BA11" s="159">
        <f t="shared" si="10"/>
        <v>42715</v>
      </c>
      <c r="BC11" s="308" t="str">
        <f>C8</f>
        <v>LUNES</v>
      </c>
      <c r="BD11" s="312">
        <f>BD9+1</f>
        <v>42373</v>
      </c>
      <c r="BE11" s="135">
        <v>701</v>
      </c>
      <c r="BF11" s="82">
        <f t="shared" si="37"/>
        <v>2453.5</v>
      </c>
      <c r="BG11" s="79">
        <v>327</v>
      </c>
      <c r="BH11" s="82">
        <f t="shared" si="15"/>
        <v>1144.5</v>
      </c>
      <c r="BI11" s="79">
        <v>5354</v>
      </c>
      <c r="BJ11" s="82">
        <f t="shared" si="16"/>
        <v>37478</v>
      </c>
      <c r="BK11" s="79"/>
      <c r="BL11" s="174">
        <v>26</v>
      </c>
      <c r="BM11" s="174">
        <v>30</v>
      </c>
      <c r="BN11" s="119">
        <f t="shared" si="11"/>
        <v>1369.2</v>
      </c>
      <c r="BO11" s="308" t="str">
        <f>BC11</f>
        <v>LUNES</v>
      </c>
      <c r="BP11" s="314">
        <f>BD11</f>
        <v>42373</v>
      </c>
      <c r="BQ11" s="99">
        <v>663</v>
      </c>
      <c r="BR11" s="83">
        <f t="shared" si="17"/>
        <v>2320.5</v>
      </c>
      <c r="BS11" s="174">
        <v>251</v>
      </c>
      <c r="BT11" s="83">
        <f t="shared" si="18"/>
        <v>878.5</v>
      </c>
      <c r="BU11" s="174">
        <v>6998</v>
      </c>
      <c r="BV11" s="83">
        <f t="shared" si="19"/>
        <v>48986</v>
      </c>
      <c r="BW11" s="174"/>
      <c r="BX11" s="174">
        <v>27</v>
      </c>
      <c r="BY11" s="174">
        <v>31</v>
      </c>
      <c r="BZ11" s="100">
        <f t="shared" si="12"/>
        <v>1683.3870967741937</v>
      </c>
      <c r="CA11" s="308" t="str">
        <f>BO11</f>
        <v>LUNES</v>
      </c>
      <c r="CB11" s="316">
        <f>BP11</f>
        <v>42373</v>
      </c>
      <c r="CC11" s="99">
        <v>277</v>
      </c>
      <c r="CD11" s="74">
        <f t="shared" si="20"/>
        <v>831</v>
      </c>
      <c r="CE11" s="174">
        <v>175</v>
      </c>
      <c r="CF11" s="74">
        <f t="shared" si="21"/>
        <v>525</v>
      </c>
      <c r="CG11" s="174">
        <v>2770</v>
      </c>
      <c r="CH11" s="74">
        <f t="shared" si="22"/>
        <v>16620</v>
      </c>
      <c r="CI11" s="174"/>
      <c r="CJ11" s="174">
        <v>11</v>
      </c>
      <c r="CK11" s="174">
        <v>15</v>
      </c>
      <c r="CL11" s="100">
        <f t="shared" si="23"/>
        <v>1198.4000000000001</v>
      </c>
      <c r="CM11" s="308" t="str">
        <f>CA11</f>
        <v>LUNES</v>
      </c>
      <c r="CN11" s="318">
        <f>CB11</f>
        <v>42373</v>
      </c>
      <c r="CO11" s="91">
        <v>234</v>
      </c>
      <c r="CP11" s="83">
        <f t="shared" si="24"/>
        <v>819</v>
      </c>
      <c r="CQ11" s="174">
        <v>61</v>
      </c>
      <c r="CR11" s="83">
        <f t="shared" si="25"/>
        <v>213.5</v>
      </c>
      <c r="CS11" s="174">
        <v>1975</v>
      </c>
      <c r="CT11" s="83">
        <f t="shared" si="26"/>
        <v>13825</v>
      </c>
      <c r="CU11" s="174"/>
      <c r="CV11" s="174">
        <v>11</v>
      </c>
      <c r="CW11" s="174">
        <v>11</v>
      </c>
      <c r="CX11" s="98">
        <f t="shared" si="27"/>
        <v>1350.6818181818182</v>
      </c>
      <c r="CY11" s="308" t="str">
        <f>CM11</f>
        <v>LUNES</v>
      </c>
      <c r="CZ11" s="306">
        <f>CN11</f>
        <v>42373</v>
      </c>
      <c r="DA11" s="99">
        <v>138</v>
      </c>
      <c r="DB11" s="83">
        <f t="shared" si="28"/>
        <v>483</v>
      </c>
      <c r="DC11" s="174">
        <v>31</v>
      </c>
      <c r="DD11" s="83">
        <f t="shared" si="29"/>
        <v>108.5</v>
      </c>
      <c r="DE11" s="174">
        <v>1551</v>
      </c>
      <c r="DF11" s="83">
        <f t="shared" si="30"/>
        <v>10857</v>
      </c>
      <c r="DG11" s="174"/>
      <c r="DH11" s="174">
        <v>8</v>
      </c>
      <c r="DI11" s="174">
        <v>7</v>
      </c>
      <c r="DJ11" s="100">
        <f t="shared" si="31"/>
        <v>1635.5</v>
      </c>
      <c r="DK11" s="308" t="str">
        <f>CY11</f>
        <v>LUNES</v>
      </c>
      <c r="DL11" s="310">
        <f>CZ11</f>
        <v>42373</v>
      </c>
      <c r="DM11" s="102">
        <v>0</v>
      </c>
      <c r="DN11" s="74">
        <f t="shared" si="32"/>
        <v>0</v>
      </c>
      <c r="DO11" s="1">
        <v>156</v>
      </c>
      <c r="DP11" s="74">
        <f t="shared" si="33"/>
        <v>585</v>
      </c>
      <c r="DQ11" s="1">
        <v>519</v>
      </c>
      <c r="DR11" s="74">
        <f t="shared" si="34"/>
        <v>3892.5</v>
      </c>
      <c r="DS11" s="1"/>
      <c r="DT11" s="1">
        <v>4</v>
      </c>
      <c r="DU11" s="110">
        <f t="shared" si="35"/>
        <v>4</v>
      </c>
      <c r="DV11" s="108">
        <f t="shared" si="36"/>
        <v>1119.375</v>
      </c>
    </row>
    <row r="12" spans="2:129" ht="19.5" thickBot="1" x14ac:dyDescent="0.35">
      <c r="B12" s="274">
        <v>8</v>
      </c>
      <c r="C12" s="38" t="s">
        <v>26</v>
      </c>
      <c r="D12" s="132">
        <f t="shared" si="13"/>
        <v>42377</v>
      </c>
      <c r="E12" s="144">
        <v>85484</v>
      </c>
      <c r="F12" s="144">
        <v>109368</v>
      </c>
      <c r="G12" s="2">
        <v>38298</v>
      </c>
      <c r="H12" s="170">
        <v>30807</v>
      </c>
      <c r="I12" s="171">
        <v>24584</v>
      </c>
      <c r="J12" s="24">
        <f t="shared" si="0"/>
        <v>288541</v>
      </c>
      <c r="K12" s="7">
        <v>6825.5</v>
      </c>
      <c r="L12" s="7">
        <v>23734.5</v>
      </c>
      <c r="M12" s="23">
        <f t="shared" si="1"/>
        <v>319101</v>
      </c>
      <c r="N12" s="47">
        <f t="shared" si="2"/>
        <v>2275.1666666666665</v>
      </c>
      <c r="O12" s="48">
        <f t="shared" si="2"/>
        <v>7911.5</v>
      </c>
      <c r="P12" s="8">
        <f t="shared" si="3"/>
        <v>42377</v>
      </c>
      <c r="Q12" s="3">
        <v>76000</v>
      </c>
      <c r="R12" s="3">
        <v>1872</v>
      </c>
      <c r="S12" s="3">
        <v>2723</v>
      </c>
      <c r="T12" s="3"/>
      <c r="U12" s="3"/>
      <c r="V12" s="3"/>
      <c r="W12" s="3">
        <v>1740</v>
      </c>
      <c r="X12" s="3"/>
      <c r="Y12" s="3"/>
      <c r="Z12" s="3"/>
      <c r="AA12" s="6"/>
      <c r="AB12" s="3">
        <v>350</v>
      </c>
      <c r="AC12" s="3">
        <v>800</v>
      </c>
      <c r="AD12" s="3"/>
      <c r="AE12" s="3"/>
      <c r="AF12" s="3"/>
      <c r="AG12" s="3"/>
      <c r="AH12" s="3"/>
      <c r="AI12" s="3"/>
      <c r="AJ12" s="25"/>
      <c r="AK12" s="3"/>
      <c r="AL12" s="53">
        <v>11668</v>
      </c>
      <c r="AM12" s="44">
        <f t="shared" si="4"/>
        <v>95153</v>
      </c>
      <c r="AN12" s="9">
        <v>42830</v>
      </c>
      <c r="AO12" s="9">
        <f t="shared" si="5"/>
        <v>319101</v>
      </c>
      <c r="AP12" s="49">
        <f>'[1]ENE 16'!$F$12</f>
        <v>10590</v>
      </c>
      <c r="AQ12" s="46">
        <f t="shared" si="6"/>
        <v>467674</v>
      </c>
      <c r="AS12" s="276">
        <f t="shared" si="7"/>
        <v>8</v>
      </c>
      <c r="AT12" s="5" t="str">
        <f t="shared" si="7"/>
        <v>VIERNES</v>
      </c>
      <c r="AU12" s="8">
        <f t="shared" si="7"/>
        <v>42377</v>
      </c>
      <c r="AV12" s="69">
        <f t="shared" si="8"/>
        <v>12212</v>
      </c>
      <c r="AW12" s="69">
        <f t="shared" si="8"/>
        <v>15624</v>
      </c>
      <c r="AX12" s="69">
        <f t="shared" si="9"/>
        <v>6383</v>
      </c>
      <c r="AY12" s="69">
        <f t="shared" si="14"/>
        <v>4401</v>
      </c>
      <c r="AZ12" s="157">
        <f t="shared" si="14"/>
        <v>3512</v>
      </c>
      <c r="BA12" s="159">
        <f t="shared" si="10"/>
        <v>42132</v>
      </c>
      <c r="BC12" s="309"/>
      <c r="BD12" s="313"/>
      <c r="BE12" s="135">
        <v>583</v>
      </c>
      <c r="BF12" s="82">
        <f t="shared" si="37"/>
        <v>2040.5</v>
      </c>
      <c r="BG12" s="79">
        <v>404</v>
      </c>
      <c r="BH12" s="82">
        <f t="shared" si="15"/>
        <v>1414</v>
      </c>
      <c r="BI12" s="79">
        <v>6001</v>
      </c>
      <c r="BJ12" s="82">
        <f t="shared" si="16"/>
        <v>42007</v>
      </c>
      <c r="BK12" s="79">
        <v>32</v>
      </c>
      <c r="BL12" s="174">
        <v>31</v>
      </c>
      <c r="BM12" s="174">
        <v>30</v>
      </c>
      <c r="BN12" s="119">
        <f t="shared" si="11"/>
        <v>1515.3833333333334</v>
      </c>
      <c r="BO12" s="309"/>
      <c r="BP12" s="315"/>
      <c r="BQ12" s="99">
        <v>669</v>
      </c>
      <c r="BR12" s="83">
        <f t="shared" si="17"/>
        <v>2341.5</v>
      </c>
      <c r="BS12" s="174">
        <v>378</v>
      </c>
      <c r="BT12" s="83">
        <f t="shared" si="18"/>
        <v>1323</v>
      </c>
      <c r="BU12" s="174">
        <v>8022</v>
      </c>
      <c r="BV12" s="83">
        <f t="shared" si="19"/>
        <v>56154</v>
      </c>
      <c r="BW12" s="174">
        <v>33</v>
      </c>
      <c r="BX12" s="174">
        <v>34</v>
      </c>
      <c r="BY12" s="174">
        <v>31</v>
      </c>
      <c r="BZ12" s="100">
        <f t="shared" si="12"/>
        <v>1929.6290322580646</v>
      </c>
      <c r="CA12" s="309"/>
      <c r="CB12" s="317"/>
      <c r="CC12" s="99">
        <v>255</v>
      </c>
      <c r="CD12" s="74">
        <f t="shared" si="20"/>
        <v>765</v>
      </c>
      <c r="CE12" s="174">
        <v>253</v>
      </c>
      <c r="CF12" s="74">
        <f t="shared" si="21"/>
        <v>759</v>
      </c>
      <c r="CG12" s="174">
        <v>3165</v>
      </c>
      <c r="CH12" s="74">
        <f t="shared" si="22"/>
        <v>18990</v>
      </c>
      <c r="CI12" s="174">
        <v>15</v>
      </c>
      <c r="CJ12" s="174">
        <v>20</v>
      </c>
      <c r="CK12" s="174">
        <v>15</v>
      </c>
      <c r="CL12" s="100">
        <f t="shared" si="23"/>
        <v>1367.6</v>
      </c>
      <c r="CM12" s="309"/>
      <c r="CN12" s="319"/>
      <c r="CO12" s="91">
        <v>188</v>
      </c>
      <c r="CP12" s="83">
        <f t="shared" si="24"/>
        <v>658</v>
      </c>
      <c r="CQ12" s="174">
        <v>94</v>
      </c>
      <c r="CR12" s="83">
        <f t="shared" si="25"/>
        <v>329</v>
      </c>
      <c r="CS12" s="174">
        <v>2290</v>
      </c>
      <c r="CT12" s="83">
        <f t="shared" si="26"/>
        <v>16030</v>
      </c>
      <c r="CU12" s="174">
        <v>12</v>
      </c>
      <c r="CV12" s="174">
        <v>11</v>
      </c>
      <c r="CW12" s="174">
        <v>11</v>
      </c>
      <c r="CX12" s="98">
        <f t="shared" si="27"/>
        <v>1547</v>
      </c>
      <c r="CY12" s="309"/>
      <c r="CZ12" s="307"/>
      <c r="DA12" s="99">
        <v>162</v>
      </c>
      <c r="DB12" s="83">
        <f t="shared" si="28"/>
        <v>567</v>
      </c>
      <c r="DC12" s="174">
        <v>88</v>
      </c>
      <c r="DD12" s="83">
        <f t="shared" si="29"/>
        <v>308</v>
      </c>
      <c r="DE12" s="174">
        <v>1899</v>
      </c>
      <c r="DF12" s="83">
        <f t="shared" si="30"/>
        <v>13293</v>
      </c>
      <c r="DG12" s="174">
        <v>7</v>
      </c>
      <c r="DH12" s="174">
        <v>7</v>
      </c>
      <c r="DI12" s="174">
        <v>7</v>
      </c>
      <c r="DJ12" s="100">
        <f t="shared" si="31"/>
        <v>2024</v>
      </c>
      <c r="DK12" s="309"/>
      <c r="DL12" s="311"/>
      <c r="DM12" s="102">
        <v>0</v>
      </c>
      <c r="DN12" s="74">
        <f t="shared" si="32"/>
        <v>0</v>
      </c>
      <c r="DO12" s="1">
        <v>134</v>
      </c>
      <c r="DP12" s="74">
        <f t="shared" si="33"/>
        <v>502.5</v>
      </c>
      <c r="DQ12" s="1">
        <v>791</v>
      </c>
      <c r="DR12" s="74">
        <f t="shared" si="34"/>
        <v>5932.5</v>
      </c>
      <c r="DS12" s="1">
        <v>5</v>
      </c>
      <c r="DT12" s="1">
        <v>5</v>
      </c>
      <c r="DU12" s="110">
        <f t="shared" si="35"/>
        <v>5</v>
      </c>
      <c r="DV12" s="108">
        <f t="shared" si="36"/>
        <v>1287</v>
      </c>
    </row>
    <row r="13" spans="2:129" ht="19.5" thickBot="1" x14ac:dyDescent="0.35">
      <c r="B13" s="274">
        <v>9</v>
      </c>
      <c r="C13" s="38" t="s">
        <v>27</v>
      </c>
      <c r="D13" s="132">
        <f t="shared" si="13"/>
        <v>42378</v>
      </c>
      <c r="E13" s="144">
        <v>62853</v>
      </c>
      <c r="F13" s="144">
        <v>75768</v>
      </c>
      <c r="G13" s="2">
        <v>25950</v>
      </c>
      <c r="H13" s="170">
        <v>25032</v>
      </c>
      <c r="I13" s="171">
        <v>17710</v>
      </c>
      <c r="J13" s="24">
        <f t="shared" si="0"/>
        <v>207313</v>
      </c>
      <c r="K13" s="7">
        <v>6319.5</v>
      </c>
      <c r="L13" s="7">
        <v>12438.5</v>
      </c>
      <c r="M13" s="23">
        <f t="shared" si="1"/>
        <v>226071</v>
      </c>
      <c r="N13" s="47">
        <f t="shared" si="2"/>
        <v>2106.5</v>
      </c>
      <c r="O13" s="48">
        <f t="shared" si="2"/>
        <v>4146.166666666667</v>
      </c>
      <c r="P13" s="8">
        <f t="shared" si="3"/>
        <v>42378</v>
      </c>
      <c r="Q13" s="3">
        <v>0</v>
      </c>
      <c r="R13" s="3"/>
      <c r="S13" s="3"/>
      <c r="T13" s="3"/>
      <c r="U13" s="3"/>
      <c r="V13" s="3"/>
      <c r="W13" s="3"/>
      <c r="X13" s="3"/>
      <c r="Y13" s="3"/>
      <c r="Z13" s="3"/>
      <c r="AA13" s="6"/>
      <c r="AB13" s="3"/>
      <c r="AC13" s="3"/>
      <c r="AD13" s="3"/>
      <c r="AE13" s="3"/>
      <c r="AF13" s="3"/>
      <c r="AG13" s="3"/>
      <c r="AH13" s="3"/>
      <c r="AI13" s="3"/>
      <c r="AJ13" s="25"/>
      <c r="AK13" s="3"/>
      <c r="AL13" s="53"/>
      <c r="AM13" s="44">
        <f t="shared" si="4"/>
        <v>0</v>
      </c>
      <c r="AN13" s="9">
        <v>0</v>
      </c>
      <c r="AO13" s="9">
        <f t="shared" si="5"/>
        <v>226071</v>
      </c>
      <c r="AP13" s="49">
        <f>'[1]ENE 16'!$F$13</f>
        <v>8917.5</v>
      </c>
      <c r="AQ13" s="46">
        <f t="shared" si="6"/>
        <v>234988.5</v>
      </c>
      <c r="AS13" s="276">
        <f t="shared" si="7"/>
        <v>9</v>
      </c>
      <c r="AT13" s="5" t="str">
        <f t="shared" si="7"/>
        <v>SÁBADO</v>
      </c>
      <c r="AU13" s="8">
        <f t="shared" si="7"/>
        <v>42378</v>
      </c>
      <c r="AV13" s="69">
        <f t="shared" si="8"/>
        <v>8979</v>
      </c>
      <c r="AW13" s="69">
        <f t="shared" si="8"/>
        <v>10824</v>
      </c>
      <c r="AX13" s="69">
        <f t="shared" si="9"/>
        <v>4325</v>
      </c>
      <c r="AY13" s="69">
        <f t="shared" si="14"/>
        <v>3576</v>
      </c>
      <c r="AZ13" s="157">
        <f t="shared" si="14"/>
        <v>2530</v>
      </c>
      <c r="BA13" s="159">
        <f t="shared" si="10"/>
        <v>30234</v>
      </c>
      <c r="BC13" s="308" t="str">
        <f>C9</f>
        <v>MARTES</v>
      </c>
      <c r="BD13" s="312">
        <f>BD11+1</f>
        <v>42374</v>
      </c>
      <c r="BE13" s="135">
        <v>807</v>
      </c>
      <c r="BF13" s="82">
        <f t="shared" si="37"/>
        <v>2824.5</v>
      </c>
      <c r="BG13" s="79">
        <v>286</v>
      </c>
      <c r="BH13" s="82">
        <f t="shared" si="15"/>
        <v>1001</v>
      </c>
      <c r="BI13" s="79">
        <v>5408</v>
      </c>
      <c r="BJ13" s="82">
        <f t="shared" si="16"/>
        <v>37856</v>
      </c>
      <c r="BK13" s="79"/>
      <c r="BL13" s="174">
        <v>30</v>
      </c>
      <c r="BM13" s="174">
        <v>29</v>
      </c>
      <c r="BN13" s="119">
        <f t="shared" si="11"/>
        <v>1437.2931034482758</v>
      </c>
      <c r="BO13" s="308" t="str">
        <f>BC13</f>
        <v>MARTES</v>
      </c>
      <c r="BP13" s="314">
        <f>BD13</f>
        <v>42374</v>
      </c>
      <c r="BQ13" s="99">
        <v>796</v>
      </c>
      <c r="BR13" s="83">
        <f t="shared" si="17"/>
        <v>2786</v>
      </c>
      <c r="BS13" s="174">
        <v>302</v>
      </c>
      <c r="BT13" s="83">
        <f t="shared" si="18"/>
        <v>1057</v>
      </c>
      <c r="BU13" s="174">
        <v>7067</v>
      </c>
      <c r="BV13" s="83">
        <f t="shared" si="19"/>
        <v>49469</v>
      </c>
      <c r="BW13" s="174"/>
      <c r="BX13" s="174">
        <v>29</v>
      </c>
      <c r="BY13" s="174">
        <v>31</v>
      </c>
      <c r="BZ13" s="100">
        <f t="shared" si="12"/>
        <v>1719.741935483871</v>
      </c>
      <c r="CA13" s="308" t="str">
        <f>BO13</f>
        <v>MARTES</v>
      </c>
      <c r="CB13" s="316">
        <f>BP13</f>
        <v>42374</v>
      </c>
      <c r="CC13" s="99">
        <v>351</v>
      </c>
      <c r="CD13" s="74">
        <f t="shared" si="20"/>
        <v>1053</v>
      </c>
      <c r="CE13" s="174">
        <v>136</v>
      </c>
      <c r="CF13" s="74">
        <f t="shared" si="21"/>
        <v>408</v>
      </c>
      <c r="CG13" s="174">
        <v>2943</v>
      </c>
      <c r="CH13" s="74">
        <f t="shared" si="22"/>
        <v>17658</v>
      </c>
      <c r="CI13" s="174"/>
      <c r="CJ13" s="174">
        <v>12</v>
      </c>
      <c r="CK13" s="174">
        <v>12</v>
      </c>
      <c r="CL13" s="100">
        <f t="shared" si="23"/>
        <v>1593.25</v>
      </c>
      <c r="CM13" s="308" t="str">
        <f>CA13</f>
        <v>MARTES</v>
      </c>
      <c r="CN13" s="318">
        <f>CB13</f>
        <v>42374</v>
      </c>
      <c r="CO13" s="91">
        <v>258</v>
      </c>
      <c r="CP13" s="83">
        <f t="shared" si="24"/>
        <v>903</v>
      </c>
      <c r="CQ13" s="174">
        <v>82</v>
      </c>
      <c r="CR13" s="83">
        <f t="shared" si="25"/>
        <v>287</v>
      </c>
      <c r="CS13" s="174">
        <v>2014</v>
      </c>
      <c r="CT13" s="83">
        <f t="shared" si="26"/>
        <v>14098</v>
      </c>
      <c r="CU13" s="174"/>
      <c r="CV13" s="174">
        <v>11</v>
      </c>
      <c r="CW13" s="174">
        <v>11</v>
      </c>
      <c r="CX13" s="98">
        <f t="shared" si="27"/>
        <v>1389.8181818181818</v>
      </c>
      <c r="CY13" s="308" t="str">
        <f>CM13</f>
        <v>MARTES</v>
      </c>
      <c r="CZ13" s="306">
        <f>CN13</f>
        <v>42374</v>
      </c>
      <c r="DA13" s="99">
        <v>172</v>
      </c>
      <c r="DB13" s="83">
        <f t="shared" si="28"/>
        <v>602</v>
      </c>
      <c r="DC13" s="174">
        <v>34</v>
      </c>
      <c r="DD13" s="83">
        <f t="shared" si="29"/>
        <v>119</v>
      </c>
      <c r="DE13" s="174">
        <v>1518</v>
      </c>
      <c r="DF13" s="83">
        <f t="shared" si="30"/>
        <v>10626</v>
      </c>
      <c r="DG13" s="174"/>
      <c r="DH13" s="174">
        <v>7</v>
      </c>
      <c r="DI13" s="174">
        <v>7</v>
      </c>
      <c r="DJ13" s="100">
        <f t="shared" si="31"/>
        <v>1621</v>
      </c>
      <c r="DK13" s="308" t="str">
        <f>CY13</f>
        <v>MARTES</v>
      </c>
      <c r="DL13" s="310">
        <f>CZ13</f>
        <v>42374</v>
      </c>
      <c r="DM13" s="102">
        <v>0</v>
      </c>
      <c r="DN13" s="74">
        <f t="shared" si="32"/>
        <v>0</v>
      </c>
      <c r="DO13" s="1">
        <v>136</v>
      </c>
      <c r="DP13" s="74">
        <f t="shared" si="33"/>
        <v>510</v>
      </c>
      <c r="DQ13" s="1">
        <v>565</v>
      </c>
      <c r="DR13" s="74">
        <f t="shared" si="34"/>
        <v>4237.5</v>
      </c>
      <c r="DS13" s="1"/>
      <c r="DT13" s="1">
        <v>5</v>
      </c>
      <c r="DU13" s="110">
        <f t="shared" si="35"/>
        <v>5</v>
      </c>
      <c r="DV13" s="108">
        <f t="shared" si="36"/>
        <v>949.5</v>
      </c>
    </row>
    <row r="14" spans="2:129" ht="19.5" thickBot="1" x14ac:dyDescent="0.35">
      <c r="B14" s="274">
        <v>10</v>
      </c>
      <c r="C14" s="38" t="s">
        <v>22</v>
      </c>
      <c r="D14" s="132">
        <f t="shared" si="13"/>
        <v>42379</v>
      </c>
      <c r="E14" s="144">
        <v>43645</v>
      </c>
      <c r="F14" s="144">
        <v>50253</v>
      </c>
      <c r="G14" s="2">
        <v>12318</v>
      </c>
      <c r="H14" s="170">
        <v>12488</v>
      </c>
      <c r="I14" s="171">
        <v>5145</v>
      </c>
      <c r="J14" s="24">
        <f t="shared" si="0"/>
        <v>123849</v>
      </c>
      <c r="K14" s="7">
        <v>5303</v>
      </c>
      <c r="L14" s="7">
        <v>6910</v>
      </c>
      <c r="M14" s="23">
        <f t="shared" si="1"/>
        <v>136062</v>
      </c>
      <c r="N14" s="47">
        <f t="shared" si="2"/>
        <v>1767.6666666666667</v>
      </c>
      <c r="O14" s="48">
        <f t="shared" si="2"/>
        <v>2303.3333333333335</v>
      </c>
      <c r="P14" s="8">
        <f t="shared" si="3"/>
        <v>42379</v>
      </c>
      <c r="Q14" s="3">
        <v>0</v>
      </c>
      <c r="R14" s="3"/>
      <c r="S14" s="3"/>
      <c r="T14" s="3"/>
      <c r="U14" s="3"/>
      <c r="V14" s="3"/>
      <c r="W14" s="3"/>
      <c r="X14" s="3"/>
      <c r="Y14" s="3"/>
      <c r="Z14" s="3"/>
      <c r="AA14" s="6"/>
      <c r="AB14" s="3"/>
      <c r="AC14" s="3"/>
      <c r="AD14" s="3"/>
      <c r="AE14" s="3"/>
      <c r="AF14" s="3"/>
      <c r="AG14" s="3"/>
      <c r="AH14" s="3"/>
      <c r="AI14" s="3"/>
      <c r="AJ14" s="25"/>
      <c r="AK14" s="3"/>
      <c r="AL14" s="53"/>
      <c r="AM14" s="44">
        <f t="shared" si="4"/>
        <v>0</v>
      </c>
      <c r="AN14" s="9">
        <v>0</v>
      </c>
      <c r="AO14" s="9">
        <f t="shared" si="5"/>
        <v>136062</v>
      </c>
      <c r="AP14" s="49">
        <f>'[1]ENE 16'!$F$14</f>
        <v>7860</v>
      </c>
      <c r="AQ14" s="46">
        <f t="shared" si="6"/>
        <v>143922</v>
      </c>
      <c r="AS14" s="276">
        <f t="shared" si="7"/>
        <v>10</v>
      </c>
      <c r="AT14" s="5" t="str">
        <f t="shared" si="7"/>
        <v>DOMINGO</v>
      </c>
      <c r="AU14" s="8">
        <f t="shared" si="7"/>
        <v>42379</v>
      </c>
      <c r="AV14" s="69">
        <f t="shared" si="8"/>
        <v>6235</v>
      </c>
      <c r="AW14" s="69">
        <f t="shared" si="8"/>
        <v>7179</v>
      </c>
      <c r="AX14" s="69">
        <f t="shared" si="9"/>
        <v>2053</v>
      </c>
      <c r="AY14" s="69">
        <f t="shared" si="14"/>
        <v>1784</v>
      </c>
      <c r="AZ14" s="157">
        <f t="shared" si="14"/>
        <v>735</v>
      </c>
      <c r="BA14" s="159">
        <f t="shared" si="10"/>
        <v>17986</v>
      </c>
      <c r="BC14" s="309"/>
      <c r="BD14" s="313"/>
      <c r="BE14" s="135">
        <v>724</v>
      </c>
      <c r="BF14" s="82">
        <f t="shared" si="37"/>
        <v>2534</v>
      </c>
      <c r="BG14" s="79">
        <v>518</v>
      </c>
      <c r="BH14" s="82">
        <f t="shared" si="15"/>
        <v>1813</v>
      </c>
      <c r="BI14" s="79">
        <v>6648</v>
      </c>
      <c r="BJ14" s="82">
        <f t="shared" si="16"/>
        <v>46536</v>
      </c>
      <c r="BK14" s="79">
        <v>33</v>
      </c>
      <c r="BL14" s="174">
        <v>32</v>
      </c>
      <c r="BM14" s="174">
        <v>33</v>
      </c>
      <c r="BN14" s="119">
        <f t="shared" si="11"/>
        <v>1541.909090909091</v>
      </c>
      <c r="BO14" s="309"/>
      <c r="BP14" s="315"/>
      <c r="BQ14" s="99">
        <v>728</v>
      </c>
      <c r="BR14" s="83">
        <f t="shared" si="17"/>
        <v>2548</v>
      </c>
      <c r="BS14" s="174">
        <v>342</v>
      </c>
      <c r="BT14" s="83">
        <f t="shared" si="18"/>
        <v>1197</v>
      </c>
      <c r="BU14" s="174">
        <v>8028</v>
      </c>
      <c r="BV14" s="83">
        <f t="shared" si="19"/>
        <v>56196</v>
      </c>
      <c r="BW14" s="174">
        <v>33</v>
      </c>
      <c r="BX14" s="174">
        <v>33</v>
      </c>
      <c r="BY14" s="174">
        <v>31</v>
      </c>
      <c r="BZ14" s="100">
        <f t="shared" si="12"/>
        <v>1933.5806451612902</v>
      </c>
      <c r="CA14" s="309"/>
      <c r="CB14" s="317"/>
      <c r="CC14" s="99">
        <v>294</v>
      </c>
      <c r="CD14" s="74">
        <f t="shared" si="20"/>
        <v>882</v>
      </c>
      <c r="CE14" s="174">
        <v>271</v>
      </c>
      <c r="CF14" s="74">
        <f t="shared" si="21"/>
        <v>813</v>
      </c>
      <c r="CG14" s="174">
        <v>3252</v>
      </c>
      <c r="CH14" s="74">
        <f t="shared" si="22"/>
        <v>19512</v>
      </c>
      <c r="CI14" s="174">
        <v>14</v>
      </c>
      <c r="CJ14" s="174">
        <v>15</v>
      </c>
      <c r="CK14" s="174">
        <v>13</v>
      </c>
      <c r="CL14" s="100">
        <f t="shared" si="23"/>
        <v>1631.3076923076924</v>
      </c>
      <c r="CM14" s="309"/>
      <c r="CN14" s="319"/>
      <c r="CO14" s="91">
        <v>270</v>
      </c>
      <c r="CP14" s="83">
        <f t="shared" si="24"/>
        <v>945</v>
      </c>
      <c r="CQ14" s="174">
        <v>83</v>
      </c>
      <c r="CR14" s="83">
        <f t="shared" si="25"/>
        <v>290.5</v>
      </c>
      <c r="CS14" s="174">
        <v>2395</v>
      </c>
      <c r="CT14" s="83">
        <f t="shared" si="26"/>
        <v>16765</v>
      </c>
      <c r="CU14" s="174">
        <v>11</v>
      </c>
      <c r="CV14" s="174">
        <v>11</v>
      </c>
      <c r="CW14" s="174">
        <v>11</v>
      </c>
      <c r="CX14" s="98">
        <f t="shared" si="27"/>
        <v>1636.409090909091</v>
      </c>
      <c r="CY14" s="309"/>
      <c r="CZ14" s="307"/>
      <c r="DA14" s="99">
        <v>170</v>
      </c>
      <c r="DB14" s="83">
        <f t="shared" si="28"/>
        <v>595</v>
      </c>
      <c r="DC14" s="174">
        <v>100</v>
      </c>
      <c r="DD14" s="83">
        <f t="shared" si="29"/>
        <v>350</v>
      </c>
      <c r="DE14" s="174">
        <v>2001</v>
      </c>
      <c r="DF14" s="83">
        <f t="shared" si="30"/>
        <v>14007</v>
      </c>
      <c r="DG14" s="174">
        <v>7</v>
      </c>
      <c r="DH14" s="174">
        <v>7</v>
      </c>
      <c r="DI14" s="174">
        <v>7</v>
      </c>
      <c r="DJ14" s="100">
        <f t="shared" si="31"/>
        <v>2136</v>
      </c>
      <c r="DK14" s="309"/>
      <c r="DL14" s="311"/>
      <c r="DM14" s="102">
        <v>0</v>
      </c>
      <c r="DN14" s="74">
        <f t="shared" si="32"/>
        <v>0</v>
      </c>
      <c r="DO14" s="1">
        <v>206</v>
      </c>
      <c r="DP14" s="74">
        <f t="shared" si="33"/>
        <v>772.5</v>
      </c>
      <c r="DQ14" s="1">
        <v>965</v>
      </c>
      <c r="DR14" s="74">
        <f t="shared" si="34"/>
        <v>7237.5</v>
      </c>
      <c r="DS14" s="1">
        <v>5</v>
      </c>
      <c r="DT14" s="1">
        <v>5</v>
      </c>
      <c r="DU14" s="110">
        <f t="shared" si="35"/>
        <v>5</v>
      </c>
      <c r="DV14" s="108">
        <f t="shared" si="36"/>
        <v>1602</v>
      </c>
    </row>
    <row r="15" spans="2:129" ht="19.5" thickBot="1" x14ac:dyDescent="0.35">
      <c r="B15" s="274">
        <v>11</v>
      </c>
      <c r="C15" s="38" t="s">
        <v>24</v>
      </c>
      <c r="D15" s="132">
        <f t="shared" si="13"/>
        <v>42380</v>
      </c>
      <c r="E15" s="144">
        <v>85148</v>
      </c>
      <c r="F15" s="144">
        <v>108948</v>
      </c>
      <c r="G15" s="2">
        <v>37344</v>
      </c>
      <c r="H15" s="170">
        <v>32445</v>
      </c>
      <c r="I15" s="171">
        <v>25452</v>
      </c>
      <c r="J15" s="24">
        <f t="shared" si="0"/>
        <v>289337</v>
      </c>
      <c r="K15" s="7">
        <v>6693</v>
      </c>
      <c r="L15" s="7">
        <v>23821</v>
      </c>
      <c r="M15" s="23">
        <f t="shared" si="1"/>
        <v>319851</v>
      </c>
      <c r="N15" s="47">
        <f t="shared" si="2"/>
        <v>2231</v>
      </c>
      <c r="O15" s="48">
        <f t="shared" si="2"/>
        <v>7940.333333333333</v>
      </c>
      <c r="P15" s="8">
        <f t="shared" si="3"/>
        <v>42380</v>
      </c>
      <c r="Q15" s="3">
        <v>100500</v>
      </c>
      <c r="R15" s="3">
        <v>1287</v>
      </c>
      <c r="S15" s="3">
        <v>1945</v>
      </c>
      <c r="T15" s="3">
        <v>117</v>
      </c>
      <c r="U15" s="3"/>
      <c r="V15" s="3"/>
      <c r="W15" s="3">
        <v>986</v>
      </c>
      <c r="X15" s="3"/>
      <c r="Y15" s="3">
        <v>5834</v>
      </c>
      <c r="Z15" s="3"/>
      <c r="AA15" s="6"/>
      <c r="AB15" s="3">
        <v>1400</v>
      </c>
      <c r="AC15" s="3">
        <v>1600</v>
      </c>
      <c r="AD15" s="3"/>
      <c r="AE15" s="3"/>
      <c r="AF15" s="3"/>
      <c r="AG15" s="3"/>
      <c r="AH15" s="3"/>
      <c r="AI15" s="3"/>
      <c r="AJ15" s="25"/>
      <c r="AK15" s="3"/>
      <c r="AL15" s="53">
        <v>5834</v>
      </c>
      <c r="AM15" s="44">
        <f t="shared" si="4"/>
        <v>119503</v>
      </c>
      <c r="AN15" s="9">
        <v>15932.41</v>
      </c>
      <c r="AO15" s="9">
        <f t="shared" si="5"/>
        <v>319851</v>
      </c>
      <c r="AP15" s="49">
        <f>'[1]ENE 16'!$F$15</f>
        <v>7897.5</v>
      </c>
      <c r="AQ15" s="46">
        <f t="shared" si="6"/>
        <v>463183.91000000003</v>
      </c>
      <c r="AS15" s="276">
        <f t="shared" si="7"/>
        <v>11</v>
      </c>
      <c r="AT15" s="5" t="str">
        <f t="shared" si="7"/>
        <v>LUNES</v>
      </c>
      <c r="AU15" s="8">
        <f t="shared" si="7"/>
        <v>42380</v>
      </c>
      <c r="AV15" s="69">
        <f t="shared" si="8"/>
        <v>12164</v>
      </c>
      <c r="AW15" s="69">
        <f t="shared" si="8"/>
        <v>15564</v>
      </c>
      <c r="AX15" s="69">
        <f t="shared" si="9"/>
        <v>6224</v>
      </c>
      <c r="AY15" s="69">
        <f t="shared" si="14"/>
        <v>4635</v>
      </c>
      <c r="AZ15" s="157">
        <f t="shared" si="14"/>
        <v>3636</v>
      </c>
      <c r="BA15" s="159">
        <f t="shared" si="10"/>
        <v>42223</v>
      </c>
      <c r="BC15" s="308" t="str">
        <f>C10</f>
        <v>MIÉRCOLES</v>
      </c>
      <c r="BD15" s="312">
        <f>BD13+1</f>
        <v>42375</v>
      </c>
      <c r="BE15" s="135">
        <v>1100</v>
      </c>
      <c r="BF15" s="82">
        <f t="shared" si="37"/>
        <v>3850</v>
      </c>
      <c r="BG15" s="79">
        <v>304</v>
      </c>
      <c r="BH15" s="82">
        <f t="shared" si="15"/>
        <v>1064</v>
      </c>
      <c r="BI15" s="79">
        <v>5940</v>
      </c>
      <c r="BJ15" s="82">
        <f t="shared" si="16"/>
        <v>41580</v>
      </c>
      <c r="BK15" s="79"/>
      <c r="BL15" s="174">
        <v>28</v>
      </c>
      <c r="BM15" s="174">
        <v>29</v>
      </c>
      <c r="BN15" s="119">
        <f t="shared" si="11"/>
        <v>1603.2413793103449</v>
      </c>
      <c r="BO15" s="308" t="str">
        <f>BC15</f>
        <v>MIÉRCOLES</v>
      </c>
      <c r="BP15" s="314">
        <f>BD15</f>
        <v>42375</v>
      </c>
      <c r="BQ15" s="99">
        <v>1037</v>
      </c>
      <c r="BR15" s="83">
        <f t="shared" si="17"/>
        <v>3629.5</v>
      </c>
      <c r="BS15" s="174">
        <v>311</v>
      </c>
      <c r="BT15" s="83">
        <f t="shared" si="18"/>
        <v>1088.5</v>
      </c>
      <c r="BU15" s="174">
        <v>7251</v>
      </c>
      <c r="BV15" s="83">
        <f t="shared" si="19"/>
        <v>50757</v>
      </c>
      <c r="BW15" s="174"/>
      <c r="BX15" s="174">
        <v>27</v>
      </c>
      <c r="BY15" s="174">
        <v>29</v>
      </c>
      <c r="BZ15" s="100">
        <f t="shared" si="12"/>
        <v>1912.9310344827586</v>
      </c>
      <c r="CA15" s="308" t="str">
        <f>BO15</f>
        <v>MIÉRCOLES</v>
      </c>
      <c r="CB15" s="316">
        <f>BP15</f>
        <v>42375</v>
      </c>
      <c r="CC15" s="99">
        <v>500</v>
      </c>
      <c r="CD15" s="74">
        <f t="shared" si="20"/>
        <v>1500</v>
      </c>
      <c r="CE15" s="174">
        <v>109</v>
      </c>
      <c r="CF15" s="74">
        <f t="shared" si="21"/>
        <v>327</v>
      </c>
      <c r="CG15" s="174">
        <v>3265</v>
      </c>
      <c r="CH15" s="74">
        <f t="shared" si="22"/>
        <v>19590</v>
      </c>
      <c r="CI15" s="174"/>
      <c r="CJ15" s="174">
        <v>13</v>
      </c>
      <c r="CK15" s="174">
        <v>13</v>
      </c>
      <c r="CL15" s="100">
        <f t="shared" si="23"/>
        <v>1647.4615384615386</v>
      </c>
      <c r="CM15" s="308" t="str">
        <f>CA15</f>
        <v>MIÉRCOLES</v>
      </c>
      <c r="CN15" s="318">
        <f>CB15</f>
        <v>42375</v>
      </c>
      <c r="CO15" s="91">
        <v>304</v>
      </c>
      <c r="CP15" s="83">
        <f t="shared" si="24"/>
        <v>1064</v>
      </c>
      <c r="CQ15" s="174">
        <v>30</v>
      </c>
      <c r="CR15" s="83">
        <f t="shared" si="25"/>
        <v>105</v>
      </c>
      <c r="CS15" s="174">
        <v>2023</v>
      </c>
      <c r="CT15" s="83">
        <f t="shared" si="26"/>
        <v>14161</v>
      </c>
      <c r="CU15" s="174"/>
      <c r="CV15" s="174">
        <v>11</v>
      </c>
      <c r="CW15" s="174">
        <v>10</v>
      </c>
      <c r="CX15" s="98">
        <f t="shared" si="27"/>
        <v>1533</v>
      </c>
      <c r="CY15" s="308" t="str">
        <f>CM15</f>
        <v>MIÉRCOLES</v>
      </c>
      <c r="CZ15" s="306">
        <f>CN15</f>
        <v>42375</v>
      </c>
      <c r="DA15" s="99">
        <v>188</v>
      </c>
      <c r="DB15" s="83">
        <f t="shared" si="28"/>
        <v>658</v>
      </c>
      <c r="DC15" s="174">
        <v>27</v>
      </c>
      <c r="DD15" s="83">
        <f t="shared" si="29"/>
        <v>94.5</v>
      </c>
      <c r="DE15" s="174">
        <v>1450</v>
      </c>
      <c r="DF15" s="83">
        <f t="shared" si="30"/>
        <v>10150</v>
      </c>
      <c r="DG15" s="174"/>
      <c r="DH15" s="174">
        <v>7</v>
      </c>
      <c r="DI15" s="174">
        <v>7</v>
      </c>
      <c r="DJ15" s="100">
        <f t="shared" si="31"/>
        <v>1557.5</v>
      </c>
      <c r="DK15" s="308" t="str">
        <f>CY15</f>
        <v>MIÉRCOLES</v>
      </c>
      <c r="DL15" s="310">
        <f>CZ15</f>
        <v>42375</v>
      </c>
      <c r="DM15" s="102">
        <v>0</v>
      </c>
      <c r="DN15" s="74">
        <f t="shared" si="32"/>
        <v>0</v>
      </c>
      <c r="DO15" s="1">
        <v>150</v>
      </c>
      <c r="DP15" s="74">
        <f t="shared" si="33"/>
        <v>562.5</v>
      </c>
      <c r="DQ15" s="1">
        <v>742</v>
      </c>
      <c r="DR15" s="74">
        <f t="shared" si="34"/>
        <v>5565</v>
      </c>
      <c r="DS15" s="1"/>
      <c r="DT15" s="1">
        <v>5</v>
      </c>
      <c r="DU15" s="110">
        <f t="shared" si="35"/>
        <v>5</v>
      </c>
      <c r="DV15" s="108">
        <f t="shared" si="36"/>
        <v>1225.5</v>
      </c>
    </row>
    <row r="16" spans="2:129" ht="19.5" thickBot="1" x14ac:dyDescent="0.35">
      <c r="B16" s="274">
        <v>12</v>
      </c>
      <c r="C16" s="38" t="s">
        <v>21</v>
      </c>
      <c r="D16" s="132">
        <f t="shared" si="13"/>
        <v>42381</v>
      </c>
      <c r="E16" s="144">
        <v>84455</v>
      </c>
      <c r="F16" s="144">
        <v>112399</v>
      </c>
      <c r="G16" s="2">
        <v>42588</v>
      </c>
      <c r="H16" s="170">
        <v>29939</v>
      </c>
      <c r="I16" s="171">
        <v>25935</v>
      </c>
      <c r="J16" s="24">
        <f t="shared" si="0"/>
        <v>295316</v>
      </c>
      <c r="K16" s="7">
        <v>6211.5</v>
      </c>
      <c r="L16" s="7">
        <v>25701</v>
      </c>
      <c r="M16" s="23">
        <f t="shared" si="1"/>
        <v>327228.5</v>
      </c>
      <c r="N16" s="47">
        <f t="shared" si="2"/>
        <v>2070.5</v>
      </c>
      <c r="O16" s="48">
        <f t="shared" si="2"/>
        <v>8567</v>
      </c>
      <c r="P16" s="8">
        <f t="shared" si="3"/>
        <v>42381</v>
      </c>
      <c r="Q16" s="3">
        <v>124900</v>
      </c>
      <c r="R16" s="3">
        <v>1638</v>
      </c>
      <c r="S16" s="3">
        <v>2466</v>
      </c>
      <c r="T16" s="3"/>
      <c r="U16" s="3">
        <v>14050</v>
      </c>
      <c r="V16" s="3"/>
      <c r="W16" s="3">
        <v>1856</v>
      </c>
      <c r="X16" s="3"/>
      <c r="Y16" s="3">
        <v>5834</v>
      </c>
      <c r="Z16" s="3"/>
      <c r="AA16" s="6"/>
      <c r="AB16" s="3">
        <v>1050</v>
      </c>
      <c r="AC16" s="3">
        <v>1000</v>
      </c>
      <c r="AD16" s="3"/>
      <c r="AE16" s="3"/>
      <c r="AF16" s="3"/>
      <c r="AG16" s="3"/>
      <c r="AH16" s="3"/>
      <c r="AI16" s="3"/>
      <c r="AJ16" s="25"/>
      <c r="AK16" s="3"/>
      <c r="AL16" s="53">
        <v>11668</v>
      </c>
      <c r="AM16" s="44">
        <f t="shared" si="4"/>
        <v>164462</v>
      </c>
      <c r="AN16" s="9">
        <v>5300</v>
      </c>
      <c r="AO16" s="9">
        <f t="shared" si="5"/>
        <v>327228.5</v>
      </c>
      <c r="AP16" s="49">
        <f>'[1]ENE 16'!$F$16</f>
        <v>10188.75</v>
      </c>
      <c r="AQ16" s="46">
        <f t="shared" si="6"/>
        <v>507179.25</v>
      </c>
      <c r="AR16" s="68"/>
      <c r="AS16" s="276">
        <f t="shared" si="7"/>
        <v>12</v>
      </c>
      <c r="AT16" s="5" t="str">
        <f t="shared" si="7"/>
        <v>MARTES</v>
      </c>
      <c r="AU16" s="8">
        <f t="shared" si="7"/>
        <v>42381</v>
      </c>
      <c r="AV16" s="69">
        <f t="shared" si="8"/>
        <v>12065</v>
      </c>
      <c r="AW16" s="69">
        <f t="shared" si="8"/>
        <v>16057</v>
      </c>
      <c r="AX16" s="69">
        <f t="shared" si="9"/>
        <v>7098</v>
      </c>
      <c r="AY16" s="69">
        <f t="shared" si="14"/>
        <v>4277</v>
      </c>
      <c r="AZ16" s="157">
        <f t="shared" si="14"/>
        <v>3705</v>
      </c>
      <c r="BA16" s="159">
        <f t="shared" si="10"/>
        <v>43202</v>
      </c>
      <c r="BC16" s="309"/>
      <c r="BD16" s="313"/>
      <c r="BE16" s="135">
        <v>858</v>
      </c>
      <c r="BF16" s="82">
        <f t="shared" si="37"/>
        <v>3003</v>
      </c>
      <c r="BG16" s="79">
        <v>424</v>
      </c>
      <c r="BH16" s="82">
        <f t="shared" si="15"/>
        <v>1484</v>
      </c>
      <c r="BI16" s="79">
        <v>6140</v>
      </c>
      <c r="BJ16" s="82">
        <f t="shared" si="16"/>
        <v>42980</v>
      </c>
      <c r="BK16" s="79">
        <v>29</v>
      </c>
      <c r="BL16" s="174">
        <v>29</v>
      </c>
      <c r="BM16" s="174">
        <v>33</v>
      </c>
      <c r="BN16" s="119">
        <f t="shared" si="11"/>
        <v>1438.3939393939395</v>
      </c>
      <c r="BO16" s="309"/>
      <c r="BP16" s="315"/>
      <c r="BQ16" s="99">
        <v>952</v>
      </c>
      <c r="BR16" s="83">
        <f t="shared" si="17"/>
        <v>3332</v>
      </c>
      <c r="BS16" s="174">
        <v>321</v>
      </c>
      <c r="BT16" s="83">
        <f t="shared" si="18"/>
        <v>1123.5</v>
      </c>
      <c r="BU16" s="174">
        <v>8250</v>
      </c>
      <c r="BV16" s="83">
        <f t="shared" si="19"/>
        <v>57750</v>
      </c>
      <c r="BW16" s="174">
        <v>33</v>
      </c>
      <c r="BX16" s="174">
        <v>34</v>
      </c>
      <c r="BY16" s="174">
        <v>29</v>
      </c>
      <c r="BZ16" s="100">
        <f t="shared" si="12"/>
        <v>2145.0172413793102</v>
      </c>
      <c r="CA16" s="309"/>
      <c r="CB16" s="317"/>
      <c r="CC16" s="99">
        <v>340</v>
      </c>
      <c r="CD16" s="74">
        <f t="shared" si="20"/>
        <v>1020</v>
      </c>
      <c r="CE16" s="174">
        <v>262</v>
      </c>
      <c r="CF16" s="74">
        <f t="shared" si="21"/>
        <v>786</v>
      </c>
      <c r="CG16" s="174">
        <v>3116</v>
      </c>
      <c r="CH16" s="74">
        <f t="shared" si="22"/>
        <v>18696</v>
      </c>
      <c r="CI16" s="174">
        <v>16</v>
      </c>
      <c r="CJ16" s="174">
        <v>15</v>
      </c>
      <c r="CK16" s="174">
        <v>16</v>
      </c>
      <c r="CL16" s="100">
        <f t="shared" si="23"/>
        <v>1281.375</v>
      </c>
      <c r="CM16" s="309"/>
      <c r="CN16" s="319"/>
      <c r="CO16" s="91">
        <v>309</v>
      </c>
      <c r="CP16" s="83">
        <f t="shared" si="24"/>
        <v>1081.5</v>
      </c>
      <c r="CQ16" s="174">
        <v>53</v>
      </c>
      <c r="CR16" s="83">
        <f t="shared" si="25"/>
        <v>185.5</v>
      </c>
      <c r="CS16" s="174">
        <v>2303</v>
      </c>
      <c r="CT16" s="83">
        <f t="shared" si="26"/>
        <v>16121</v>
      </c>
      <c r="CU16" s="174">
        <v>12</v>
      </c>
      <c r="CV16" s="174">
        <v>12</v>
      </c>
      <c r="CW16" s="174">
        <v>11</v>
      </c>
      <c r="CX16" s="98">
        <f t="shared" si="27"/>
        <v>1580.7272727272727</v>
      </c>
      <c r="CY16" s="309"/>
      <c r="CZ16" s="307"/>
      <c r="DA16" s="99">
        <v>174</v>
      </c>
      <c r="DB16" s="83">
        <f t="shared" si="28"/>
        <v>609</v>
      </c>
      <c r="DC16" s="174">
        <v>55</v>
      </c>
      <c r="DD16" s="83">
        <f t="shared" si="29"/>
        <v>192.5</v>
      </c>
      <c r="DE16" s="174">
        <v>1774</v>
      </c>
      <c r="DF16" s="83">
        <f t="shared" si="30"/>
        <v>12418</v>
      </c>
      <c r="DG16" s="174">
        <v>8</v>
      </c>
      <c r="DH16" s="174">
        <v>7</v>
      </c>
      <c r="DI16" s="174">
        <v>7</v>
      </c>
      <c r="DJ16" s="100">
        <f t="shared" si="31"/>
        <v>1888.5</v>
      </c>
      <c r="DK16" s="309"/>
      <c r="DL16" s="311"/>
      <c r="DM16" s="102">
        <v>0</v>
      </c>
      <c r="DN16" s="74">
        <f t="shared" si="32"/>
        <v>0</v>
      </c>
      <c r="DO16" s="1">
        <v>208</v>
      </c>
      <c r="DP16" s="74">
        <f t="shared" si="33"/>
        <v>780</v>
      </c>
      <c r="DQ16" s="1">
        <v>905</v>
      </c>
      <c r="DR16" s="74">
        <f t="shared" si="34"/>
        <v>6787.5</v>
      </c>
      <c r="DS16" s="1">
        <v>5</v>
      </c>
      <c r="DT16" s="1">
        <v>5</v>
      </c>
      <c r="DU16" s="110">
        <f t="shared" si="35"/>
        <v>5</v>
      </c>
      <c r="DV16" s="108">
        <f t="shared" si="36"/>
        <v>1513.5</v>
      </c>
    </row>
    <row r="17" spans="2:126" ht="19.5" thickBot="1" x14ac:dyDescent="0.35">
      <c r="B17" s="274">
        <v>13</v>
      </c>
      <c r="C17" s="38" t="s">
        <v>23</v>
      </c>
      <c r="D17" s="132">
        <f t="shared" si="13"/>
        <v>42382</v>
      </c>
      <c r="E17" s="144">
        <v>83846</v>
      </c>
      <c r="F17" s="144">
        <v>109879</v>
      </c>
      <c r="G17" s="2">
        <v>40944</v>
      </c>
      <c r="H17" s="170">
        <v>28630</v>
      </c>
      <c r="I17" s="171">
        <v>26327</v>
      </c>
      <c r="J17" s="24">
        <f t="shared" si="0"/>
        <v>289626</v>
      </c>
      <c r="K17" s="7">
        <v>6125</v>
      </c>
      <c r="L17" s="7">
        <v>25661</v>
      </c>
      <c r="M17" s="23">
        <f t="shared" si="1"/>
        <v>321412</v>
      </c>
      <c r="N17" s="47">
        <f t="shared" si="2"/>
        <v>2041.6666666666667</v>
      </c>
      <c r="O17" s="48">
        <f t="shared" si="2"/>
        <v>8553.6666666666661</v>
      </c>
      <c r="P17" s="8">
        <f t="shared" si="3"/>
        <v>42382</v>
      </c>
      <c r="Q17" s="3">
        <v>187000</v>
      </c>
      <c r="R17" s="3">
        <v>1170</v>
      </c>
      <c r="S17" s="3">
        <v>6227</v>
      </c>
      <c r="T17" s="3"/>
      <c r="U17" s="3"/>
      <c r="V17" s="3"/>
      <c r="W17" s="3">
        <v>4292</v>
      </c>
      <c r="X17" s="3">
        <v>638</v>
      </c>
      <c r="Y17" s="3"/>
      <c r="Z17" s="3"/>
      <c r="AA17" s="6"/>
      <c r="AB17" s="3">
        <v>1400</v>
      </c>
      <c r="AC17" s="3">
        <v>500</v>
      </c>
      <c r="AD17" s="3"/>
      <c r="AE17" s="3"/>
      <c r="AF17" s="3"/>
      <c r="AG17" s="3"/>
      <c r="AH17" s="3"/>
      <c r="AI17" s="3"/>
      <c r="AJ17" s="25"/>
      <c r="AK17" s="3"/>
      <c r="AL17" s="53">
        <v>11668</v>
      </c>
      <c r="AM17" s="44">
        <f t="shared" si="4"/>
        <v>212895</v>
      </c>
      <c r="AN17" s="9">
        <v>0</v>
      </c>
      <c r="AO17" s="9">
        <f t="shared" si="5"/>
        <v>321412</v>
      </c>
      <c r="AP17" s="49">
        <f>'[1]ENE 16'!$F$17</f>
        <v>10526.25</v>
      </c>
      <c r="AQ17" s="46">
        <f t="shared" si="6"/>
        <v>544833.25</v>
      </c>
      <c r="AR17" s="68"/>
      <c r="AS17" s="276">
        <f t="shared" si="7"/>
        <v>13</v>
      </c>
      <c r="AT17" s="5" t="str">
        <f t="shared" si="7"/>
        <v>MIÉRCOLES</v>
      </c>
      <c r="AU17" s="8">
        <f t="shared" si="7"/>
        <v>42382</v>
      </c>
      <c r="AV17" s="69">
        <f t="shared" si="8"/>
        <v>11978</v>
      </c>
      <c r="AW17" s="69">
        <f t="shared" si="8"/>
        <v>15697</v>
      </c>
      <c r="AX17" s="69">
        <f t="shared" si="9"/>
        <v>6824</v>
      </c>
      <c r="AY17" s="69">
        <f t="shared" si="14"/>
        <v>4090</v>
      </c>
      <c r="AZ17" s="157">
        <f t="shared" si="14"/>
        <v>3761</v>
      </c>
      <c r="BA17" s="159">
        <f t="shared" si="10"/>
        <v>42350</v>
      </c>
      <c r="BC17" s="308" t="str">
        <f>C11</f>
        <v>JUEVES</v>
      </c>
      <c r="BD17" s="312">
        <f>BD15+1</f>
        <v>42376</v>
      </c>
      <c r="BE17" s="135">
        <v>1204</v>
      </c>
      <c r="BF17" s="82">
        <f t="shared" si="37"/>
        <v>4214</v>
      </c>
      <c r="BG17" s="79">
        <v>302</v>
      </c>
      <c r="BH17" s="82">
        <f t="shared" si="15"/>
        <v>1057</v>
      </c>
      <c r="BI17" s="79">
        <v>5894</v>
      </c>
      <c r="BJ17" s="82">
        <f t="shared" si="16"/>
        <v>41258</v>
      </c>
      <c r="BK17" s="79"/>
      <c r="BL17" s="174">
        <v>28</v>
      </c>
      <c r="BM17" s="174">
        <v>28</v>
      </c>
      <c r="BN17" s="119">
        <f t="shared" si="11"/>
        <v>1661.75</v>
      </c>
      <c r="BO17" s="308" t="str">
        <f>BC17</f>
        <v>JUEVES</v>
      </c>
      <c r="BP17" s="314">
        <f>BD17</f>
        <v>42376</v>
      </c>
      <c r="BQ17" s="99">
        <v>1259</v>
      </c>
      <c r="BR17" s="83">
        <f t="shared" si="17"/>
        <v>4406.5</v>
      </c>
      <c r="BS17" s="174">
        <v>245</v>
      </c>
      <c r="BT17" s="83">
        <f t="shared" si="18"/>
        <v>857.5</v>
      </c>
      <c r="BU17" s="174">
        <v>7587</v>
      </c>
      <c r="BV17" s="83">
        <f t="shared" si="19"/>
        <v>53109</v>
      </c>
      <c r="BW17" s="174"/>
      <c r="BX17" s="174">
        <v>29</v>
      </c>
      <c r="BY17" s="174">
        <v>29</v>
      </c>
      <c r="BZ17" s="100">
        <f t="shared" si="12"/>
        <v>2012.8620689655172</v>
      </c>
      <c r="CA17" s="308" t="str">
        <f>BO17</f>
        <v>JUEVES</v>
      </c>
      <c r="CB17" s="316">
        <f>BP17</f>
        <v>42376</v>
      </c>
      <c r="CC17" s="99">
        <v>430</v>
      </c>
      <c r="CD17" s="74">
        <f t="shared" si="20"/>
        <v>1290</v>
      </c>
      <c r="CE17" s="174">
        <v>197</v>
      </c>
      <c r="CF17" s="74">
        <f t="shared" si="21"/>
        <v>591</v>
      </c>
      <c r="CG17" s="174">
        <v>3122</v>
      </c>
      <c r="CH17" s="74">
        <f t="shared" si="22"/>
        <v>18732</v>
      </c>
      <c r="CI17" s="174"/>
      <c r="CJ17" s="174">
        <v>13</v>
      </c>
      <c r="CK17" s="174">
        <v>13</v>
      </c>
      <c r="CL17" s="100">
        <f t="shared" si="23"/>
        <v>1585.6153846153845</v>
      </c>
      <c r="CM17" s="308" t="str">
        <f>CA17</f>
        <v>JUEVES</v>
      </c>
      <c r="CN17" s="318">
        <f>CB17</f>
        <v>42376</v>
      </c>
      <c r="CO17" s="91">
        <v>392</v>
      </c>
      <c r="CP17" s="83">
        <f t="shared" si="24"/>
        <v>1372</v>
      </c>
      <c r="CQ17" s="174">
        <v>61</v>
      </c>
      <c r="CR17" s="83">
        <f t="shared" si="25"/>
        <v>213.5</v>
      </c>
      <c r="CS17" s="174">
        <v>2398</v>
      </c>
      <c r="CT17" s="83">
        <f t="shared" si="26"/>
        <v>16786</v>
      </c>
      <c r="CU17" s="174"/>
      <c r="CV17" s="174">
        <v>12</v>
      </c>
      <c r="CW17" s="174">
        <v>11</v>
      </c>
      <c r="CX17" s="98">
        <f t="shared" si="27"/>
        <v>1670.1363636363637</v>
      </c>
      <c r="CY17" s="308" t="str">
        <f>CM17</f>
        <v>JUEVES</v>
      </c>
      <c r="CZ17" s="306">
        <f>CN17</f>
        <v>42376</v>
      </c>
      <c r="DA17" s="99">
        <v>210</v>
      </c>
      <c r="DB17" s="83">
        <f t="shared" si="28"/>
        <v>735</v>
      </c>
      <c r="DC17" s="174">
        <v>44</v>
      </c>
      <c r="DD17" s="83">
        <f t="shared" si="29"/>
        <v>154</v>
      </c>
      <c r="DE17" s="174">
        <v>1496</v>
      </c>
      <c r="DF17" s="83">
        <f t="shared" si="30"/>
        <v>10472</v>
      </c>
      <c r="DG17" s="174"/>
      <c r="DH17" s="174">
        <v>7</v>
      </c>
      <c r="DI17" s="174">
        <v>7</v>
      </c>
      <c r="DJ17" s="100">
        <f t="shared" si="31"/>
        <v>1623</v>
      </c>
      <c r="DK17" s="308" t="str">
        <f>CY17</f>
        <v>JUEVES</v>
      </c>
      <c r="DL17" s="310">
        <f>CZ17</f>
        <v>42376</v>
      </c>
      <c r="DM17" s="102">
        <v>0</v>
      </c>
      <c r="DN17" s="74">
        <f t="shared" si="32"/>
        <v>0</v>
      </c>
      <c r="DO17" s="1">
        <v>134</v>
      </c>
      <c r="DP17" s="74">
        <f t="shared" si="33"/>
        <v>502.5</v>
      </c>
      <c r="DQ17" s="1">
        <v>568</v>
      </c>
      <c r="DR17" s="74">
        <f t="shared" si="34"/>
        <v>4260</v>
      </c>
      <c r="DS17" s="1"/>
      <c r="DT17" s="1">
        <v>5</v>
      </c>
      <c r="DU17" s="110">
        <f t="shared" si="35"/>
        <v>5</v>
      </c>
      <c r="DV17" s="108">
        <f t="shared" si="36"/>
        <v>952.5</v>
      </c>
    </row>
    <row r="18" spans="2:126" ht="19.5" thickBot="1" x14ac:dyDescent="0.35">
      <c r="B18" s="274">
        <v>14</v>
      </c>
      <c r="C18" s="38" t="s">
        <v>25</v>
      </c>
      <c r="D18" s="132">
        <f t="shared" si="13"/>
        <v>42383</v>
      </c>
      <c r="E18" s="144">
        <v>89159</v>
      </c>
      <c r="F18" s="144">
        <v>110145</v>
      </c>
      <c r="G18" s="2">
        <v>42198</v>
      </c>
      <c r="H18" s="170">
        <v>30345</v>
      </c>
      <c r="I18" s="171">
        <v>25732</v>
      </c>
      <c r="J18" s="24">
        <f t="shared" si="0"/>
        <v>297579</v>
      </c>
      <c r="K18" s="7">
        <v>6651</v>
      </c>
      <c r="L18" s="7">
        <v>28221.5</v>
      </c>
      <c r="M18" s="23">
        <f t="shared" si="1"/>
        <v>332451.5</v>
      </c>
      <c r="N18" s="47">
        <f t="shared" si="2"/>
        <v>2217</v>
      </c>
      <c r="O18" s="48">
        <f t="shared" si="2"/>
        <v>9407.1666666666661</v>
      </c>
      <c r="P18" s="8">
        <f t="shared" si="3"/>
        <v>42383</v>
      </c>
      <c r="Q18" s="3">
        <v>67250</v>
      </c>
      <c r="R18" s="3">
        <v>1521</v>
      </c>
      <c r="S18" s="3">
        <v>259</v>
      </c>
      <c r="T18" s="3"/>
      <c r="U18" s="3"/>
      <c r="V18" s="3"/>
      <c r="W18" s="3">
        <v>3828</v>
      </c>
      <c r="X18" s="3">
        <v>58</v>
      </c>
      <c r="Y18" s="3"/>
      <c r="Z18" s="3"/>
      <c r="AA18" s="6"/>
      <c r="AB18" s="3">
        <v>350</v>
      </c>
      <c r="AC18" s="3">
        <v>1900</v>
      </c>
      <c r="AD18" s="3"/>
      <c r="AE18" s="3"/>
      <c r="AF18" s="3">
        <v>210</v>
      </c>
      <c r="AG18" s="3"/>
      <c r="AH18" s="3"/>
      <c r="AI18" s="3"/>
      <c r="AJ18" s="25"/>
      <c r="AK18" s="3"/>
      <c r="AL18" s="53">
        <v>5834</v>
      </c>
      <c r="AM18" s="44">
        <f t="shared" si="4"/>
        <v>81210</v>
      </c>
      <c r="AN18" s="9">
        <v>35250</v>
      </c>
      <c r="AO18" s="9">
        <f t="shared" si="5"/>
        <v>332451.5</v>
      </c>
      <c r="AP18" s="49">
        <f>'[1]ENE 16'!$F$18</f>
        <v>11358.75</v>
      </c>
      <c r="AQ18" s="46">
        <f t="shared" si="6"/>
        <v>460270.25</v>
      </c>
      <c r="AS18" s="276">
        <f t="shared" si="7"/>
        <v>14</v>
      </c>
      <c r="AT18" s="5" t="str">
        <f t="shared" si="7"/>
        <v>JUEVES</v>
      </c>
      <c r="AU18" s="8">
        <f t="shared" si="7"/>
        <v>42383</v>
      </c>
      <c r="AV18" s="69">
        <f t="shared" si="8"/>
        <v>12737</v>
      </c>
      <c r="AW18" s="69">
        <f t="shared" si="8"/>
        <v>15735</v>
      </c>
      <c r="AX18" s="69">
        <f t="shared" si="9"/>
        <v>7033</v>
      </c>
      <c r="AY18" s="69">
        <f t="shared" si="14"/>
        <v>4335</v>
      </c>
      <c r="AZ18" s="157">
        <f t="shared" si="14"/>
        <v>3676</v>
      </c>
      <c r="BA18" s="159">
        <f t="shared" si="10"/>
        <v>43516</v>
      </c>
      <c r="BC18" s="309"/>
      <c r="BD18" s="313"/>
      <c r="BE18" s="135">
        <v>1122</v>
      </c>
      <c r="BF18" s="82">
        <f t="shared" si="37"/>
        <v>3927</v>
      </c>
      <c r="BG18" s="79">
        <v>404</v>
      </c>
      <c r="BH18" s="82">
        <f t="shared" si="15"/>
        <v>1414</v>
      </c>
      <c r="BI18" s="79">
        <v>6623</v>
      </c>
      <c r="BJ18" s="82">
        <f t="shared" si="16"/>
        <v>46361</v>
      </c>
      <c r="BK18" s="79">
        <v>33</v>
      </c>
      <c r="BL18" s="174">
        <v>32</v>
      </c>
      <c r="BM18" s="174">
        <v>28</v>
      </c>
      <c r="BN18" s="119">
        <f t="shared" si="11"/>
        <v>1846.5</v>
      </c>
      <c r="BO18" s="309"/>
      <c r="BP18" s="315"/>
      <c r="BQ18" s="99">
        <v>1031</v>
      </c>
      <c r="BR18" s="83">
        <f t="shared" si="17"/>
        <v>3608.5</v>
      </c>
      <c r="BS18" s="174">
        <v>297</v>
      </c>
      <c r="BT18" s="83">
        <f t="shared" si="18"/>
        <v>1039.5</v>
      </c>
      <c r="BU18" s="174">
        <v>7868</v>
      </c>
      <c r="BV18" s="83">
        <f t="shared" si="19"/>
        <v>55076</v>
      </c>
      <c r="BW18" s="174">
        <v>32</v>
      </c>
      <c r="BX18" s="174">
        <v>34</v>
      </c>
      <c r="BY18" s="174">
        <v>30</v>
      </c>
      <c r="BZ18" s="100">
        <f t="shared" si="12"/>
        <v>1990.8</v>
      </c>
      <c r="CA18" s="309"/>
      <c r="CB18" s="317"/>
      <c r="CC18" s="99">
        <v>549</v>
      </c>
      <c r="CD18" s="74">
        <f t="shared" si="20"/>
        <v>1647</v>
      </c>
      <c r="CE18" s="174">
        <v>198</v>
      </c>
      <c r="CF18" s="74">
        <f t="shared" si="21"/>
        <v>594</v>
      </c>
      <c r="CG18" s="174">
        <v>3364</v>
      </c>
      <c r="CH18" s="74">
        <f t="shared" si="22"/>
        <v>20184</v>
      </c>
      <c r="CI18" s="174">
        <v>16</v>
      </c>
      <c r="CJ18" s="174">
        <v>18</v>
      </c>
      <c r="CK18" s="174">
        <v>13</v>
      </c>
      <c r="CL18" s="100">
        <f t="shared" si="23"/>
        <v>1725</v>
      </c>
      <c r="CM18" s="309"/>
      <c r="CN18" s="319"/>
      <c r="CO18" s="91">
        <v>368</v>
      </c>
      <c r="CP18" s="83">
        <f t="shared" si="24"/>
        <v>1288</v>
      </c>
      <c r="CQ18" s="174">
        <v>78</v>
      </c>
      <c r="CR18" s="83">
        <f t="shared" si="25"/>
        <v>273</v>
      </c>
      <c r="CS18" s="174">
        <v>2476</v>
      </c>
      <c r="CT18" s="83">
        <f t="shared" si="26"/>
        <v>17332</v>
      </c>
      <c r="CU18" s="174">
        <v>11</v>
      </c>
      <c r="CV18" s="174">
        <v>12</v>
      </c>
      <c r="CW18" s="174">
        <v>11</v>
      </c>
      <c r="CX18" s="98">
        <f t="shared" si="27"/>
        <v>1717.5454545454545</v>
      </c>
      <c r="CY18" s="309"/>
      <c r="CZ18" s="307"/>
      <c r="DA18" s="99">
        <v>263</v>
      </c>
      <c r="DB18" s="83">
        <f t="shared" si="28"/>
        <v>920.5</v>
      </c>
      <c r="DC18" s="174">
        <v>42</v>
      </c>
      <c r="DD18" s="83">
        <f t="shared" si="29"/>
        <v>147</v>
      </c>
      <c r="DE18" s="174">
        <v>1887</v>
      </c>
      <c r="DF18" s="83">
        <f t="shared" si="30"/>
        <v>13209</v>
      </c>
      <c r="DG18" s="174">
        <v>8</v>
      </c>
      <c r="DH18" s="174">
        <v>8</v>
      </c>
      <c r="DI18" s="174">
        <v>7</v>
      </c>
      <c r="DJ18" s="100">
        <f t="shared" si="31"/>
        <v>2039.5</v>
      </c>
      <c r="DK18" s="309"/>
      <c r="DL18" s="311"/>
      <c r="DM18" s="102">
        <v>0</v>
      </c>
      <c r="DN18" s="74">
        <f t="shared" si="32"/>
        <v>0</v>
      </c>
      <c r="DO18" s="1">
        <v>190</v>
      </c>
      <c r="DP18" s="74">
        <f t="shared" si="33"/>
        <v>712.5</v>
      </c>
      <c r="DQ18" s="1">
        <v>568</v>
      </c>
      <c r="DR18" s="74">
        <f t="shared" si="34"/>
        <v>4260</v>
      </c>
      <c r="DS18" s="1">
        <v>5</v>
      </c>
      <c r="DT18" s="1">
        <v>4</v>
      </c>
      <c r="DU18" s="110">
        <f t="shared" si="35"/>
        <v>4</v>
      </c>
      <c r="DV18" s="108">
        <f t="shared" si="36"/>
        <v>1243.125</v>
      </c>
    </row>
    <row r="19" spans="2:126" ht="19.5" thickBot="1" x14ac:dyDescent="0.35">
      <c r="B19" s="274">
        <v>15</v>
      </c>
      <c r="C19" s="38" t="s">
        <v>26</v>
      </c>
      <c r="D19" s="132">
        <f t="shared" si="13"/>
        <v>42384</v>
      </c>
      <c r="E19" s="144">
        <v>92876</v>
      </c>
      <c r="F19" s="144">
        <v>115220</v>
      </c>
      <c r="G19" s="2">
        <v>40938</v>
      </c>
      <c r="H19" s="170">
        <v>33929</v>
      </c>
      <c r="I19" s="171">
        <v>24479</v>
      </c>
      <c r="J19" s="24">
        <f t="shared" si="0"/>
        <v>307442</v>
      </c>
      <c r="K19" s="7">
        <v>7599.5</v>
      </c>
      <c r="L19" s="7">
        <v>26821.5</v>
      </c>
      <c r="M19" s="23">
        <f t="shared" si="1"/>
        <v>341863</v>
      </c>
      <c r="N19" s="47">
        <f t="shared" si="2"/>
        <v>2533.1666666666665</v>
      </c>
      <c r="O19" s="48">
        <f t="shared" si="2"/>
        <v>8940.5</v>
      </c>
      <c r="P19" s="8">
        <f t="shared" si="3"/>
        <v>42384</v>
      </c>
      <c r="Q19" s="3">
        <v>135000</v>
      </c>
      <c r="R19" s="3">
        <v>2106</v>
      </c>
      <c r="S19" s="3">
        <v>17035</v>
      </c>
      <c r="T19" s="3"/>
      <c r="U19" s="3"/>
      <c r="V19" s="3"/>
      <c r="W19" s="3">
        <v>1218</v>
      </c>
      <c r="X19" s="3">
        <v>116</v>
      </c>
      <c r="Y19" s="3"/>
      <c r="Z19" s="3"/>
      <c r="AA19" s="6"/>
      <c r="AB19" s="3">
        <v>1050</v>
      </c>
      <c r="AC19" s="3"/>
      <c r="AD19" s="3"/>
      <c r="AE19" s="3"/>
      <c r="AF19" s="3"/>
      <c r="AG19" s="3"/>
      <c r="AH19" s="3"/>
      <c r="AI19" s="3"/>
      <c r="AJ19" s="25"/>
      <c r="AK19" s="3"/>
      <c r="AL19" s="53"/>
      <c r="AM19" s="44">
        <f t="shared" si="4"/>
        <v>156525</v>
      </c>
      <c r="AN19" s="9">
        <v>4352.4799999999996</v>
      </c>
      <c r="AO19" s="9">
        <f t="shared" si="5"/>
        <v>341863</v>
      </c>
      <c r="AP19" s="49">
        <f>'[1]ENE 16'!$F$19</f>
        <v>10087.5</v>
      </c>
      <c r="AQ19" s="46">
        <f t="shared" si="6"/>
        <v>512827.98</v>
      </c>
      <c r="AR19" s="68">
        <f>SUM(AW10:AW14)</f>
        <v>64583</v>
      </c>
      <c r="AS19" s="276">
        <f t="shared" si="7"/>
        <v>15</v>
      </c>
      <c r="AT19" s="5" t="str">
        <f t="shared" si="7"/>
        <v>VIERNES</v>
      </c>
      <c r="AU19" s="8">
        <f t="shared" si="7"/>
        <v>42384</v>
      </c>
      <c r="AV19" s="69">
        <f t="shared" si="8"/>
        <v>13268</v>
      </c>
      <c r="AW19" s="69">
        <f t="shared" si="8"/>
        <v>16460</v>
      </c>
      <c r="AX19" s="69">
        <f t="shared" si="9"/>
        <v>6823</v>
      </c>
      <c r="AY19" s="69">
        <f t="shared" si="14"/>
        <v>4847</v>
      </c>
      <c r="AZ19" s="157">
        <f t="shared" si="14"/>
        <v>3497</v>
      </c>
      <c r="BA19" s="159">
        <f t="shared" si="10"/>
        <v>44895</v>
      </c>
      <c r="BC19" s="308" t="str">
        <f>C12</f>
        <v>VIERNES</v>
      </c>
      <c r="BD19" s="312">
        <f>BD17+1</f>
        <v>42377</v>
      </c>
      <c r="BE19" s="135">
        <v>1229</v>
      </c>
      <c r="BF19" s="82">
        <f t="shared" si="37"/>
        <v>4301.5</v>
      </c>
      <c r="BG19" s="79">
        <v>329</v>
      </c>
      <c r="BH19" s="82">
        <f t="shared" si="15"/>
        <v>1151.5</v>
      </c>
      <c r="BI19" s="79">
        <v>5847</v>
      </c>
      <c r="BJ19" s="82">
        <f t="shared" si="16"/>
        <v>40929</v>
      </c>
      <c r="BK19" s="79"/>
      <c r="BL19" s="174">
        <v>28</v>
      </c>
      <c r="BM19" s="174">
        <v>28</v>
      </c>
      <c r="BN19" s="119">
        <f t="shared" si="11"/>
        <v>1656.5</v>
      </c>
      <c r="BO19" s="308" t="str">
        <f>BC19</f>
        <v>VIERNES</v>
      </c>
      <c r="BP19" s="314">
        <f>BD19</f>
        <v>42377</v>
      </c>
      <c r="BQ19" s="99">
        <v>1136</v>
      </c>
      <c r="BR19" s="83">
        <f t="shared" si="17"/>
        <v>3976</v>
      </c>
      <c r="BS19" s="174">
        <v>246</v>
      </c>
      <c r="BT19" s="83">
        <f t="shared" si="18"/>
        <v>861</v>
      </c>
      <c r="BU19" s="174">
        <v>7338</v>
      </c>
      <c r="BV19" s="83">
        <f t="shared" si="19"/>
        <v>51366</v>
      </c>
      <c r="BW19" s="174"/>
      <c r="BX19" s="174">
        <v>24</v>
      </c>
      <c r="BY19" s="174">
        <v>25</v>
      </c>
      <c r="BZ19" s="100">
        <f t="shared" si="12"/>
        <v>2248.12</v>
      </c>
      <c r="CA19" s="308" t="str">
        <f>BO19</f>
        <v>VIERNES</v>
      </c>
      <c r="CB19" s="316">
        <f>BP19</f>
        <v>42377</v>
      </c>
      <c r="CC19" s="99">
        <v>495</v>
      </c>
      <c r="CD19" s="74">
        <f t="shared" si="20"/>
        <v>1485</v>
      </c>
      <c r="CE19" s="174">
        <v>157</v>
      </c>
      <c r="CF19" s="74">
        <f t="shared" si="21"/>
        <v>471</v>
      </c>
      <c r="CG19" s="174">
        <v>2835</v>
      </c>
      <c r="CH19" s="74">
        <f t="shared" si="22"/>
        <v>17010</v>
      </c>
      <c r="CI19" s="174"/>
      <c r="CJ19" s="174">
        <v>12</v>
      </c>
      <c r="CK19" s="174">
        <v>13</v>
      </c>
      <c r="CL19" s="100">
        <f t="shared" si="23"/>
        <v>1458.9230769230769</v>
      </c>
      <c r="CM19" s="308" t="str">
        <f>CA19</f>
        <v>VIERNES</v>
      </c>
      <c r="CN19" s="318">
        <f>CB19</f>
        <v>42377</v>
      </c>
      <c r="CO19" s="91">
        <v>302</v>
      </c>
      <c r="CP19" s="83">
        <f t="shared" si="24"/>
        <v>1057</v>
      </c>
      <c r="CQ19" s="174">
        <v>59</v>
      </c>
      <c r="CR19" s="83">
        <f t="shared" si="25"/>
        <v>206.5</v>
      </c>
      <c r="CS19" s="174">
        <v>1922</v>
      </c>
      <c r="CT19" s="83">
        <f t="shared" si="26"/>
        <v>13454</v>
      </c>
      <c r="CU19" s="174"/>
      <c r="CV19" s="174">
        <v>11</v>
      </c>
      <c r="CW19" s="174">
        <v>11</v>
      </c>
      <c r="CX19" s="98">
        <f t="shared" si="27"/>
        <v>1337.9545454545455</v>
      </c>
      <c r="CY19" s="308" t="str">
        <f>CM19</f>
        <v>VIERNES</v>
      </c>
      <c r="CZ19" s="306">
        <f>CN19</f>
        <v>42377</v>
      </c>
      <c r="DA19" s="99">
        <v>250</v>
      </c>
      <c r="DB19" s="83">
        <f t="shared" si="28"/>
        <v>875</v>
      </c>
      <c r="DC19" s="174">
        <v>47</v>
      </c>
      <c r="DD19" s="83">
        <f t="shared" si="29"/>
        <v>164.5</v>
      </c>
      <c r="DE19" s="174">
        <v>1654</v>
      </c>
      <c r="DF19" s="83">
        <f t="shared" si="30"/>
        <v>11578</v>
      </c>
      <c r="DG19" s="174"/>
      <c r="DH19" s="174">
        <v>8</v>
      </c>
      <c r="DI19" s="174">
        <v>8</v>
      </c>
      <c r="DJ19" s="100">
        <f t="shared" si="31"/>
        <v>1577.1875</v>
      </c>
      <c r="DK19" s="308" t="str">
        <f>CY19</f>
        <v>VIERNES</v>
      </c>
      <c r="DL19" s="310">
        <f>CZ19</f>
        <v>42377</v>
      </c>
      <c r="DM19" s="102">
        <v>0</v>
      </c>
      <c r="DN19" s="74">
        <f t="shared" si="32"/>
        <v>0</v>
      </c>
      <c r="DO19" s="1">
        <v>150</v>
      </c>
      <c r="DP19" s="74">
        <f t="shared" si="33"/>
        <v>562.5</v>
      </c>
      <c r="DQ19" s="1">
        <v>537</v>
      </c>
      <c r="DR19" s="74">
        <f t="shared" si="34"/>
        <v>4027.5</v>
      </c>
      <c r="DS19" s="1"/>
      <c r="DT19" s="1">
        <v>5</v>
      </c>
      <c r="DU19" s="110">
        <f t="shared" si="35"/>
        <v>5</v>
      </c>
      <c r="DV19" s="108">
        <f t="shared" si="36"/>
        <v>918</v>
      </c>
    </row>
    <row r="20" spans="2:126" ht="19.5" thickBot="1" x14ac:dyDescent="0.35">
      <c r="B20" s="274">
        <v>16</v>
      </c>
      <c r="C20" s="38" t="s">
        <v>27</v>
      </c>
      <c r="D20" s="132">
        <f t="shared" si="13"/>
        <v>42385</v>
      </c>
      <c r="E20" s="144">
        <v>59374</v>
      </c>
      <c r="F20" s="144">
        <v>78792</v>
      </c>
      <c r="G20" s="2">
        <v>27624</v>
      </c>
      <c r="H20" s="170">
        <v>26236</v>
      </c>
      <c r="I20" s="171">
        <v>18578</v>
      </c>
      <c r="J20" s="24">
        <f t="shared" si="0"/>
        <v>210604</v>
      </c>
      <c r="K20" s="7">
        <v>7462.5</v>
      </c>
      <c r="L20" s="7">
        <v>13300</v>
      </c>
      <c r="M20" s="23">
        <f t="shared" si="1"/>
        <v>231366.5</v>
      </c>
      <c r="N20" s="47">
        <f t="shared" si="2"/>
        <v>2487.5</v>
      </c>
      <c r="O20" s="48">
        <f t="shared" si="2"/>
        <v>4433.333333333333</v>
      </c>
      <c r="P20" s="8">
        <f t="shared" si="3"/>
        <v>42385</v>
      </c>
      <c r="Q20" s="3">
        <v>0</v>
      </c>
      <c r="R20" s="3"/>
      <c r="S20" s="3"/>
      <c r="T20" s="3"/>
      <c r="U20" s="3"/>
      <c r="V20" s="3"/>
      <c r="W20" s="3"/>
      <c r="X20" s="3"/>
      <c r="Y20" s="3"/>
      <c r="Z20" s="3"/>
      <c r="AA20" s="6"/>
      <c r="AB20" s="3"/>
      <c r="AC20" s="3"/>
      <c r="AD20" s="3"/>
      <c r="AE20" s="3"/>
      <c r="AF20" s="3"/>
      <c r="AG20" s="3"/>
      <c r="AH20" s="3"/>
      <c r="AI20" s="3"/>
      <c r="AJ20" s="25"/>
      <c r="AK20" s="3"/>
      <c r="AL20" s="53"/>
      <c r="AM20" s="44">
        <f t="shared" si="4"/>
        <v>0</v>
      </c>
      <c r="AN20" s="9">
        <v>0</v>
      </c>
      <c r="AO20" s="9">
        <f t="shared" si="5"/>
        <v>231366.5</v>
      </c>
      <c r="AP20" s="49">
        <f>'[1]ENE 16'!$F$20</f>
        <v>8797.5</v>
      </c>
      <c r="AQ20" s="46">
        <f t="shared" si="6"/>
        <v>240164</v>
      </c>
      <c r="AR20" s="68">
        <f>SUM(AW15:AW16)</f>
        <v>31621</v>
      </c>
      <c r="AS20" s="276">
        <f t="shared" si="7"/>
        <v>16</v>
      </c>
      <c r="AT20" s="5" t="str">
        <f t="shared" si="7"/>
        <v>SÁBADO</v>
      </c>
      <c r="AU20" s="8">
        <f t="shared" si="7"/>
        <v>42385</v>
      </c>
      <c r="AV20" s="69">
        <f t="shared" si="8"/>
        <v>8482</v>
      </c>
      <c r="AW20" s="69">
        <f t="shared" si="8"/>
        <v>11256</v>
      </c>
      <c r="AX20" s="69">
        <f t="shared" si="9"/>
        <v>4604</v>
      </c>
      <c r="AY20" s="69">
        <f t="shared" si="14"/>
        <v>3748</v>
      </c>
      <c r="AZ20" s="157">
        <f t="shared" si="14"/>
        <v>2654</v>
      </c>
      <c r="BA20" s="159">
        <f t="shared" si="10"/>
        <v>30744</v>
      </c>
      <c r="BC20" s="309"/>
      <c r="BD20" s="313"/>
      <c r="BE20" s="135">
        <v>1032</v>
      </c>
      <c r="BF20" s="82">
        <f t="shared" si="37"/>
        <v>3612</v>
      </c>
      <c r="BG20" s="79">
        <v>406</v>
      </c>
      <c r="BH20" s="82">
        <f t="shared" si="15"/>
        <v>1421</v>
      </c>
      <c r="BI20" s="79">
        <v>6365</v>
      </c>
      <c r="BJ20" s="82">
        <f t="shared" si="16"/>
        <v>44555</v>
      </c>
      <c r="BK20" s="79">
        <v>30</v>
      </c>
      <c r="BL20" s="174">
        <v>28</v>
      </c>
      <c r="BM20" s="174">
        <v>28</v>
      </c>
      <c r="BN20" s="119">
        <f t="shared" si="11"/>
        <v>1771</v>
      </c>
      <c r="BO20" s="309"/>
      <c r="BP20" s="315"/>
      <c r="BQ20" s="99">
        <v>1270</v>
      </c>
      <c r="BR20" s="83">
        <f t="shared" si="17"/>
        <v>4445</v>
      </c>
      <c r="BS20" s="174">
        <v>347</v>
      </c>
      <c r="BT20" s="83">
        <f t="shared" si="18"/>
        <v>1214.5</v>
      </c>
      <c r="BU20" s="174">
        <v>8286</v>
      </c>
      <c r="BV20" s="83">
        <f t="shared" si="19"/>
        <v>58002</v>
      </c>
      <c r="BW20" s="174">
        <v>31</v>
      </c>
      <c r="BX20" s="174">
        <v>32</v>
      </c>
      <c r="BY20" s="174">
        <v>31</v>
      </c>
      <c r="BZ20" s="100">
        <f t="shared" si="12"/>
        <v>2053.5967741935483</v>
      </c>
      <c r="CA20" s="309"/>
      <c r="CB20" s="317"/>
      <c r="CC20" s="99">
        <v>581</v>
      </c>
      <c r="CD20" s="74">
        <f t="shared" si="20"/>
        <v>1743</v>
      </c>
      <c r="CE20" s="174">
        <v>255</v>
      </c>
      <c r="CF20" s="74">
        <f t="shared" si="21"/>
        <v>765</v>
      </c>
      <c r="CG20" s="174">
        <v>3548</v>
      </c>
      <c r="CH20" s="74">
        <f t="shared" si="22"/>
        <v>21288</v>
      </c>
      <c r="CI20" s="174">
        <v>14</v>
      </c>
      <c r="CJ20" s="174">
        <v>17</v>
      </c>
      <c r="CK20" s="174">
        <v>13</v>
      </c>
      <c r="CL20" s="100">
        <f t="shared" si="23"/>
        <v>1830.4615384615386</v>
      </c>
      <c r="CM20" s="309"/>
      <c r="CN20" s="319"/>
      <c r="CO20" s="91">
        <v>402</v>
      </c>
      <c r="CP20" s="83">
        <f t="shared" si="24"/>
        <v>1407</v>
      </c>
      <c r="CQ20" s="174">
        <v>85</v>
      </c>
      <c r="CR20" s="83">
        <f t="shared" si="25"/>
        <v>297.5</v>
      </c>
      <c r="CS20" s="174">
        <v>2479</v>
      </c>
      <c r="CT20" s="83">
        <f t="shared" si="26"/>
        <v>17353</v>
      </c>
      <c r="CU20" s="174">
        <v>11</v>
      </c>
      <c r="CV20" s="174">
        <v>11</v>
      </c>
      <c r="CW20" s="174">
        <v>11</v>
      </c>
      <c r="CX20" s="98">
        <f t="shared" si="27"/>
        <v>1732.5</v>
      </c>
      <c r="CY20" s="309"/>
      <c r="CZ20" s="307"/>
      <c r="DA20" s="99">
        <v>238</v>
      </c>
      <c r="DB20" s="83">
        <f t="shared" si="28"/>
        <v>833</v>
      </c>
      <c r="DC20" s="174">
        <v>78</v>
      </c>
      <c r="DD20" s="83">
        <f t="shared" si="29"/>
        <v>273</v>
      </c>
      <c r="DE20" s="174">
        <v>1858</v>
      </c>
      <c r="DF20" s="83">
        <f t="shared" si="30"/>
        <v>13006</v>
      </c>
      <c r="DG20" s="174">
        <v>8</v>
      </c>
      <c r="DH20" s="174">
        <v>8</v>
      </c>
      <c r="DI20" s="174">
        <v>8</v>
      </c>
      <c r="DJ20" s="100">
        <f t="shared" si="31"/>
        <v>1764</v>
      </c>
      <c r="DK20" s="309"/>
      <c r="DL20" s="311"/>
      <c r="DM20" s="102">
        <v>0</v>
      </c>
      <c r="DN20" s="74">
        <f t="shared" si="32"/>
        <v>0</v>
      </c>
      <c r="DO20" s="1">
        <v>212</v>
      </c>
      <c r="DP20" s="74">
        <f t="shared" si="33"/>
        <v>795</v>
      </c>
      <c r="DQ20" s="1">
        <v>694</v>
      </c>
      <c r="DR20" s="74">
        <f t="shared" si="34"/>
        <v>5205</v>
      </c>
      <c r="DS20" s="1">
        <v>5</v>
      </c>
      <c r="DT20" s="1">
        <v>5</v>
      </c>
      <c r="DU20" s="110">
        <f t="shared" si="35"/>
        <v>5</v>
      </c>
      <c r="DV20" s="108">
        <f t="shared" si="36"/>
        <v>1200</v>
      </c>
    </row>
    <row r="21" spans="2:126" ht="19.5" thickBot="1" x14ac:dyDescent="0.35">
      <c r="B21" s="274">
        <v>17</v>
      </c>
      <c r="C21" s="38" t="s">
        <v>22</v>
      </c>
      <c r="D21" s="132">
        <f t="shared" si="13"/>
        <v>42386</v>
      </c>
      <c r="E21" s="144">
        <v>46655</v>
      </c>
      <c r="F21" s="144">
        <v>54607</v>
      </c>
      <c r="G21" s="2">
        <v>15522</v>
      </c>
      <c r="H21" s="170">
        <v>11305</v>
      </c>
      <c r="I21" s="171">
        <v>3787</v>
      </c>
      <c r="J21" s="24">
        <f t="shared" si="0"/>
        <v>131876</v>
      </c>
      <c r="K21" s="7">
        <v>5726</v>
      </c>
      <c r="L21" s="7">
        <v>7588</v>
      </c>
      <c r="M21" s="23">
        <f t="shared" si="1"/>
        <v>145190</v>
      </c>
      <c r="N21" s="47">
        <f t="shared" si="2"/>
        <v>1908.6666666666667</v>
      </c>
      <c r="O21" s="48">
        <f t="shared" si="2"/>
        <v>2529.3333333333335</v>
      </c>
      <c r="P21" s="8">
        <f t="shared" si="3"/>
        <v>42386</v>
      </c>
      <c r="Q21" s="3">
        <v>0</v>
      </c>
      <c r="R21" s="3"/>
      <c r="S21" s="3"/>
      <c r="T21" s="3"/>
      <c r="U21" s="3"/>
      <c r="V21" s="3"/>
      <c r="W21" s="3"/>
      <c r="X21" s="3"/>
      <c r="Y21" s="3"/>
      <c r="Z21" s="3"/>
      <c r="AA21" s="6"/>
      <c r="AB21" s="3"/>
      <c r="AC21" s="3"/>
      <c r="AD21" s="3"/>
      <c r="AE21" s="3"/>
      <c r="AF21" s="3"/>
      <c r="AG21" s="3"/>
      <c r="AH21" s="3"/>
      <c r="AI21" s="3"/>
      <c r="AJ21" s="25"/>
      <c r="AK21" s="3"/>
      <c r="AL21" s="53"/>
      <c r="AM21" s="44">
        <f t="shared" si="4"/>
        <v>0</v>
      </c>
      <c r="AN21" s="9">
        <v>0</v>
      </c>
      <c r="AO21" s="9">
        <f t="shared" si="5"/>
        <v>145190</v>
      </c>
      <c r="AP21" s="49">
        <f>'[1]ENE 16'!$F$21</f>
        <v>5895</v>
      </c>
      <c r="AQ21" s="46">
        <f t="shared" si="6"/>
        <v>151085</v>
      </c>
      <c r="AS21" s="276">
        <f t="shared" si="7"/>
        <v>17</v>
      </c>
      <c r="AT21" s="5" t="str">
        <f t="shared" si="7"/>
        <v>DOMINGO</v>
      </c>
      <c r="AU21" s="8">
        <f t="shared" si="7"/>
        <v>42386</v>
      </c>
      <c r="AV21" s="69">
        <f t="shared" si="8"/>
        <v>6665</v>
      </c>
      <c r="AW21" s="69">
        <f t="shared" si="8"/>
        <v>7801</v>
      </c>
      <c r="AX21" s="69">
        <f t="shared" si="9"/>
        <v>2587</v>
      </c>
      <c r="AY21" s="69">
        <f t="shared" si="14"/>
        <v>1615</v>
      </c>
      <c r="AZ21" s="157">
        <f t="shared" si="14"/>
        <v>541</v>
      </c>
      <c r="BA21" s="159">
        <f t="shared" si="10"/>
        <v>19209</v>
      </c>
      <c r="BC21" s="308" t="str">
        <f>C13</f>
        <v>SÁBADO</v>
      </c>
      <c r="BD21" s="312">
        <f>BD19+1</f>
        <v>42378</v>
      </c>
      <c r="BE21" s="135">
        <v>603</v>
      </c>
      <c r="BF21" s="82">
        <f t="shared" si="37"/>
        <v>2110.5</v>
      </c>
      <c r="BG21" s="79">
        <v>313</v>
      </c>
      <c r="BH21" s="82">
        <f t="shared" si="15"/>
        <v>1095.5</v>
      </c>
      <c r="BI21" s="79">
        <v>4060</v>
      </c>
      <c r="BJ21" s="82">
        <f t="shared" si="16"/>
        <v>28420</v>
      </c>
      <c r="BK21" s="79"/>
      <c r="BL21" s="174">
        <v>21</v>
      </c>
      <c r="BM21" s="174">
        <v>21</v>
      </c>
      <c r="BN21" s="119">
        <f t="shared" si="11"/>
        <v>1506</v>
      </c>
      <c r="BO21" s="308" t="str">
        <f>BC21</f>
        <v>SÁBADO</v>
      </c>
      <c r="BP21" s="314">
        <f>BD21</f>
        <v>42378</v>
      </c>
      <c r="BQ21" s="99">
        <v>663</v>
      </c>
      <c r="BR21" s="83">
        <f t="shared" si="17"/>
        <v>2320.5</v>
      </c>
      <c r="BS21" s="174">
        <v>210</v>
      </c>
      <c r="BT21" s="83">
        <f t="shared" si="18"/>
        <v>735</v>
      </c>
      <c r="BU21" s="174">
        <v>5570</v>
      </c>
      <c r="BV21" s="83">
        <f t="shared" si="19"/>
        <v>38990</v>
      </c>
      <c r="BW21" s="174"/>
      <c r="BX21" s="174">
        <v>19</v>
      </c>
      <c r="BY21" s="174">
        <v>24</v>
      </c>
      <c r="BZ21" s="100">
        <f t="shared" si="12"/>
        <v>1751.8958333333333</v>
      </c>
      <c r="CA21" s="308" t="str">
        <f>BO21</f>
        <v>SÁBADO</v>
      </c>
      <c r="CB21" s="316">
        <f>BP21</f>
        <v>42378</v>
      </c>
      <c r="CC21" s="99">
        <v>280</v>
      </c>
      <c r="CD21" s="74">
        <f t="shared" si="20"/>
        <v>840</v>
      </c>
      <c r="CE21" s="174">
        <v>121</v>
      </c>
      <c r="CF21" s="74">
        <f t="shared" si="21"/>
        <v>363</v>
      </c>
      <c r="CG21" s="174">
        <v>2236</v>
      </c>
      <c r="CH21" s="74">
        <f t="shared" si="22"/>
        <v>13416</v>
      </c>
      <c r="CI21" s="174"/>
      <c r="CJ21" s="174">
        <v>11</v>
      </c>
      <c r="CK21" s="174">
        <v>13</v>
      </c>
      <c r="CL21" s="100">
        <f t="shared" si="23"/>
        <v>1124.5384615384614</v>
      </c>
      <c r="CM21" s="308" t="str">
        <f>CA21</f>
        <v>SÁBADO</v>
      </c>
      <c r="CN21" s="318">
        <f>CB21</f>
        <v>42378</v>
      </c>
      <c r="CO21" s="91">
        <v>224</v>
      </c>
      <c r="CP21" s="83">
        <f t="shared" si="24"/>
        <v>784</v>
      </c>
      <c r="CQ21" s="174">
        <v>56</v>
      </c>
      <c r="CR21" s="83">
        <f t="shared" si="25"/>
        <v>196</v>
      </c>
      <c r="CS21" s="174">
        <v>1670</v>
      </c>
      <c r="CT21" s="83">
        <f t="shared" si="26"/>
        <v>11690</v>
      </c>
      <c r="CU21" s="174"/>
      <c r="CV21" s="174">
        <v>10</v>
      </c>
      <c r="CW21" s="174">
        <v>11</v>
      </c>
      <c r="CX21" s="98">
        <f t="shared" si="27"/>
        <v>1151.8181818181818</v>
      </c>
      <c r="CY21" s="308" t="str">
        <f>CM21</f>
        <v>SÁBADO</v>
      </c>
      <c r="CZ21" s="306">
        <f>CN21</f>
        <v>42378</v>
      </c>
      <c r="DA21" s="99">
        <v>140</v>
      </c>
      <c r="DB21" s="83">
        <f t="shared" si="28"/>
        <v>490</v>
      </c>
      <c r="DC21" s="174">
        <v>20</v>
      </c>
      <c r="DD21" s="83">
        <f t="shared" si="29"/>
        <v>70</v>
      </c>
      <c r="DE21" s="174">
        <v>1003</v>
      </c>
      <c r="DF21" s="83">
        <f t="shared" si="30"/>
        <v>7021</v>
      </c>
      <c r="DG21" s="174"/>
      <c r="DH21" s="174">
        <v>7</v>
      </c>
      <c r="DI21" s="174">
        <v>7</v>
      </c>
      <c r="DJ21" s="100">
        <f t="shared" si="31"/>
        <v>1083</v>
      </c>
      <c r="DK21" s="308" t="str">
        <f>CY21</f>
        <v>SÁBADO</v>
      </c>
      <c r="DL21" s="310">
        <f>CZ21</f>
        <v>42378</v>
      </c>
      <c r="DM21" s="102">
        <v>2</v>
      </c>
      <c r="DN21" s="74">
        <f t="shared" si="32"/>
        <v>7.5</v>
      </c>
      <c r="DO21" s="1">
        <v>128</v>
      </c>
      <c r="DP21" s="74">
        <f t="shared" si="33"/>
        <v>480</v>
      </c>
      <c r="DQ21" s="1">
        <v>475</v>
      </c>
      <c r="DR21" s="74">
        <f t="shared" si="34"/>
        <v>3562.5</v>
      </c>
      <c r="DS21" s="1"/>
      <c r="DT21" s="1">
        <v>4</v>
      </c>
      <c r="DU21" s="110">
        <f t="shared" si="35"/>
        <v>4</v>
      </c>
      <c r="DV21" s="108">
        <f t="shared" si="36"/>
        <v>1012.5</v>
      </c>
    </row>
    <row r="22" spans="2:126" ht="19.5" thickBot="1" x14ac:dyDescent="0.35">
      <c r="B22" s="274">
        <v>18</v>
      </c>
      <c r="C22" s="38" t="s">
        <v>24</v>
      </c>
      <c r="D22" s="132">
        <f t="shared" si="13"/>
        <v>42387</v>
      </c>
      <c r="E22" s="144">
        <v>87500</v>
      </c>
      <c r="F22" s="144">
        <v>116634</v>
      </c>
      <c r="G22" s="2">
        <v>45948</v>
      </c>
      <c r="H22" s="170">
        <v>34482</v>
      </c>
      <c r="I22" s="171">
        <v>27622</v>
      </c>
      <c r="J22" s="24">
        <f t="shared" si="0"/>
        <v>312186</v>
      </c>
      <c r="K22" s="7">
        <v>7551</v>
      </c>
      <c r="L22" s="7">
        <v>27237</v>
      </c>
      <c r="M22" s="23">
        <f t="shared" si="1"/>
        <v>346974</v>
      </c>
      <c r="N22" s="47">
        <f t="shared" si="2"/>
        <v>2517</v>
      </c>
      <c r="O22" s="48">
        <f t="shared" si="2"/>
        <v>9079</v>
      </c>
      <c r="P22" s="8">
        <f t="shared" si="3"/>
        <v>42387</v>
      </c>
      <c r="Q22" s="3">
        <v>148000</v>
      </c>
      <c r="R22" s="3">
        <v>1053</v>
      </c>
      <c r="S22" s="3">
        <v>11022</v>
      </c>
      <c r="T22" s="3"/>
      <c r="U22" s="3"/>
      <c r="V22" s="3"/>
      <c r="W22" s="3">
        <v>2494</v>
      </c>
      <c r="X22" s="3"/>
      <c r="Y22" s="3"/>
      <c r="Z22" s="3"/>
      <c r="AA22" s="6"/>
      <c r="AB22" s="3">
        <v>700</v>
      </c>
      <c r="AC22" s="3">
        <v>2700</v>
      </c>
      <c r="AD22" s="3"/>
      <c r="AE22" s="3"/>
      <c r="AF22" s="3"/>
      <c r="AG22" s="3"/>
      <c r="AH22" s="3"/>
      <c r="AI22" s="3"/>
      <c r="AJ22" s="25"/>
      <c r="AK22" s="3"/>
      <c r="AL22" s="53">
        <v>5834</v>
      </c>
      <c r="AM22" s="44">
        <f t="shared" si="4"/>
        <v>171803</v>
      </c>
      <c r="AN22" s="9">
        <v>0</v>
      </c>
      <c r="AO22" s="9">
        <f t="shared" si="5"/>
        <v>346974</v>
      </c>
      <c r="AP22" s="49">
        <f>'[1]ENE 16'!$F$22</f>
        <v>10125</v>
      </c>
      <c r="AQ22" s="46">
        <f t="shared" si="6"/>
        <v>528902</v>
      </c>
      <c r="AS22" s="276">
        <f t="shared" si="7"/>
        <v>18</v>
      </c>
      <c r="AT22" s="5" t="str">
        <f t="shared" si="7"/>
        <v>LUNES</v>
      </c>
      <c r="AU22" s="8">
        <f t="shared" si="7"/>
        <v>42387</v>
      </c>
      <c r="AV22" s="69">
        <f t="shared" si="8"/>
        <v>12500</v>
      </c>
      <c r="AW22" s="69">
        <f t="shared" si="8"/>
        <v>16662</v>
      </c>
      <c r="AX22" s="69">
        <f t="shared" si="9"/>
        <v>7658</v>
      </c>
      <c r="AY22" s="69">
        <f t="shared" si="14"/>
        <v>4926</v>
      </c>
      <c r="AZ22" s="157">
        <f t="shared" si="14"/>
        <v>3946</v>
      </c>
      <c r="BA22" s="159">
        <f t="shared" si="10"/>
        <v>45692</v>
      </c>
      <c r="BC22" s="309"/>
      <c r="BD22" s="313"/>
      <c r="BE22" s="135">
        <v>518</v>
      </c>
      <c r="BF22" s="82">
        <f t="shared" si="37"/>
        <v>1813</v>
      </c>
      <c r="BG22" s="79">
        <v>460</v>
      </c>
      <c r="BH22" s="82">
        <f t="shared" si="15"/>
        <v>1610</v>
      </c>
      <c r="BI22" s="79">
        <v>4919</v>
      </c>
      <c r="BJ22" s="82">
        <f t="shared" si="16"/>
        <v>34433</v>
      </c>
      <c r="BK22" s="79">
        <v>25</v>
      </c>
      <c r="BL22" s="174">
        <v>24</v>
      </c>
      <c r="BM22" s="174">
        <v>21</v>
      </c>
      <c r="BN22" s="119">
        <f t="shared" si="11"/>
        <v>1802.6666666666667</v>
      </c>
      <c r="BO22" s="309"/>
      <c r="BP22" s="315"/>
      <c r="BQ22" s="99">
        <v>513</v>
      </c>
      <c r="BR22" s="83">
        <f t="shared" si="17"/>
        <v>1795.5</v>
      </c>
      <c r="BS22" s="174">
        <v>289</v>
      </c>
      <c r="BT22" s="83">
        <f t="shared" si="18"/>
        <v>1011.5</v>
      </c>
      <c r="BU22" s="174">
        <v>5254</v>
      </c>
      <c r="BV22" s="83">
        <f t="shared" si="19"/>
        <v>36778</v>
      </c>
      <c r="BW22" s="174">
        <v>22</v>
      </c>
      <c r="BX22" s="174">
        <v>19</v>
      </c>
      <c r="BY22" s="174">
        <v>24</v>
      </c>
      <c r="BZ22" s="100">
        <f t="shared" si="12"/>
        <v>1649.375</v>
      </c>
      <c r="CA22" s="309"/>
      <c r="CB22" s="317"/>
      <c r="CC22" s="99">
        <v>288</v>
      </c>
      <c r="CD22" s="74">
        <f t="shared" si="20"/>
        <v>864</v>
      </c>
      <c r="CE22" s="174">
        <v>204</v>
      </c>
      <c r="CF22" s="74">
        <f t="shared" si="21"/>
        <v>612</v>
      </c>
      <c r="CG22" s="174">
        <v>2089</v>
      </c>
      <c r="CH22" s="74">
        <f t="shared" si="22"/>
        <v>12534</v>
      </c>
      <c r="CI22" s="174">
        <v>13</v>
      </c>
      <c r="CJ22" s="174">
        <v>12</v>
      </c>
      <c r="CK22" s="174">
        <v>13</v>
      </c>
      <c r="CL22" s="100">
        <f t="shared" si="23"/>
        <v>1077.6923076923076</v>
      </c>
      <c r="CM22" s="309"/>
      <c r="CN22" s="319"/>
      <c r="CO22" s="91">
        <v>245</v>
      </c>
      <c r="CP22" s="83">
        <f t="shared" si="24"/>
        <v>857.5</v>
      </c>
      <c r="CQ22" s="174">
        <v>97</v>
      </c>
      <c r="CR22" s="83">
        <f t="shared" si="25"/>
        <v>339.5</v>
      </c>
      <c r="CS22" s="174">
        <v>1906</v>
      </c>
      <c r="CT22" s="83">
        <f t="shared" si="26"/>
        <v>13342</v>
      </c>
      <c r="CU22" s="174">
        <v>11</v>
      </c>
      <c r="CV22" s="174">
        <v>9</v>
      </c>
      <c r="CW22" s="174">
        <v>11</v>
      </c>
      <c r="CX22" s="98">
        <f t="shared" si="27"/>
        <v>1321.7272727272727</v>
      </c>
      <c r="CY22" s="309"/>
      <c r="CZ22" s="307"/>
      <c r="DA22" s="99">
        <v>161</v>
      </c>
      <c r="DB22" s="83">
        <f t="shared" si="28"/>
        <v>563.5</v>
      </c>
      <c r="DC22" s="174">
        <v>82</v>
      </c>
      <c r="DD22" s="83">
        <f t="shared" si="29"/>
        <v>287</v>
      </c>
      <c r="DE22" s="174">
        <v>1527</v>
      </c>
      <c r="DF22" s="83">
        <f t="shared" si="30"/>
        <v>10689</v>
      </c>
      <c r="DG22" s="174">
        <v>7</v>
      </c>
      <c r="DH22" s="174">
        <v>7</v>
      </c>
      <c r="DI22" s="174">
        <v>7</v>
      </c>
      <c r="DJ22" s="100">
        <f t="shared" si="31"/>
        <v>1648.5</v>
      </c>
      <c r="DK22" s="309"/>
      <c r="DL22" s="311"/>
      <c r="DM22" s="102">
        <v>0</v>
      </c>
      <c r="DN22" s="74">
        <f t="shared" si="32"/>
        <v>0</v>
      </c>
      <c r="DO22" s="1">
        <v>106</v>
      </c>
      <c r="DP22" s="74">
        <f t="shared" si="33"/>
        <v>397.5</v>
      </c>
      <c r="DQ22" s="1">
        <v>596</v>
      </c>
      <c r="DR22" s="74">
        <f t="shared" si="34"/>
        <v>4470</v>
      </c>
      <c r="DS22" s="1">
        <v>4</v>
      </c>
      <c r="DT22" s="1">
        <v>4</v>
      </c>
      <c r="DU22" s="110">
        <f t="shared" si="35"/>
        <v>4</v>
      </c>
      <c r="DV22" s="108">
        <f t="shared" si="36"/>
        <v>1216.875</v>
      </c>
    </row>
    <row r="23" spans="2:126" ht="19.5" thickBot="1" x14ac:dyDescent="0.35">
      <c r="B23" s="274">
        <v>19</v>
      </c>
      <c r="C23" s="38" t="s">
        <v>21</v>
      </c>
      <c r="D23" s="132">
        <f t="shared" si="13"/>
        <v>42388</v>
      </c>
      <c r="E23" s="144">
        <v>82691</v>
      </c>
      <c r="F23" s="144">
        <v>105504</v>
      </c>
      <c r="G23" s="2">
        <v>45552</v>
      </c>
      <c r="H23" s="170">
        <v>30905</v>
      </c>
      <c r="I23" s="171">
        <v>28525</v>
      </c>
      <c r="J23" s="24">
        <f t="shared" si="0"/>
        <v>293177</v>
      </c>
      <c r="K23" s="7">
        <v>7335</v>
      </c>
      <c r="L23" s="7">
        <v>27973</v>
      </c>
      <c r="M23" s="23">
        <f t="shared" si="1"/>
        <v>328485</v>
      </c>
      <c r="N23" s="47">
        <f t="shared" si="2"/>
        <v>2445</v>
      </c>
      <c r="O23" s="48">
        <f t="shared" si="2"/>
        <v>9324.3333333333339</v>
      </c>
      <c r="P23" s="8">
        <f t="shared" si="3"/>
        <v>42388</v>
      </c>
      <c r="Q23" s="3">
        <v>119000</v>
      </c>
      <c r="R23" s="3">
        <v>2223</v>
      </c>
      <c r="S23" s="3">
        <v>4344</v>
      </c>
      <c r="T23" s="3">
        <v>234</v>
      </c>
      <c r="U23" s="3"/>
      <c r="V23" s="3"/>
      <c r="W23" s="3">
        <v>2378</v>
      </c>
      <c r="X23" s="3"/>
      <c r="Y23" s="3">
        <v>5834</v>
      </c>
      <c r="Z23" s="3"/>
      <c r="AA23" s="6"/>
      <c r="AB23" s="3">
        <v>1050</v>
      </c>
      <c r="AC23" s="3">
        <v>2100</v>
      </c>
      <c r="AD23" s="3"/>
      <c r="AE23" s="3"/>
      <c r="AF23" s="3"/>
      <c r="AG23" s="3"/>
      <c r="AH23" s="3"/>
      <c r="AI23" s="3"/>
      <c r="AJ23" s="25"/>
      <c r="AK23" s="3"/>
      <c r="AL23" s="53">
        <v>5834</v>
      </c>
      <c r="AM23" s="44">
        <f t="shared" si="4"/>
        <v>142997</v>
      </c>
      <c r="AN23" s="9">
        <v>0</v>
      </c>
      <c r="AO23" s="9">
        <f t="shared" si="5"/>
        <v>328485</v>
      </c>
      <c r="AP23" s="49">
        <f>'[2]ENE 16'!$I$23</f>
        <v>9926.25</v>
      </c>
      <c r="AQ23" s="46">
        <f t="shared" si="6"/>
        <v>481408.25</v>
      </c>
      <c r="AS23" s="276">
        <f t="shared" si="7"/>
        <v>19</v>
      </c>
      <c r="AT23" s="5" t="str">
        <f t="shared" si="7"/>
        <v>MARTES</v>
      </c>
      <c r="AU23" s="8">
        <f t="shared" si="7"/>
        <v>42388</v>
      </c>
      <c r="AV23" s="69">
        <f t="shared" si="8"/>
        <v>11813</v>
      </c>
      <c r="AW23" s="69">
        <f t="shared" si="8"/>
        <v>15072</v>
      </c>
      <c r="AX23" s="69">
        <f t="shared" si="9"/>
        <v>7592</v>
      </c>
      <c r="AY23" s="69">
        <f t="shared" si="14"/>
        <v>4415</v>
      </c>
      <c r="AZ23" s="157">
        <f t="shared" si="14"/>
        <v>4075</v>
      </c>
      <c r="BA23" s="159">
        <f t="shared" si="10"/>
        <v>42967</v>
      </c>
      <c r="BC23" s="308" t="str">
        <f>C14</f>
        <v>DOMINGO</v>
      </c>
      <c r="BD23" s="312">
        <f>BD21+1</f>
        <v>42379</v>
      </c>
      <c r="BE23" s="135">
        <v>366</v>
      </c>
      <c r="BF23" s="82">
        <f t="shared" si="37"/>
        <v>1281</v>
      </c>
      <c r="BG23" s="79">
        <v>267</v>
      </c>
      <c r="BH23" s="82">
        <f t="shared" si="15"/>
        <v>934.5</v>
      </c>
      <c r="BI23" s="79">
        <v>2499</v>
      </c>
      <c r="BJ23" s="82">
        <f t="shared" si="16"/>
        <v>17493</v>
      </c>
      <c r="BK23" s="79"/>
      <c r="BL23" s="174">
        <v>12</v>
      </c>
      <c r="BM23" s="174">
        <v>16</v>
      </c>
      <c r="BN23" s="119">
        <f t="shared" si="11"/>
        <v>1231.78125</v>
      </c>
      <c r="BO23" s="308" t="str">
        <f>BC23</f>
        <v>DOMINGO</v>
      </c>
      <c r="BP23" s="314">
        <f>BD23</f>
        <v>42379</v>
      </c>
      <c r="BQ23" s="99">
        <v>285</v>
      </c>
      <c r="BR23" s="83">
        <f t="shared" si="17"/>
        <v>997.5</v>
      </c>
      <c r="BS23" s="174">
        <v>158</v>
      </c>
      <c r="BT23" s="83">
        <f t="shared" si="18"/>
        <v>553</v>
      </c>
      <c r="BU23" s="174">
        <v>2881</v>
      </c>
      <c r="BV23" s="83">
        <f t="shared" si="19"/>
        <v>20167</v>
      </c>
      <c r="BW23" s="174"/>
      <c r="BX23" s="174">
        <v>14</v>
      </c>
      <c r="BY23" s="174">
        <v>16</v>
      </c>
      <c r="BZ23" s="100">
        <f t="shared" si="12"/>
        <v>1357.34375</v>
      </c>
      <c r="CA23" s="308" t="str">
        <f>BO23</f>
        <v>DOMINGO</v>
      </c>
      <c r="CB23" s="316">
        <f>BP23</f>
        <v>42379</v>
      </c>
      <c r="CC23" s="99">
        <v>111</v>
      </c>
      <c r="CD23" s="74">
        <f t="shared" si="20"/>
        <v>333</v>
      </c>
      <c r="CE23" s="174">
        <v>64</v>
      </c>
      <c r="CF23" s="74">
        <f t="shared" si="21"/>
        <v>192</v>
      </c>
      <c r="CG23" s="174">
        <v>871</v>
      </c>
      <c r="CH23" s="74">
        <f t="shared" si="22"/>
        <v>5226</v>
      </c>
      <c r="CI23" s="174"/>
      <c r="CJ23" s="174">
        <v>6</v>
      </c>
      <c r="CK23" s="174">
        <v>12</v>
      </c>
      <c r="CL23" s="100">
        <f t="shared" si="23"/>
        <v>479.25</v>
      </c>
      <c r="CM23" s="308" t="str">
        <f>CA23</f>
        <v>DOMINGO</v>
      </c>
      <c r="CN23" s="318">
        <f>CB23</f>
        <v>42379</v>
      </c>
      <c r="CO23" s="91">
        <v>111</v>
      </c>
      <c r="CP23" s="83">
        <f t="shared" si="24"/>
        <v>388.5</v>
      </c>
      <c r="CQ23" s="174">
        <v>30</v>
      </c>
      <c r="CR23" s="83">
        <f t="shared" si="25"/>
        <v>105</v>
      </c>
      <c r="CS23" s="174">
        <v>739</v>
      </c>
      <c r="CT23" s="83">
        <f t="shared" si="26"/>
        <v>5173</v>
      </c>
      <c r="CU23" s="174"/>
      <c r="CV23" s="174">
        <v>7</v>
      </c>
      <c r="CW23" s="174">
        <v>10</v>
      </c>
      <c r="CX23" s="98">
        <f t="shared" si="27"/>
        <v>566.65</v>
      </c>
      <c r="CY23" s="308" t="str">
        <f>CM23</f>
        <v>DOMINGO</v>
      </c>
      <c r="CZ23" s="306">
        <f>CN23</f>
        <v>42379</v>
      </c>
      <c r="DA23" s="99"/>
      <c r="DB23" s="83">
        <f t="shared" si="28"/>
        <v>0</v>
      </c>
      <c r="DC23" s="174"/>
      <c r="DD23" s="83">
        <f t="shared" si="29"/>
        <v>0</v>
      </c>
      <c r="DE23" s="174"/>
      <c r="DF23" s="83">
        <f t="shared" si="30"/>
        <v>0</v>
      </c>
      <c r="DG23" s="174"/>
      <c r="DH23" s="174">
        <v>0</v>
      </c>
      <c r="DI23" s="174">
        <v>0</v>
      </c>
      <c r="DJ23" s="100" t="e">
        <f t="shared" si="31"/>
        <v>#DIV/0!</v>
      </c>
      <c r="DK23" s="308" t="str">
        <f>CY23</f>
        <v>DOMINGO</v>
      </c>
      <c r="DL23" s="310">
        <f>CZ23</f>
        <v>42379</v>
      </c>
      <c r="DM23" s="102">
        <v>0</v>
      </c>
      <c r="DN23" s="74">
        <f t="shared" si="32"/>
        <v>0</v>
      </c>
      <c r="DO23" s="1">
        <v>138</v>
      </c>
      <c r="DP23" s="74">
        <f t="shared" si="33"/>
        <v>517.5</v>
      </c>
      <c r="DQ23" s="1">
        <v>441</v>
      </c>
      <c r="DR23" s="74">
        <f t="shared" si="34"/>
        <v>3307.5</v>
      </c>
      <c r="DS23" s="1"/>
      <c r="DT23" s="1">
        <v>5</v>
      </c>
      <c r="DU23" s="110">
        <f t="shared" si="35"/>
        <v>5</v>
      </c>
      <c r="DV23" s="108">
        <f t="shared" si="36"/>
        <v>765</v>
      </c>
    </row>
    <row r="24" spans="2:126" ht="19.5" thickBot="1" x14ac:dyDescent="0.35">
      <c r="B24" s="274">
        <v>20</v>
      </c>
      <c r="C24" s="38" t="s">
        <v>23</v>
      </c>
      <c r="D24" s="132">
        <f t="shared" si="13"/>
        <v>42389</v>
      </c>
      <c r="E24" s="144">
        <v>88165</v>
      </c>
      <c r="F24" s="144">
        <v>110684</v>
      </c>
      <c r="G24" s="2">
        <v>42252</v>
      </c>
      <c r="H24" s="170">
        <v>29540</v>
      </c>
      <c r="I24" s="171">
        <v>29029</v>
      </c>
      <c r="J24" s="24">
        <f t="shared" si="0"/>
        <v>299670</v>
      </c>
      <c r="K24" s="7">
        <v>7145</v>
      </c>
      <c r="L24" s="7">
        <v>30256</v>
      </c>
      <c r="M24" s="23">
        <f t="shared" si="1"/>
        <v>337071</v>
      </c>
      <c r="N24" s="47">
        <f t="shared" si="2"/>
        <v>2381.6666666666665</v>
      </c>
      <c r="O24" s="48">
        <f t="shared" si="2"/>
        <v>10085.333333333334</v>
      </c>
      <c r="P24" s="8">
        <f t="shared" si="3"/>
        <v>42389</v>
      </c>
      <c r="Q24" s="3">
        <v>182250</v>
      </c>
      <c r="R24" s="3">
        <v>3393</v>
      </c>
      <c r="S24" s="3">
        <v>6227</v>
      </c>
      <c r="T24" s="3">
        <v>250</v>
      </c>
      <c r="U24" s="3"/>
      <c r="V24" s="3"/>
      <c r="W24" s="3">
        <v>2262</v>
      </c>
      <c r="X24" s="3">
        <v>58</v>
      </c>
      <c r="Y24" s="3"/>
      <c r="Z24" s="3"/>
      <c r="AA24" s="6"/>
      <c r="AB24" s="3">
        <v>350</v>
      </c>
      <c r="AC24" s="3">
        <v>4700</v>
      </c>
      <c r="AD24" s="3"/>
      <c r="AE24" s="3"/>
      <c r="AF24" s="3"/>
      <c r="AG24" s="3"/>
      <c r="AH24" s="3"/>
      <c r="AI24" s="3"/>
      <c r="AJ24" s="25"/>
      <c r="AK24" s="3"/>
      <c r="AL24" s="53">
        <v>17502</v>
      </c>
      <c r="AM24" s="44">
        <f t="shared" si="4"/>
        <v>216992</v>
      </c>
      <c r="AN24" s="9">
        <v>2292.8000000000002</v>
      </c>
      <c r="AO24" s="9">
        <f t="shared" si="5"/>
        <v>337071</v>
      </c>
      <c r="AP24" s="49">
        <f>'[2]ENE 16'!$I$24</f>
        <v>9112.5</v>
      </c>
      <c r="AQ24" s="46">
        <f t="shared" si="6"/>
        <v>565468.30000000005</v>
      </c>
      <c r="AS24" s="276">
        <f t="shared" si="7"/>
        <v>20</v>
      </c>
      <c r="AT24" s="5" t="str">
        <f t="shared" si="7"/>
        <v>MIÉRCOLES</v>
      </c>
      <c r="AU24" s="8">
        <f t="shared" si="7"/>
        <v>42389</v>
      </c>
      <c r="AV24" s="69">
        <f t="shared" si="8"/>
        <v>12595</v>
      </c>
      <c r="AW24" s="69">
        <f t="shared" si="8"/>
        <v>15812</v>
      </c>
      <c r="AX24" s="69">
        <f t="shared" si="9"/>
        <v>7042</v>
      </c>
      <c r="AY24" s="69">
        <f t="shared" si="14"/>
        <v>4220</v>
      </c>
      <c r="AZ24" s="157">
        <f t="shared" si="14"/>
        <v>4147</v>
      </c>
      <c r="BA24" s="159">
        <f t="shared" si="10"/>
        <v>43816</v>
      </c>
      <c r="BC24" s="309"/>
      <c r="BD24" s="313"/>
      <c r="BE24" s="135">
        <v>428</v>
      </c>
      <c r="BF24" s="82">
        <f t="shared" si="37"/>
        <v>1498</v>
      </c>
      <c r="BG24" s="79">
        <v>488</v>
      </c>
      <c r="BH24" s="82">
        <f t="shared" si="15"/>
        <v>1708</v>
      </c>
      <c r="BI24" s="79">
        <v>3736</v>
      </c>
      <c r="BJ24" s="82">
        <f t="shared" si="16"/>
        <v>26152</v>
      </c>
      <c r="BK24" s="79">
        <v>20</v>
      </c>
      <c r="BL24" s="174">
        <v>18</v>
      </c>
      <c r="BM24" s="174">
        <v>16</v>
      </c>
      <c r="BN24" s="119">
        <f t="shared" si="11"/>
        <v>1834.875</v>
      </c>
      <c r="BO24" s="309"/>
      <c r="BP24" s="315"/>
      <c r="BQ24" s="99">
        <v>343</v>
      </c>
      <c r="BR24" s="83">
        <f t="shared" si="17"/>
        <v>1200.5</v>
      </c>
      <c r="BS24" s="174">
        <v>270</v>
      </c>
      <c r="BT24" s="83">
        <f t="shared" si="18"/>
        <v>945</v>
      </c>
      <c r="BU24" s="174">
        <v>4298</v>
      </c>
      <c r="BV24" s="83">
        <f t="shared" si="19"/>
        <v>30086</v>
      </c>
      <c r="BW24" s="174">
        <v>21</v>
      </c>
      <c r="BX24" s="174">
        <v>20</v>
      </c>
      <c r="BY24" s="174">
        <v>16</v>
      </c>
      <c r="BZ24" s="100">
        <f t="shared" si="12"/>
        <v>2014.46875</v>
      </c>
      <c r="CA24" s="309"/>
      <c r="CB24" s="317"/>
      <c r="CC24" s="99">
        <v>139</v>
      </c>
      <c r="CD24" s="74">
        <f t="shared" si="20"/>
        <v>417</v>
      </c>
      <c r="CE24" s="174">
        <v>138</v>
      </c>
      <c r="CF24" s="74">
        <f t="shared" si="21"/>
        <v>414</v>
      </c>
      <c r="CG24" s="174">
        <v>1182</v>
      </c>
      <c r="CH24" s="74">
        <f t="shared" si="22"/>
        <v>7092</v>
      </c>
      <c r="CI24" s="174">
        <v>9</v>
      </c>
      <c r="CJ24" s="174">
        <v>7</v>
      </c>
      <c r="CK24" s="174">
        <v>12</v>
      </c>
      <c r="CL24" s="100">
        <f t="shared" si="23"/>
        <v>660.25</v>
      </c>
      <c r="CM24" s="309"/>
      <c r="CN24" s="319"/>
      <c r="CO24" s="91">
        <v>149</v>
      </c>
      <c r="CP24" s="83">
        <f t="shared" si="24"/>
        <v>521.5</v>
      </c>
      <c r="CQ24" s="174">
        <v>99</v>
      </c>
      <c r="CR24" s="83">
        <f t="shared" si="25"/>
        <v>346.5</v>
      </c>
      <c r="CS24" s="174">
        <v>1045</v>
      </c>
      <c r="CT24" s="83">
        <f t="shared" si="26"/>
        <v>7315</v>
      </c>
      <c r="CU24" s="174">
        <v>7</v>
      </c>
      <c r="CV24" s="174">
        <v>7</v>
      </c>
      <c r="CW24" s="174">
        <v>10</v>
      </c>
      <c r="CX24" s="98">
        <f t="shared" si="27"/>
        <v>818.3</v>
      </c>
      <c r="CY24" s="309"/>
      <c r="CZ24" s="307"/>
      <c r="DA24" s="99">
        <v>78</v>
      </c>
      <c r="DB24" s="83">
        <f t="shared" si="28"/>
        <v>273</v>
      </c>
      <c r="DC24" s="174">
        <v>30</v>
      </c>
      <c r="DD24" s="83">
        <f t="shared" si="29"/>
        <v>105</v>
      </c>
      <c r="DE24" s="174">
        <v>735</v>
      </c>
      <c r="DF24" s="83">
        <f t="shared" si="30"/>
        <v>5145</v>
      </c>
      <c r="DG24" s="174">
        <v>5</v>
      </c>
      <c r="DH24" s="174">
        <v>5</v>
      </c>
      <c r="DI24" s="174">
        <v>5</v>
      </c>
      <c r="DJ24" s="100">
        <f t="shared" si="31"/>
        <v>1104.5999999999999</v>
      </c>
      <c r="DK24" s="309"/>
      <c r="DL24" s="311"/>
      <c r="DM24" s="102">
        <v>0</v>
      </c>
      <c r="DN24" s="74">
        <f t="shared" si="32"/>
        <v>0</v>
      </c>
      <c r="DO24" s="1">
        <v>94</v>
      </c>
      <c r="DP24" s="74">
        <f t="shared" si="33"/>
        <v>352.5</v>
      </c>
      <c r="DQ24" s="1">
        <v>491</v>
      </c>
      <c r="DR24" s="74">
        <f t="shared" si="34"/>
        <v>3682.5</v>
      </c>
      <c r="DS24" s="1">
        <v>5</v>
      </c>
      <c r="DT24" s="1">
        <v>4</v>
      </c>
      <c r="DU24" s="110">
        <f t="shared" si="35"/>
        <v>4</v>
      </c>
      <c r="DV24" s="108">
        <f t="shared" si="36"/>
        <v>1008.75</v>
      </c>
    </row>
    <row r="25" spans="2:126" ht="19.5" thickBot="1" x14ac:dyDescent="0.35">
      <c r="B25" s="274">
        <v>21</v>
      </c>
      <c r="C25" s="38" t="s">
        <v>25</v>
      </c>
      <c r="D25" s="132">
        <f t="shared" si="13"/>
        <v>42390</v>
      </c>
      <c r="E25" s="144">
        <v>90153</v>
      </c>
      <c r="F25" s="144">
        <v>113302</v>
      </c>
      <c r="G25" s="2">
        <v>41136</v>
      </c>
      <c r="H25" s="170">
        <v>32928</v>
      </c>
      <c r="I25" s="171">
        <v>27531</v>
      </c>
      <c r="J25" s="24">
        <f t="shared" si="0"/>
        <v>305050</v>
      </c>
      <c r="K25" s="7">
        <v>6874</v>
      </c>
      <c r="L25" s="7">
        <v>33866</v>
      </c>
      <c r="M25" s="23">
        <f t="shared" si="1"/>
        <v>345790</v>
      </c>
      <c r="N25" s="47">
        <f t="shared" si="2"/>
        <v>2291.3333333333335</v>
      </c>
      <c r="O25" s="48">
        <f t="shared" si="2"/>
        <v>11288.666666666666</v>
      </c>
      <c r="P25" s="8">
        <f t="shared" si="3"/>
        <v>42390</v>
      </c>
      <c r="Q25" s="3">
        <v>194650</v>
      </c>
      <c r="R25" s="3">
        <v>1638</v>
      </c>
      <c r="S25" s="3">
        <v>5829</v>
      </c>
      <c r="T25" s="3"/>
      <c r="U25" s="3"/>
      <c r="V25" s="3"/>
      <c r="W25" s="3">
        <v>1624</v>
      </c>
      <c r="X25" s="3"/>
      <c r="Y25" s="3"/>
      <c r="Z25" s="3"/>
      <c r="AA25" s="6"/>
      <c r="AB25" s="3">
        <v>700</v>
      </c>
      <c r="AC25" s="3">
        <v>1700</v>
      </c>
      <c r="AD25" s="3"/>
      <c r="AE25" s="3"/>
      <c r="AF25" s="3"/>
      <c r="AG25" s="3"/>
      <c r="AH25" s="3"/>
      <c r="AI25" s="3"/>
      <c r="AJ25" s="25"/>
      <c r="AK25" s="3"/>
      <c r="AL25" s="53">
        <v>11668</v>
      </c>
      <c r="AM25" s="44">
        <f t="shared" si="4"/>
        <v>217809</v>
      </c>
      <c r="AN25" s="9">
        <v>1170</v>
      </c>
      <c r="AO25" s="9">
        <f t="shared" si="5"/>
        <v>345790</v>
      </c>
      <c r="AP25" s="49">
        <f>'[2]ENE 16'!$I$25</f>
        <v>9892.5</v>
      </c>
      <c r="AQ25" s="46">
        <f t="shared" si="6"/>
        <v>574661.5</v>
      </c>
      <c r="AS25" s="276">
        <f t="shared" si="7"/>
        <v>21</v>
      </c>
      <c r="AT25" s="5" t="str">
        <f t="shared" si="7"/>
        <v>JUEVES</v>
      </c>
      <c r="AU25" s="8">
        <f t="shared" si="7"/>
        <v>42390</v>
      </c>
      <c r="AV25" s="69">
        <f t="shared" si="8"/>
        <v>12879</v>
      </c>
      <c r="AW25" s="69">
        <f t="shared" si="8"/>
        <v>16186</v>
      </c>
      <c r="AX25" s="69">
        <f t="shared" si="9"/>
        <v>6856</v>
      </c>
      <c r="AY25" s="69">
        <f t="shared" si="14"/>
        <v>4704</v>
      </c>
      <c r="AZ25" s="157">
        <f t="shared" si="14"/>
        <v>3933</v>
      </c>
      <c r="BA25" s="159">
        <f t="shared" si="10"/>
        <v>44558</v>
      </c>
      <c r="BC25" s="308" t="str">
        <f>C15</f>
        <v>LUNES</v>
      </c>
      <c r="BD25" s="312">
        <f>BD23+1</f>
        <v>42380</v>
      </c>
      <c r="BE25" s="135">
        <v>1167</v>
      </c>
      <c r="BF25" s="82">
        <f t="shared" si="37"/>
        <v>4084.5</v>
      </c>
      <c r="BG25" s="79">
        <v>276</v>
      </c>
      <c r="BH25" s="82">
        <f t="shared" si="15"/>
        <v>966</v>
      </c>
      <c r="BI25" s="79">
        <v>5564</v>
      </c>
      <c r="BJ25" s="82">
        <f t="shared" si="16"/>
        <v>38948</v>
      </c>
      <c r="BK25" s="79"/>
      <c r="BL25" s="174">
        <v>24</v>
      </c>
      <c r="BM25" s="174">
        <v>25</v>
      </c>
      <c r="BN25" s="119">
        <f t="shared" si="11"/>
        <v>1759.94</v>
      </c>
      <c r="BO25" s="308" t="str">
        <f>BC25</f>
        <v>LUNES</v>
      </c>
      <c r="BP25" s="314">
        <f>BD25</f>
        <v>42380</v>
      </c>
      <c r="BQ25" s="99">
        <v>1292</v>
      </c>
      <c r="BR25" s="83">
        <f t="shared" si="17"/>
        <v>4522</v>
      </c>
      <c r="BS25" s="174">
        <v>243</v>
      </c>
      <c r="BT25" s="83">
        <f t="shared" si="18"/>
        <v>850.5</v>
      </c>
      <c r="BU25" s="174">
        <v>7700</v>
      </c>
      <c r="BV25" s="83">
        <f t="shared" si="19"/>
        <v>53900</v>
      </c>
      <c r="BW25" s="174"/>
      <c r="BX25" s="174">
        <v>25</v>
      </c>
      <c r="BY25" s="174">
        <v>25</v>
      </c>
      <c r="BZ25" s="100">
        <f t="shared" si="12"/>
        <v>2370.9</v>
      </c>
      <c r="CA25" s="308" t="str">
        <f>BO25</f>
        <v>LUNES</v>
      </c>
      <c r="CB25" s="316">
        <f>BP25</f>
        <v>42380</v>
      </c>
      <c r="CC25" s="99">
        <v>505</v>
      </c>
      <c r="CD25" s="74">
        <f t="shared" si="20"/>
        <v>1515</v>
      </c>
      <c r="CE25" s="174">
        <v>209</v>
      </c>
      <c r="CF25" s="74">
        <f t="shared" si="21"/>
        <v>627</v>
      </c>
      <c r="CG25" s="174">
        <v>3044</v>
      </c>
      <c r="CH25" s="74">
        <f t="shared" si="22"/>
        <v>18264</v>
      </c>
      <c r="CI25" s="174"/>
      <c r="CJ25" s="174">
        <v>13</v>
      </c>
      <c r="CK25" s="174">
        <v>12</v>
      </c>
      <c r="CL25" s="100">
        <f t="shared" si="23"/>
        <v>1700.5</v>
      </c>
      <c r="CM25" s="308" t="str">
        <f>CA25</f>
        <v>LUNES</v>
      </c>
      <c r="CN25" s="318">
        <f>CB25</f>
        <v>42380</v>
      </c>
      <c r="CO25" s="91">
        <v>287</v>
      </c>
      <c r="CP25" s="83">
        <f t="shared" si="24"/>
        <v>1004.5</v>
      </c>
      <c r="CQ25" s="174">
        <v>70</v>
      </c>
      <c r="CR25" s="83">
        <f t="shared" si="25"/>
        <v>245</v>
      </c>
      <c r="CS25" s="174">
        <v>1939</v>
      </c>
      <c r="CT25" s="83">
        <f t="shared" si="26"/>
        <v>13573</v>
      </c>
      <c r="CU25" s="174"/>
      <c r="CV25" s="174">
        <v>10</v>
      </c>
      <c r="CW25" s="174">
        <v>10</v>
      </c>
      <c r="CX25" s="98">
        <f t="shared" si="27"/>
        <v>1482.25</v>
      </c>
      <c r="CY25" s="308" t="str">
        <f>CM25</f>
        <v>LUNES</v>
      </c>
      <c r="CZ25" s="306">
        <f>CN25</f>
        <v>42380</v>
      </c>
      <c r="DA25" s="99">
        <v>313</v>
      </c>
      <c r="DB25" s="83">
        <f t="shared" si="28"/>
        <v>1095.5</v>
      </c>
      <c r="DC25" s="174">
        <v>34</v>
      </c>
      <c r="DD25" s="83">
        <f t="shared" si="29"/>
        <v>119</v>
      </c>
      <c r="DE25" s="174">
        <v>1706</v>
      </c>
      <c r="DF25" s="83">
        <f t="shared" si="30"/>
        <v>11942</v>
      </c>
      <c r="DG25" s="174"/>
      <c r="DH25" s="174">
        <v>8</v>
      </c>
      <c r="DI25" s="174">
        <v>8</v>
      </c>
      <c r="DJ25" s="100">
        <f t="shared" si="31"/>
        <v>1644.5625</v>
      </c>
      <c r="DK25" s="308" t="str">
        <f>CY25</f>
        <v>LUNES</v>
      </c>
      <c r="DL25" s="310">
        <f>CZ25</f>
        <v>42380</v>
      </c>
      <c r="DM25" s="102">
        <v>0</v>
      </c>
      <c r="DN25" s="74">
        <f t="shared" si="32"/>
        <v>0</v>
      </c>
      <c r="DO25" s="1">
        <v>148</v>
      </c>
      <c r="DP25" s="74">
        <f t="shared" si="33"/>
        <v>555</v>
      </c>
      <c r="DQ25" s="1">
        <v>452</v>
      </c>
      <c r="DR25" s="74">
        <f t="shared" si="34"/>
        <v>3390</v>
      </c>
      <c r="DS25" s="1"/>
      <c r="DT25" s="1">
        <v>4</v>
      </c>
      <c r="DU25" s="110">
        <f t="shared" si="35"/>
        <v>4</v>
      </c>
      <c r="DV25" s="108">
        <f t="shared" si="36"/>
        <v>986.25</v>
      </c>
    </row>
    <row r="26" spans="2:126" ht="19.5" thickBot="1" x14ac:dyDescent="0.35">
      <c r="B26" s="274">
        <v>22</v>
      </c>
      <c r="C26" s="38" t="s">
        <v>26</v>
      </c>
      <c r="D26" s="132">
        <f t="shared" si="13"/>
        <v>42391</v>
      </c>
      <c r="E26" s="144">
        <v>88130</v>
      </c>
      <c r="F26" s="144">
        <v>107660</v>
      </c>
      <c r="G26" s="2">
        <v>40362</v>
      </c>
      <c r="H26" s="170">
        <v>32977</v>
      </c>
      <c r="I26" s="171">
        <v>28119</v>
      </c>
      <c r="J26" s="24">
        <f t="shared" si="0"/>
        <v>297248</v>
      </c>
      <c r="K26" s="7">
        <v>7138.5</v>
      </c>
      <c r="L26" s="7">
        <v>30655</v>
      </c>
      <c r="M26" s="23">
        <f t="shared" si="1"/>
        <v>335041.5</v>
      </c>
      <c r="N26" s="47">
        <f t="shared" si="2"/>
        <v>2379.5</v>
      </c>
      <c r="O26" s="48">
        <f t="shared" si="2"/>
        <v>10218.333333333334</v>
      </c>
      <c r="P26" s="8">
        <f t="shared" si="3"/>
        <v>42391</v>
      </c>
      <c r="Q26" s="3">
        <v>97250</v>
      </c>
      <c r="R26" s="3">
        <v>2457</v>
      </c>
      <c r="S26" s="3">
        <v>4474</v>
      </c>
      <c r="T26" s="3"/>
      <c r="U26" s="3">
        <v>14050</v>
      </c>
      <c r="V26" s="3"/>
      <c r="W26" s="3">
        <v>3712</v>
      </c>
      <c r="X26" s="3">
        <v>58</v>
      </c>
      <c r="Y26" s="3"/>
      <c r="Z26" s="3"/>
      <c r="AA26" s="6"/>
      <c r="AB26" s="3"/>
      <c r="AC26" s="3">
        <v>1100</v>
      </c>
      <c r="AD26" s="3"/>
      <c r="AE26" s="3"/>
      <c r="AF26" s="3"/>
      <c r="AG26" s="3"/>
      <c r="AH26" s="3"/>
      <c r="AI26" s="3"/>
      <c r="AJ26" s="25"/>
      <c r="AK26" s="3"/>
      <c r="AL26" s="53">
        <v>5834</v>
      </c>
      <c r="AM26" s="44">
        <f t="shared" si="4"/>
        <v>128935</v>
      </c>
      <c r="AN26" s="9">
        <v>1382.28</v>
      </c>
      <c r="AO26" s="9">
        <f t="shared" si="5"/>
        <v>335041.5</v>
      </c>
      <c r="AP26" s="49">
        <f>'[2]ENE 16'!$I$26</f>
        <v>9750</v>
      </c>
      <c r="AQ26" s="46">
        <f t="shared" si="6"/>
        <v>475108.78</v>
      </c>
      <c r="AS26" s="276">
        <f t="shared" si="7"/>
        <v>22</v>
      </c>
      <c r="AT26" s="5" t="str">
        <f t="shared" si="7"/>
        <v>VIERNES</v>
      </c>
      <c r="AU26" s="8">
        <f t="shared" si="7"/>
        <v>42391</v>
      </c>
      <c r="AV26" s="69">
        <f t="shared" si="8"/>
        <v>12590</v>
      </c>
      <c r="AW26" s="69">
        <f t="shared" si="8"/>
        <v>15380</v>
      </c>
      <c r="AX26" s="69">
        <f t="shared" si="9"/>
        <v>6727</v>
      </c>
      <c r="AY26" s="69">
        <f t="shared" si="14"/>
        <v>4711</v>
      </c>
      <c r="AZ26" s="157">
        <f t="shared" si="14"/>
        <v>4017</v>
      </c>
      <c r="BA26" s="159">
        <f t="shared" si="10"/>
        <v>43425</v>
      </c>
      <c r="BC26" s="309"/>
      <c r="BD26" s="313"/>
      <c r="BE26" s="135">
        <v>1059</v>
      </c>
      <c r="BF26" s="82">
        <f t="shared" si="37"/>
        <v>3706.5</v>
      </c>
      <c r="BG26" s="79">
        <v>464</v>
      </c>
      <c r="BH26" s="82">
        <f t="shared" si="15"/>
        <v>1624</v>
      </c>
      <c r="BI26" s="79">
        <v>6600</v>
      </c>
      <c r="BJ26" s="82">
        <f t="shared" si="16"/>
        <v>46200</v>
      </c>
      <c r="BK26" s="79">
        <v>25</v>
      </c>
      <c r="BL26" s="174">
        <v>31</v>
      </c>
      <c r="BM26" s="174">
        <v>25</v>
      </c>
      <c r="BN26" s="119">
        <f t="shared" si="11"/>
        <v>2061.2199999999998</v>
      </c>
      <c r="BO26" s="309"/>
      <c r="BP26" s="315"/>
      <c r="BQ26" s="99">
        <v>1168</v>
      </c>
      <c r="BR26" s="83">
        <f t="shared" si="17"/>
        <v>4088</v>
      </c>
      <c r="BS26" s="174">
        <v>302</v>
      </c>
      <c r="BT26" s="83">
        <f t="shared" si="18"/>
        <v>1057</v>
      </c>
      <c r="BU26" s="174">
        <v>7864</v>
      </c>
      <c r="BV26" s="83">
        <f t="shared" si="19"/>
        <v>55048</v>
      </c>
      <c r="BW26" s="174">
        <v>27</v>
      </c>
      <c r="BX26" s="174">
        <v>31</v>
      </c>
      <c r="BY26" s="174">
        <v>27</v>
      </c>
      <c r="BZ26" s="100">
        <f t="shared" si="12"/>
        <v>2229.3703703703704</v>
      </c>
      <c r="CA26" s="309"/>
      <c r="CB26" s="317"/>
      <c r="CC26" s="99">
        <v>454</v>
      </c>
      <c r="CD26" s="74">
        <f t="shared" si="20"/>
        <v>1362</v>
      </c>
      <c r="CE26" s="174">
        <v>286</v>
      </c>
      <c r="CF26" s="74">
        <f t="shared" si="21"/>
        <v>858</v>
      </c>
      <c r="CG26" s="174">
        <v>3180</v>
      </c>
      <c r="CH26" s="74">
        <f t="shared" si="22"/>
        <v>19080</v>
      </c>
      <c r="CI26" s="174">
        <v>15</v>
      </c>
      <c r="CJ26" s="174">
        <v>17</v>
      </c>
      <c r="CK26" s="174">
        <v>14</v>
      </c>
      <c r="CL26" s="100">
        <f t="shared" si="23"/>
        <v>1521.4285714285713</v>
      </c>
      <c r="CM26" s="309"/>
      <c r="CN26" s="319"/>
      <c r="CO26" s="91">
        <v>408</v>
      </c>
      <c r="CP26" s="83">
        <f t="shared" si="24"/>
        <v>1428</v>
      </c>
      <c r="CQ26" s="174">
        <v>63</v>
      </c>
      <c r="CR26" s="83">
        <f t="shared" si="25"/>
        <v>220.5</v>
      </c>
      <c r="CS26" s="174">
        <v>2696</v>
      </c>
      <c r="CT26" s="83">
        <f t="shared" si="26"/>
        <v>18872</v>
      </c>
      <c r="CU26" s="174">
        <v>10</v>
      </c>
      <c r="CV26" s="174">
        <v>13</v>
      </c>
      <c r="CW26" s="174">
        <v>10</v>
      </c>
      <c r="CX26" s="98">
        <f t="shared" si="27"/>
        <v>2052.0500000000002</v>
      </c>
      <c r="CY26" s="309"/>
      <c r="CZ26" s="307"/>
      <c r="DA26" s="99">
        <v>290</v>
      </c>
      <c r="DB26" s="83">
        <f t="shared" si="28"/>
        <v>1015</v>
      </c>
      <c r="DC26" s="174">
        <v>36</v>
      </c>
      <c r="DD26" s="83">
        <f t="shared" si="29"/>
        <v>126</v>
      </c>
      <c r="DE26" s="174">
        <v>1930</v>
      </c>
      <c r="DF26" s="83">
        <f t="shared" si="30"/>
        <v>13510</v>
      </c>
      <c r="DG26" s="174">
        <v>8</v>
      </c>
      <c r="DH26" s="174">
        <v>10</v>
      </c>
      <c r="DI26" s="174">
        <v>8</v>
      </c>
      <c r="DJ26" s="100">
        <f t="shared" si="31"/>
        <v>1831.375</v>
      </c>
      <c r="DK26" s="309"/>
      <c r="DL26" s="311"/>
      <c r="DM26" s="102">
        <v>0</v>
      </c>
      <c r="DN26" s="74">
        <f t="shared" si="32"/>
        <v>0</v>
      </c>
      <c r="DO26" s="1">
        <v>122</v>
      </c>
      <c r="DP26" s="74">
        <f t="shared" si="33"/>
        <v>457.5</v>
      </c>
      <c r="DQ26" s="1">
        <v>466</v>
      </c>
      <c r="DR26" s="74">
        <f t="shared" si="34"/>
        <v>3495</v>
      </c>
      <c r="DS26" s="1">
        <v>4</v>
      </c>
      <c r="DT26" s="1">
        <v>4</v>
      </c>
      <c r="DU26" s="110">
        <f t="shared" si="35"/>
        <v>4</v>
      </c>
      <c r="DV26" s="108">
        <f t="shared" si="36"/>
        <v>988.125</v>
      </c>
    </row>
    <row r="27" spans="2:126" ht="19.5" thickBot="1" x14ac:dyDescent="0.35">
      <c r="B27" s="274">
        <v>23</v>
      </c>
      <c r="C27" s="38" t="s">
        <v>27</v>
      </c>
      <c r="D27" s="132">
        <f t="shared" si="13"/>
        <v>42392</v>
      </c>
      <c r="E27" s="144">
        <v>60641</v>
      </c>
      <c r="F27" s="144">
        <v>78862</v>
      </c>
      <c r="G27" s="2">
        <v>27066</v>
      </c>
      <c r="H27" s="170">
        <v>26488</v>
      </c>
      <c r="I27" s="171">
        <v>19649</v>
      </c>
      <c r="J27" s="24">
        <f t="shared" si="0"/>
        <v>212706</v>
      </c>
      <c r="K27" s="7">
        <v>7158</v>
      </c>
      <c r="L27" s="7">
        <v>15679</v>
      </c>
      <c r="M27" s="23">
        <f t="shared" si="1"/>
        <v>235543</v>
      </c>
      <c r="N27" s="47">
        <f t="shared" si="2"/>
        <v>2386</v>
      </c>
      <c r="O27" s="48">
        <f t="shared" si="2"/>
        <v>5226.333333333333</v>
      </c>
      <c r="P27" s="8">
        <f t="shared" si="3"/>
        <v>42392</v>
      </c>
      <c r="Q27" s="3">
        <v>0</v>
      </c>
      <c r="R27" s="3"/>
      <c r="S27" s="3"/>
      <c r="T27" s="3"/>
      <c r="U27" s="3"/>
      <c r="V27" s="3"/>
      <c r="W27" s="3"/>
      <c r="X27" s="3"/>
      <c r="Y27" s="3"/>
      <c r="Z27" s="3"/>
      <c r="AA27" s="6"/>
      <c r="AB27" s="3"/>
      <c r="AC27" s="3"/>
      <c r="AD27" s="3"/>
      <c r="AE27" s="3"/>
      <c r="AF27" s="3"/>
      <c r="AG27" s="3"/>
      <c r="AH27" s="3"/>
      <c r="AI27" s="3"/>
      <c r="AJ27" s="25"/>
      <c r="AK27" s="3"/>
      <c r="AL27" s="53"/>
      <c r="AM27" s="44">
        <f t="shared" si="4"/>
        <v>0</v>
      </c>
      <c r="AN27" s="9">
        <v>0</v>
      </c>
      <c r="AO27" s="9">
        <f t="shared" si="5"/>
        <v>235543</v>
      </c>
      <c r="AP27" s="49">
        <f>'[2]ENE 16'!$I$27</f>
        <v>8103.75</v>
      </c>
      <c r="AQ27" s="46">
        <f t="shared" si="6"/>
        <v>243646.75</v>
      </c>
      <c r="AS27" s="276">
        <f t="shared" si="7"/>
        <v>23</v>
      </c>
      <c r="AT27" s="5" t="str">
        <f t="shared" si="7"/>
        <v>SÁBADO</v>
      </c>
      <c r="AU27" s="8">
        <f t="shared" si="7"/>
        <v>42392</v>
      </c>
      <c r="AV27" s="69">
        <f t="shared" si="8"/>
        <v>8663</v>
      </c>
      <c r="AW27" s="69">
        <f t="shared" si="8"/>
        <v>11266</v>
      </c>
      <c r="AX27" s="69">
        <f t="shared" si="9"/>
        <v>4511</v>
      </c>
      <c r="AY27" s="69">
        <f t="shared" si="14"/>
        <v>3784</v>
      </c>
      <c r="AZ27" s="157">
        <f t="shared" si="14"/>
        <v>2807</v>
      </c>
      <c r="BA27" s="159">
        <f t="shared" si="10"/>
        <v>31031</v>
      </c>
      <c r="BC27" s="308" t="str">
        <f>C16</f>
        <v>MARTES</v>
      </c>
      <c r="BD27" s="312">
        <f>BD25+1</f>
        <v>42381</v>
      </c>
      <c r="BE27" s="135">
        <v>1166</v>
      </c>
      <c r="BF27" s="82">
        <f t="shared" si="37"/>
        <v>4081</v>
      </c>
      <c r="BG27" s="79">
        <v>264</v>
      </c>
      <c r="BH27" s="82">
        <f t="shared" si="15"/>
        <v>924</v>
      </c>
      <c r="BI27" s="79">
        <v>5728</v>
      </c>
      <c r="BJ27" s="82">
        <f t="shared" si="16"/>
        <v>40096</v>
      </c>
      <c r="BK27" s="79"/>
      <c r="BL27" s="174">
        <v>27</v>
      </c>
      <c r="BM27" s="174">
        <v>27</v>
      </c>
      <c r="BN27" s="119">
        <f t="shared" si="11"/>
        <v>1670.4074074074074</v>
      </c>
      <c r="BO27" s="308" t="str">
        <f>BC27</f>
        <v>MARTES</v>
      </c>
      <c r="BP27" s="314">
        <f>BD27</f>
        <v>42381</v>
      </c>
      <c r="BQ27" s="99">
        <v>1365</v>
      </c>
      <c r="BR27" s="83">
        <f t="shared" si="17"/>
        <v>4777.5</v>
      </c>
      <c r="BS27" s="174">
        <v>238</v>
      </c>
      <c r="BT27" s="83">
        <f t="shared" si="18"/>
        <v>833</v>
      </c>
      <c r="BU27" s="174">
        <v>7869</v>
      </c>
      <c r="BV27" s="83">
        <f t="shared" si="19"/>
        <v>55083</v>
      </c>
      <c r="BW27" s="174"/>
      <c r="BX27" s="174">
        <v>30</v>
      </c>
      <c r="BY27" s="174">
        <v>30</v>
      </c>
      <c r="BZ27" s="100">
        <f t="shared" si="12"/>
        <v>2023.1166666666666</v>
      </c>
      <c r="CA27" s="308" t="str">
        <f>BO27</f>
        <v>MARTES</v>
      </c>
      <c r="CB27" s="316">
        <f>BP27</f>
        <v>42381</v>
      </c>
      <c r="CC27" s="99">
        <v>603</v>
      </c>
      <c r="CD27" s="74">
        <f t="shared" si="20"/>
        <v>1809</v>
      </c>
      <c r="CE27" s="174">
        <v>238</v>
      </c>
      <c r="CF27" s="74">
        <f t="shared" si="21"/>
        <v>714</v>
      </c>
      <c r="CG27" s="174">
        <v>3616</v>
      </c>
      <c r="CH27" s="74">
        <f t="shared" si="22"/>
        <v>21696</v>
      </c>
      <c r="CI27" s="174"/>
      <c r="CJ27" s="174">
        <v>16</v>
      </c>
      <c r="CK27" s="174">
        <v>16</v>
      </c>
      <c r="CL27" s="100">
        <f t="shared" si="23"/>
        <v>1513.6875</v>
      </c>
      <c r="CM27" s="308" t="str">
        <f>CA27</f>
        <v>MARTES</v>
      </c>
      <c r="CN27" s="318">
        <f>CB27</f>
        <v>42381</v>
      </c>
      <c r="CO27" s="91">
        <v>287</v>
      </c>
      <c r="CP27" s="83">
        <f t="shared" si="24"/>
        <v>1004.5</v>
      </c>
      <c r="CQ27" s="174">
        <v>60</v>
      </c>
      <c r="CR27" s="83">
        <f t="shared" si="25"/>
        <v>210</v>
      </c>
      <c r="CS27" s="174">
        <v>1999</v>
      </c>
      <c r="CT27" s="83">
        <f t="shared" si="26"/>
        <v>13993</v>
      </c>
      <c r="CU27" s="174"/>
      <c r="CV27" s="174">
        <v>9</v>
      </c>
      <c r="CW27" s="174">
        <v>9</v>
      </c>
      <c r="CX27" s="98">
        <f t="shared" si="27"/>
        <v>1689.7222222222222</v>
      </c>
      <c r="CY27" s="308" t="str">
        <f>CM27</f>
        <v>MARTES</v>
      </c>
      <c r="CZ27" s="306">
        <f>CN27</f>
        <v>42381</v>
      </c>
      <c r="DA27" s="99">
        <v>311</v>
      </c>
      <c r="DB27" s="83">
        <f t="shared" si="28"/>
        <v>1088.5</v>
      </c>
      <c r="DC27" s="174">
        <v>42</v>
      </c>
      <c r="DD27" s="83">
        <f t="shared" si="29"/>
        <v>147</v>
      </c>
      <c r="DE27" s="174">
        <v>1866</v>
      </c>
      <c r="DF27" s="83">
        <f t="shared" si="30"/>
        <v>13062</v>
      </c>
      <c r="DG27" s="174"/>
      <c r="DH27" s="174">
        <v>9</v>
      </c>
      <c r="DI27" s="174">
        <v>8</v>
      </c>
      <c r="DJ27" s="100">
        <f t="shared" si="31"/>
        <v>1787.1875</v>
      </c>
      <c r="DK27" s="308" t="str">
        <f>CY27</f>
        <v>MARTES</v>
      </c>
      <c r="DL27" s="310">
        <f>CZ27</f>
        <v>42381</v>
      </c>
      <c r="DM27" s="102">
        <v>1</v>
      </c>
      <c r="DN27" s="74">
        <f t="shared" si="32"/>
        <v>3.75</v>
      </c>
      <c r="DO27" s="1">
        <v>196</v>
      </c>
      <c r="DP27" s="74">
        <f t="shared" si="33"/>
        <v>735</v>
      </c>
      <c r="DQ27" s="1">
        <v>512</v>
      </c>
      <c r="DR27" s="74">
        <f t="shared" si="34"/>
        <v>3840</v>
      </c>
      <c r="DS27" s="1"/>
      <c r="DT27" s="1">
        <v>4</v>
      </c>
      <c r="DU27" s="110">
        <f t="shared" si="35"/>
        <v>4</v>
      </c>
      <c r="DV27" s="108">
        <f t="shared" si="36"/>
        <v>1144.6875</v>
      </c>
    </row>
    <row r="28" spans="2:126" ht="19.5" thickBot="1" x14ac:dyDescent="0.35">
      <c r="B28" s="274">
        <v>24</v>
      </c>
      <c r="C28" s="38" t="s">
        <v>22</v>
      </c>
      <c r="D28" s="132">
        <f t="shared" si="13"/>
        <v>42393</v>
      </c>
      <c r="E28" s="144">
        <v>42798</v>
      </c>
      <c r="F28" s="144">
        <v>48482</v>
      </c>
      <c r="G28" s="2">
        <v>16434</v>
      </c>
      <c r="H28" s="170">
        <v>12621</v>
      </c>
      <c r="I28" s="171">
        <v>4081</v>
      </c>
      <c r="J28" s="24">
        <f t="shared" si="0"/>
        <v>124416</v>
      </c>
      <c r="K28" s="7">
        <v>5421</v>
      </c>
      <c r="L28" s="7">
        <v>7976.5</v>
      </c>
      <c r="M28" s="23">
        <f t="shared" si="1"/>
        <v>137813.5</v>
      </c>
      <c r="N28" s="47">
        <f t="shared" si="2"/>
        <v>1807</v>
      </c>
      <c r="O28" s="48">
        <f t="shared" si="2"/>
        <v>2658.8333333333335</v>
      </c>
      <c r="P28" s="8">
        <f t="shared" si="3"/>
        <v>42393</v>
      </c>
      <c r="Q28" s="3">
        <v>0</v>
      </c>
      <c r="R28" s="3"/>
      <c r="S28" s="3"/>
      <c r="T28" s="3"/>
      <c r="U28" s="3"/>
      <c r="V28" s="3"/>
      <c r="W28" s="3"/>
      <c r="X28" s="3"/>
      <c r="Y28" s="3"/>
      <c r="Z28" s="3"/>
      <c r="AA28" s="6"/>
      <c r="AB28" s="3"/>
      <c r="AC28" s="3"/>
      <c r="AD28" s="3"/>
      <c r="AE28" s="3"/>
      <c r="AF28" s="3"/>
      <c r="AG28" s="3"/>
      <c r="AH28" s="3"/>
      <c r="AI28" s="3"/>
      <c r="AJ28" s="25"/>
      <c r="AK28" s="3"/>
      <c r="AL28" s="53"/>
      <c r="AM28" s="44">
        <f t="shared" si="4"/>
        <v>0</v>
      </c>
      <c r="AN28" s="9">
        <v>0</v>
      </c>
      <c r="AO28" s="9">
        <f t="shared" si="5"/>
        <v>137813.5</v>
      </c>
      <c r="AP28" s="49">
        <f>'[2]ENE 16'!$I$28</f>
        <v>3322.5</v>
      </c>
      <c r="AQ28" s="46">
        <f t="shared" si="6"/>
        <v>141136</v>
      </c>
      <c r="AS28" s="276">
        <f t="shared" si="7"/>
        <v>24</v>
      </c>
      <c r="AT28" s="5" t="str">
        <f t="shared" si="7"/>
        <v>DOMINGO</v>
      </c>
      <c r="AU28" s="8">
        <f t="shared" si="7"/>
        <v>42393</v>
      </c>
      <c r="AV28" s="69">
        <f t="shared" si="8"/>
        <v>6114</v>
      </c>
      <c r="AW28" s="69">
        <f t="shared" si="8"/>
        <v>6926</v>
      </c>
      <c r="AX28" s="69">
        <f t="shared" si="9"/>
        <v>2739</v>
      </c>
      <c r="AY28" s="69">
        <f t="shared" si="14"/>
        <v>1803</v>
      </c>
      <c r="AZ28" s="157">
        <f t="shared" si="14"/>
        <v>583</v>
      </c>
      <c r="BA28" s="159">
        <f t="shared" si="10"/>
        <v>18165</v>
      </c>
      <c r="BC28" s="309"/>
      <c r="BD28" s="313"/>
      <c r="BE28" s="135">
        <v>1194</v>
      </c>
      <c r="BF28" s="82">
        <f t="shared" si="37"/>
        <v>4179</v>
      </c>
      <c r="BG28" s="79">
        <v>386</v>
      </c>
      <c r="BH28" s="82">
        <f t="shared" si="15"/>
        <v>1351</v>
      </c>
      <c r="BI28" s="79">
        <v>6337</v>
      </c>
      <c r="BJ28" s="82">
        <f t="shared" si="16"/>
        <v>44359</v>
      </c>
      <c r="BK28" s="79">
        <v>30</v>
      </c>
      <c r="BL28" s="174">
        <v>32</v>
      </c>
      <c r="BM28" s="174">
        <v>27</v>
      </c>
      <c r="BN28" s="119">
        <f t="shared" si="11"/>
        <v>1847.7407407407406</v>
      </c>
      <c r="BO28" s="309"/>
      <c r="BP28" s="315"/>
      <c r="BQ28" s="99">
        <v>1361</v>
      </c>
      <c r="BR28" s="83">
        <f t="shared" si="17"/>
        <v>4763.5</v>
      </c>
      <c r="BS28" s="174">
        <v>300</v>
      </c>
      <c r="BT28" s="83">
        <f t="shared" si="18"/>
        <v>1050</v>
      </c>
      <c r="BU28" s="174">
        <v>8188</v>
      </c>
      <c r="BV28" s="83">
        <f t="shared" si="19"/>
        <v>57316</v>
      </c>
      <c r="BW28" s="174">
        <v>33</v>
      </c>
      <c r="BX28" s="174">
        <v>33</v>
      </c>
      <c r="BY28" s="174">
        <v>30</v>
      </c>
      <c r="BZ28" s="100">
        <f t="shared" si="12"/>
        <v>2104.3166666666666</v>
      </c>
      <c r="CA28" s="309"/>
      <c r="CB28" s="317"/>
      <c r="CC28" s="99">
        <v>579</v>
      </c>
      <c r="CD28" s="74">
        <f t="shared" si="20"/>
        <v>1737</v>
      </c>
      <c r="CE28" s="174">
        <v>219</v>
      </c>
      <c r="CF28" s="74">
        <f t="shared" si="21"/>
        <v>657</v>
      </c>
      <c r="CG28" s="174">
        <v>3482</v>
      </c>
      <c r="CH28" s="74">
        <f t="shared" si="22"/>
        <v>20892</v>
      </c>
      <c r="CI28" s="174">
        <v>20</v>
      </c>
      <c r="CJ28" s="174">
        <v>18</v>
      </c>
      <c r="CK28" s="174">
        <v>18</v>
      </c>
      <c r="CL28" s="100">
        <f t="shared" si="23"/>
        <v>1293.6666666666667</v>
      </c>
      <c r="CM28" s="309"/>
      <c r="CN28" s="319"/>
      <c r="CO28" s="91">
        <v>407</v>
      </c>
      <c r="CP28" s="83">
        <f t="shared" si="24"/>
        <v>1424.5</v>
      </c>
      <c r="CQ28" s="174">
        <v>52</v>
      </c>
      <c r="CR28" s="83">
        <f t="shared" si="25"/>
        <v>182</v>
      </c>
      <c r="CS28" s="174">
        <v>2278</v>
      </c>
      <c r="CT28" s="83">
        <f t="shared" si="26"/>
        <v>15946</v>
      </c>
      <c r="CU28" s="174">
        <v>10</v>
      </c>
      <c r="CV28" s="174">
        <v>10</v>
      </c>
      <c r="CW28" s="174">
        <v>9</v>
      </c>
      <c r="CX28" s="98">
        <f t="shared" si="27"/>
        <v>1950.2777777777778</v>
      </c>
      <c r="CY28" s="309"/>
      <c r="CZ28" s="307"/>
      <c r="DA28" s="99">
        <v>239</v>
      </c>
      <c r="DB28" s="83">
        <f t="shared" si="28"/>
        <v>836.5</v>
      </c>
      <c r="DC28" s="174">
        <v>41</v>
      </c>
      <c r="DD28" s="83">
        <f t="shared" si="29"/>
        <v>143.5</v>
      </c>
      <c r="DE28" s="174">
        <v>1839</v>
      </c>
      <c r="DF28" s="83">
        <f t="shared" si="30"/>
        <v>12873</v>
      </c>
      <c r="DG28" s="174">
        <v>9</v>
      </c>
      <c r="DH28" s="174">
        <v>7</v>
      </c>
      <c r="DI28" s="174">
        <v>8</v>
      </c>
      <c r="DJ28" s="100">
        <f t="shared" si="31"/>
        <v>1731.625</v>
      </c>
      <c r="DK28" s="309"/>
      <c r="DL28" s="311"/>
      <c r="DM28" s="102">
        <v>0</v>
      </c>
      <c r="DN28" s="74">
        <f t="shared" si="32"/>
        <v>0</v>
      </c>
      <c r="DO28" s="1">
        <v>190</v>
      </c>
      <c r="DP28" s="74">
        <f t="shared" si="33"/>
        <v>712.5</v>
      </c>
      <c r="DQ28" s="1">
        <v>653</v>
      </c>
      <c r="DR28" s="74">
        <f t="shared" si="34"/>
        <v>4897.5</v>
      </c>
      <c r="DS28" s="1">
        <v>5</v>
      </c>
      <c r="DT28" s="1">
        <v>5</v>
      </c>
      <c r="DU28" s="110">
        <f t="shared" si="35"/>
        <v>5</v>
      </c>
      <c r="DV28" s="108">
        <f t="shared" si="36"/>
        <v>1122</v>
      </c>
    </row>
    <row r="29" spans="2:126" ht="19.5" thickBot="1" x14ac:dyDescent="0.35">
      <c r="B29" s="274">
        <v>25</v>
      </c>
      <c r="C29" s="38" t="s">
        <v>24</v>
      </c>
      <c r="D29" s="132">
        <f t="shared" si="13"/>
        <v>42394</v>
      </c>
      <c r="E29" s="144">
        <v>78302</v>
      </c>
      <c r="F29" s="144">
        <v>106771</v>
      </c>
      <c r="G29" s="2">
        <v>39414</v>
      </c>
      <c r="H29" s="170">
        <v>31430</v>
      </c>
      <c r="I29" s="171">
        <v>28392</v>
      </c>
      <c r="J29" s="24">
        <f t="shared" si="0"/>
        <v>284309</v>
      </c>
      <c r="K29" s="7">
        <v>6981</v>
      </c>
      <c r="L29" s="7">
        <v>29372</v>
      </c>
      <c r="M29" s="23">
        <f t="shared" si="1"/>
        <v>320662</v>
      </c>
      <c r="N29" s="47">
        <f t="shared" si="2"/>
        <v>2327</v>
      </c>
      <c r="O29" s="48">
        <f t="shared" si="2"/>
        <v>9790.6666666666661</v>
      </c>
      <c r="P29" s="8">
        <f t="shared" si="3"/>
        <v>42394</v>
      </c>
      <c r="Q29" s="3">
        <v>156500</v>
      </c>
      <c r="R29" s="3">
        <v>1638</v>
      </c>
      <c r="S29" s="3">
        <v>10627</v>
      </c>
      <c r="T29" s="3"/>
      <c r="U29" s="3"/>
      <c r="V29" s="3"/>
      <c r="W29" s="3">
        <v>1740</v>
      </c>
      <c r="X29" s="3"/>
      <c r="Y29" s="3">
        <v>5834</v>
      </c>
      <c r="Z29" s="3"/>
      <c r="AA29" s="6"/>
      <c r="AB29" s="3">
        <v>1050</v>
      </c>
      <c r="AC29" s="3">
        <v>2200</v>
      </c>
      <c r="AD29" s="3"/>
      <c r="AE29" s="3"/>
      <c r="AF29" s="3"/>
      <c r="AG29" s="3"/>
      <c r="AH29" s="3"/>
      <c r="AI29" s="3"/>
      <c r="AJ29" s="25"/>
      <c r="AK29" s="3"/>
      <c r="AL29" s="53">
        <v>17502</v>
      </c>
      <c r="AM29" s="44">
        <f t="shared" si="4"/>
        <v>197091</v>
      </c>
      <c r="AN29" s="9">
        <v>0</v>
      </c>
      <c r="AO29" s="9">
        <f t="shared" si="5"/>
        <v>320662</v>
      </c>
      <c r="AP29" s="49">
        <f>'[2]ENE 16'!$I$29</f>
        <v>7530</v>
      </c>
      <c r="AQ29" s="46">
        <f t="shared" si="6"/>
        <v>525283</v>
      </c>
      <c r="AS29" s="276">
        <f t="shared" si="7"/>
        <v>25</v>
      </c>
      <c r="AT29" s="5" t="str">
        <f t="shared" si="7"/>
        <v>LUNES</v>
      </c>
      <c r="AU29" s="8">
        <f t="shared" si="7"/>
        <v>42394</v>
      </c>
      <c r="AV29" s="69">
        <f t="shared" si="8"/>
        <v>11186</v>
      </c>
      <c r="AW29" s="69">
        <f t="shared" si="8"/>
        <v>15253</v>
      </c>
      <c r="AX29" s="69">
        <f t="shared" si="9"/>
        <v>6569</v>
      </c>
      <c r="AY29" s="69">
        <f t="shared" si="14"/>
        <v>4490</v>
      </c>
      <c r="AZ29" s="157">
        <f t="shared" si="14"/>
        <v>4056</v>
      </c>
      <c r="BA29" s="159">
        <f t="shared" si="10"/>
        <v>41554</v>
      </c>
      <c r="BC29" s="308" t="str">
        <f>C17</f>
        <v>MIÉRCOLES</v>
      </c>
      <c r="BD29" s="312">
        <f>BD27+1</f>
        <v>42382</v>
      </c>
      <c r="BE29" s="135">
        <v>1277</v>
      </c>
      <c r="BF29" s="82">
        <f t="shared" si="37"/>
        <v>4469.5</v>
      </c>
      <c r="BG29" s="79">
        <v>278</v>
      </c>
      <c r="BH29" s="82">
        <f t="shared" si="15"/>
        <v>973</v>
      </c>
      <c r="BI29" s="79">
        <v>5663</v>
      </c>
      <c r="BJ29" s="82">
        <f t="shared" si="16"/>
        <v>39641</v>
      </c>
      <c r="BK29" s="79"/>
      <c r="BL29" s="174">
        <v>29</v>
      </c>
      <c r="BM29" s="174">
        <v>29</v>
      </c>
      <c r="BN29" s="119">
        <f t="shared" si="11"/>
        <v>1554.6034482758621</v>
      </c>
      <c r="BO29" s="308" t="str">
        <f>BC29</f>
        <v>MIÉRCOLES</v>
      </c>
      <c r="BP29" s="314">
        <f>BD29</f>
        <v>42382</v>
      </c>
      <c r="BQ29" s="99">
        <v>1275</v>
      </c>
      <c r="BR29" s="83">
        <f t="shared" si="17"/>
        <v>4462.5</v>
      </c>
      <c r="BS29" s="174">
        <v>240</v>
      </c>
      <c r="BT29" s="83">
        <f t="shared" si="18"/>
        <v>840</v>
      </c>
      <c r="BU29" s="174">
        <v>7640</v>
      </c>
      <c r="BV29" s="83">
        <f t="shared" si="19"/>
        <v>53480</v>
      </c>
      <c r="BW29" s="174"/>
      <c r="BX29" s="174">
        <v>31</v>
      </c>
      <c r="BY29" s="174">
        <v>29</v>
      </c>
      <c r="BZ29" s="100">
        <f t="shared" si="12"/>
        <v>2026.9827586206898</v>
      </c>
      <c r="CA29" s="308" t="str">
        <f>BO29</f>
        <v>MIÉRCOLES</v>
      </c>
      <c r="CB29" s="316">
        <f>BP29</f>
        <v>42382</v>
      </c>
      <c r="CC29" s="99">
        <v>709</v>
      </c>
      <c r="CD29" s="74">
        <f t="shared" si="20"/>
        <v>2127</v>
      </c>
      <c r="CE29" s="174">
        <v>240</v>
      </c>
      <c r="CF29" s="74">
        <f t="shared" si="21"/>
        <v>720</v>
      </c>
      <c r="CG29" s="174">
        <v>7640</v>
      </c>
      <c r="CH29" s="74">
        <f t="shared" si="22"/>
        <v>45840</v>
      </c>
      <c r="CI29" s="174"/>
      <c r="CJ29" s="174">
        <v>31</v>
      </c>
      <c r="CK29" s="174">
        <v>17</v>
      </c>
      <c r="CL29" s="100">
        <f t="shared" si="23"/>
        <v>2863.9411764705883</v>
      </c>
      <c r="CM29" s="308" t="str">
        <f>CA29</f>
        <v>MIÉRCOLES</v>
      </c>
      <c r="CN29" s="318">
        <f>CB29</f>
        <v>42382</v>
      </c>
      <c r="CO29" s="91">
        <v>369</v>
      </c>
      <c r="CP29" s="83">
        <f t="shared" si="24"/>
        <v>1291.5</v>
      </c>
      <c r="CQ29" s="174">
        <v>41</v>
      </c>
      <c r="CR29" s="83">
        <f t="shared" si="25"/>
        <v>143.5</v>
      </c>
      <c r="CS29" s="174">
        <v>1944</v>
      </c>
      <c r="CT29" s="83">
        <f t="shared" si="26"/>
        <v>13608</v>
      </c>
      <c r="CU29" s="174"/>
      <c r="CV29" s="174">
        <v>10</v>
      </c>
      <c r="CW29" s="174">
        <v>9</v>
      </c>
      <c r="CX29" s="98">
        <f t="shared" si="27"/>
        <v>1671.4444444444443</v>
      </c>
      <c r="CY29" s="308" t="str">
        <f>CM29</f>
        <v>MIÉRCOLES</v>
      </c>
      <c r="CZ29" s="306">
        <f>CN29</f>
        <v>42382</v>
      </c>
      <c r="DA29" s="99">
        <v>356</v>
      </c>
      <c r="DB29" s="83">
        <f t="shared" si="28"/>
        <v>1246</v>
      </c>
      <c r="DC29" s="174">
        <v>46</v>
      </c>
      <c r="DD29" s="83">
        <f t="shared" si="29"/>
        <v>161</v>
      </c>
      <c r="DE29" s="174">
        <v>2005</v>
      </c>
      <c r="DF29" s="83">
        <f t="shared" si="30"/>
        <v>14035</v>
      </c>
      <c r="DG29" s="174"/>
      <c r="DH29" s="174">
        <v>10</v>
      </c>
      <c r="DI29" s="174">
        <v>8</v>
      </c>
      <c r="DJ29" s="100">
        <f t="shared" si="31"/>
        <v>1930.25</v>
      </c>
      <c r="DK29" s="308" t="str">
        <f>CY29</f>
        <v>MIÉRCOLES</v>
      </c>
      <c r="DL29" s="310">
        <f>CZ29</f>
        <v>42382</v>
      </c>
      <c r="DM29" s="102">
        <v>3</v>
      </c>
      <c r="DN29" s="74">
        <f t="shared" si="32"/>
        <v>11.25</v>
      </c>
      <c r="DO29" s="1">
        <v>142</v>
      </c>
      <c r="DP29" s="74">
        <f t="shared" si="33"/>
        <v>532.5</v>
      </c>
      <c r="DQ29" s="1">
        <v>535</v>
      </c>
      <c r="DR29" s="74">
        <f t="shared" si="34"/>
        <v>4012.5</v>
      </c>
      <c r="DS29" s="1"/>
      <c r="DT29" s="1">
        <v>5</v>
      </c>
      <c r="DU29" s="110">
        <f t="shared" si="35"/>
        <v>5</v>
      </c>
      <c r="DV29" s="108">
        <f t="shared" si="36"/>
        <v>911.25</v>
      </c>
    </row>
    <row r="30" spans="2:126" ht="19.5" thickBot="1" x14ac:dyDescent="0.35">
      <c r="B30" s="274">
        <v>26</v>
      </c>
      <c r="C30" s="38" t="s">
        <v>21</v>
      </c>
      <c r="D30" s="132">
        <f t="shared" si="13"/>
        <v>42395</v>
      </c>
      <c r="E30" s="144">
        <v>84175</v>
      </c>
      <c r="F30" s="144">
        <v>105784</v>
      </c>
      <c r="G30" s="2">
        <v>40314</v>
      </c>
      <c r="H30" s="170">
        <v>31598</v>
      </c>
      <c r="I30" s="171">
        <v>26558</v>
      </c>
      <c r="J30" s="24">
        <f t="shared" si="0"/>
        <v>288429</v>
      </c>
      <c r="K30" s="7">
        <v>6979</v>
      </c>
      <c r="L30" s="7">
        <v>32737</v>
      </c>
      <c r="M30" s="23">
        <f t="shared" si="1"/>
        <v>328145</v>
      </c>
      <c r="N30" s="47">
        <f t="shared" si="2"/>
        <v>2326.3333333333335</v>
      </c>
      <c r="O30" s="48">
        <f t="shared" si="2"/>
        <v>10912.333333333334</v>
      </c>
      <c r="P30" s="8">
        <f t="shared" si="3"/>
        <v>42395</v>
      </c>
      <c r="Q30" s="3">
        <v>462750</v>
      </c>
      <c r="R30" s="3">
        <v>2457</v>
      </c>
      <c r="S30" s="3">
        <v>20920</v>
      </c>
      <c r="T30" s="3">
        <v>234</v>
      </c>
      <c r="U30" s="3">
        <v>14050</v>
      </c>
      <c r="V30" s="3">
        <v>11668</v>
      </c>
      <c r="W30" s="3">
        <v>3074</v>
      </c>
      <c r="X30" s="3">
        <v>174</v>
      </c>
      <c r="Y30" s="3">
        <v>11668</v>
      </c>
      <c r="Z30" s="3"/>
      <c r="AA30" s="6"/>
      <c r="AB30" s="3">
        <v>1050</v>
      </c>
      <c r="AC30" s="3">
        <v>3700</v>
      </c>
      <c r="AD30" s="3"/>
      <c r="AE30" s="3"/>
      <c r="AF30" s="3"/>
      <c r="AG30" s="3"/>
      <c r="AH30" s="3"/>
      <c r="AI30" s="3"/>
      <c r="AJ30" s="25"/>
      <c r="AK30" s="3"/>
      <c r="AL30" s="53">
        <v>46672</v>
      </c>
      <c r="AM30" s="44">
        <f t="shared" si="4"/>
        <v>578417</v>
      </c>
      <c r="AN30" s="9">
        <v>30360.98</v>
      </c>
      <c r="AO30" s="9">
        <f t="shared" si="5"/>
        <v>328145</v>
      </c>
      <c r="AP30" s="49">
        <f>'[2]ENE 16'!$I$30</f>
        <v>9750</v>
      </c>
      <c r="AQ30" s="46">
        <f t="shared" si="6"/>
        <v>946672.98</v>
      </c>
      <c r="AS30" s="276">
        <f t="shared" si="7"/>
        <v>26</v>
      </c>
      <c r="AT30" s="5" t="str">
        <f t="shared" si="7"/>
        <v>MARTES</v>
      </c>
      <c r="AU30" s="8">
        <f t="shared" si="7"/>
        <v>42395</v>
      </c>
      <c r="AV30" s="69">
        <f t="shared" si="8"/>
        <v>12025</v>
      </c>
      <c r="AW30" s="69">
        <f t="shared" si="8"/>
        <v>15112</v>
      </c>
      <c r="AX30" s="69">
        <f t="shared" si="9"/>
        <v>6719</v>
      </c>
      <c r="AY30" s="69">
        <f t="shared" si="14"/>
        <v>4514</v>
      </c>
      <c r="AZ30" s="157">
        <f t="shared" si="14"/>
        <v>3794</v>
      </c>
      <c r="BA30" s="159">
        <f t="shared" si="10"/>
        <v>42164</v>
      </c>
      <c r="BC30" s="309"/>
      <c r="BD30" s="313"/>
      <c r="BE30" s="135">
        <v>1126</v>
      </c>
      <c r="BF30" s="82">
        <f t="shared" si="37"/>
        <v>3941</v>
      </c>
      <c r="BG30" s="79">
        <v>374</v>
      </c>
      <c r="BH30" s="82">
        <f t="shared" si="15"/>
        <v>1309</v>
      </c>
      <c r="BI30" s="79">
        <v>6315</v>
      </c>
      <c r="BJ30" s="82">
        <f t="shared" si="16"/>
        <v>44205</v>
      </c>
      <c r="BK30" s="79">
        <v>32</v>
      </c>
      <c r="BL30" s="174">
        <v>30</v>
      </c>
      <c r="BM30" s="174">
        <v>30</v>
      </c>
      <c r="BN30" s="119">
        <f t="shared" si="11"/>
        <v>1648.5</v>
      </c>
      <c r="BO30" s="309"/>
      <c r="BP30" s="315"/>
      <c r="BQ30" s="99">
        <v>1197</v>
      </c>
      <c r="BR30" s="83">
        <f t="shared" si="17"/>
        <v>4189.5</v>
      </c>
      <c r="BS30" s="174">
        <v>278</v>
      </c>
      <c r="BT30" s="83">
        <f t="shared" si="18"/>
        <v>973</v>
      </c>
      <c r="BU30" s="174">
        <v>8057</v>
      </c>
      <c r="BV30" s="83">
        <f t="shared" si="19"/>
        <v>56399</v>
      </c>
      <c r="BW30" s="174">
        <v>31</v>
      </c>
      <c r="BX30" s="174">
        <v>32</v>
      </c>
      <c r="BY30" s="174">
        <v>30</v>
      </c>
      <c r="BZ30" s="100">
        <f t="shared" si="12"/>
        <v>2052.0500000000002</v>
      </c>
      <c r="CA30" s="309"/>
      <c r="CB30" s="317"/>
      <c r="CC30" s="99">
        <v>546</v>
      </c>
      <c r="CD30" s="74">
        <f t="shared" si="20"/>
        <v>1638</v>
      </c>
      <c r="CE30" s="174">
        <v>278</v>
      </c>
      <c r="CF30" s="74">
        <f t="shared" si="21"/>
        <v>834</v>
      </c>
      <c r="CG30" s="174">
        <v>8057</v>
      </c>
      <c r="CH30" s="74">
        <f t="shared" si="22"/>
        <v>48342</v>
      </c>
      <c r="CI30" s="174">
        <v>31</v>
      </c>
      <c r="CJ30" s="174">
        <v>32</v>
      </c>
      <c r="CK30" s="174">
        <v>16</v>
      </c>
      <c r="CL30" s="100">
        <f t="shared" si="23"/>
        <v>3175.875</v>
      </c>
      <c r="CM30" s="309"/>
      <c r="CN30" s="319"/>
      <c r="CO30" s="91">
        <v>411</v>
      </c>
      <c r="CP30" s="83">
        <f t="shared" si="24"/>
        <v>1438.5</v>
      </c>
      <c r="CQ30" s="174">
        <v>51</v>
      </c>
      <c r="CR30" s="83">
        <f t="shared" si="25"/>
        <v>178.5</v>
      </c>
      <c r="CS30" s="174">
        <v>2146</v>
      </c>
      <c r="CT30" s="83">
        <f t="shared" si="26"/>
        <v>15022</v>
      </c>
      <c r="CU30" s="174">
        <v>10</v>
      </c>
      <c r="CV30" s="174">
        <v>12</v>
      </c>
      <c r="CW30" s="174">
        <v>9</v>
      </c>
      <c r="CX30" s="98">
        <f t="shared" si="27"/>
        <v>1848.7777777777778</v>
      </c>
      <c r="CY30" s="309"/>
      <c r="CZ30" s="307"/>
      <c r="DA30" s="99">
        <v>245</v>
      </c>
      <c r="DB30" s="83">
        <f t="shared" si="28"/>
        <v>857.5</v>
      </c>
      <c r="DC30" s="174">
        <v>46</v>
      </c>
      <c r="DD30" s="83">
        <f t="shared" si="29"/>
        <v>161</v>
      </c>
      <c r="DE30" s="174">
        <v>1756</v>
      </c>
      <c r="DF30" s="83">
        <f t="shared" si="30"/>
        <v>12292</v>
      </c>
      <c r="DG30" s="174">
        <v>8</v>
      </c>
      <c r="DH30" s="174">
        <v>8</v>
      </c>
      <c r="DI30" s="174">
        <v>8</v>
      </c>
      <c r="DJ30" s="100">
        <f t="shared" si="31"/>
        <v>1663.8125</v>
      </c>
      <c r="DK30" s="309"/>
      <c r="DL30" s="311"/>
      <c r="DM30" s="102">
        <v>0</v>
      </c>
      <c r="DN30" s="74">
        <f t="shared" si="32"/>
        <v>0</v>
      </c>
      <c r="DO30" s="1">
        <v>212</v>
      </c>
      <c r="DP30" s="74">
        <f t="shared" si="33"/>
        <v>795</v>
      </c>
      <c r="DQ30" s="1">
        <v>690</v>
      </c>
      <c r="DR30" s="74">
        <f t="shared" si="34"/>
        <v>5175</v>
      </c>
      <c r="DS30" s="1">
        <v>5</v>
      </c>
      <c r="DT30" s="1">
        <v>5</v>
      </c>
      <c r="DU30" s="110">
        <f t="shared" si="35"/>
        <v>5</v>
      </c>
      <c r="DV30" s="108">
        <f t="shared" si="36"/>
        <v>1194</v>
      </c>
    </row>
    <row r="31" spans="2:126" ht="19.5" thickBot="1" x14ac:dyDescent="0.35">
      <c r="B31" s="274">
        <v>27</v>
      </c>
      <c r="C31" s="38" t="s">
        <v>23</v>
      </c>
      <c r="D31" s="132">
        <f t="shared" si="13"/>
        <v>42396</v>
      </c>
      <c r="E31" s="144">
        <v>78918</v>
      </c>
      <c r="F31" s="144">
        <v>101983</v>
      </c>
      <c r="G31" s="2">
        <v>38070</v>
      </c>
      <c r="H31" s="170">
        <v>30450</v>
      </c>
      <c r="I31" s="171">
        <v>25648</v>
      </c>
      <c r="J31" s="24">
        <f t="shared" si="0"/>
        <v>275069</v>
      </c>
      <c r="K31" s="7">
        <v>7100</v>
      </c>
      <c r="L31" s="7">
        <v>32333.5</v>
      </c>
      <c r="M31" s="23">
        <f t="shared" si="1"/>
        <v>314502.5</v>
      </c>
      <c r="N31" s="47">
        <f t="shared" ref="N31:O35" si="38">K31/3.5</f>
        <v>2028.5714285714287</v>
      </c>
      <c r="O31" s="48">
        <f t="shared" si="38"/>
        <v>9238.1428571428569</v>
      </c>
      <c r="P31" s="8">
        <f t="shared" si="3"/>
        <v>42396</v>
      </c>
      <c r="Q31" s="3">
        <v>472750</v>
      </c>
      <c r="R31" s="3">
        <v>1521</v>
      </c>
      <c r="S31" s="3">
        <v>29059</v>
      </c>
      <c r="T31" s="3"/>
      <c r="U31" s="3"/>
      <c r="V31" s="3"/>
      <c r="W31" s="3">
        <v>2668</v>
      </c>
      <c r="X31" s="3">
        <v>58</v>
      </c>
      <c r="Y31" s="3">
        <v>5834</v>
      </c>
      <c r="Z31" s="3"/>
      <c r="AA31" s="6"/>
      <c r="AB31" s="3">
        <v>700</v>
      </c>
      <c r="AC31" s="3">
        <v>11800</v>
      </c>
      <c r="AD31" s="3"/>
      <c r="AE31" s="3"/>
      <c r="AF31" s="3">
        <v>441</v>
      </c>
      <c r="AG31" s="3"/>
      <c r="AH31" s="3"/>
      <c r="AI31" s="3"/>
      <c r="AJ31" s="25"/>
      <c r="AK31" s="3"/>
      <c r="AL31" s="53">
        <v>29170</v>
      </c>
      <c r="AM31" s="44">
        <f t="shared" si="4"/>
        <v>554001</v>
      </c>
      <c r="AN31" s="9">
        <v>0</v>
      </c>
      <c r="AO31" s="9">
        <f t="shared" si="5"/>
        <v>314502.5</v>
      </c>
      <c r="AP31" s="49">
        <f>'[2]ENE 16'!$I$31</f>
        <v>16577.5</v>
      </c>
      <c r="AQ31" s="46">
        <f t="shared" si="6"/>
        <v>885081</v>
      </c>
      <c r="AS31" s="276">
        <f t="shared" si="7"/>
        <v>27</v>
      </c>
      <c r="AT31" s="5" t="str">
        <f t="shared" si="7"/>
        <v>MIÉRCOLES</v>
      </c>
      <c r="AU31" s="8">
        <f t="shared" si="7"/>
        <v>42396</v>
      </c>
      <c r="AV31" s="69">
        <f t="shared" si="8"/>
        <v>11274</v>
      </c>
      <c r="AW31" s="69">
        <f t="shared" si="8"/>
        <v>14569</v>
      </c>
      <c r="AX31" s="69">
        <f t="shared" si="9"/>
        <v>6345</v>
      </c>
      <c r="AY31" s="69">
        <f t="shared" si="14"/>
        <v>4350</v>
      </c>
      <c r="AZ31" s="157">
        <f t="shared" si="14"/>
        <v>3664</v>
      </c>
      <c r="BA31" s="159">
        <f t="shared" si="10"/>
        <v>40202</v>
      </c>
      <c r="BC31" s="308" t="str">
        <f>C18</f>
        <v>JUEVES</v>
      </c>
      <c r="BD31" s="312">
        <f>BD29+1</f>
        <v>42383</v>
      </c>
      <c r="BE31" s="135">
        <v>1282</v>
      </c>
      <c r="BF31" s="82">
        <f t="shared" si="37"/>
        <v>4487</v>
      </c>
      <c r="BG31" s="79">
        <v>435</v>
      </c>
      <c r="BH31" s="82">
        <f t="shared" si="15"/>
        <v>1522.5</v>
      </c>
      <c r="BI31" s="79">
        <v>6869</v>
      </c>
      <c r="BJ31" s="82">
        <f t="shared" si="16"/>
        <v>48083</v>
      </c>
      <c r="BK31" s="79"/>
      <c r="BL31" s="174">
        <v>33</v>
      </c>
      <c r="BM31" s="174">
        <v>31</v>
      </c>
      <c r="BN31" s="119">
        <f t="shared" si="11"/>
        <v>1744.9193548387098</v>
      </c>
      <c r="BO31" s="308" t="str">
        <f>BC31</f>
        <v>JUEVES</v>
      </c>
      <c r="BP31" s="314">
        <f>BD31</f>
        <v>42383</v>
      </c>
      <c r="BQ31" s="99">
        <v>1486</v>
      </c>
      <c r="BR31" s="83">
        <f t="shared" si="17"/>
        <v>5201</v>
      </c>
      <c r="BS31" s="174">
        <v>217</v>
      </c>
      <c r="BT31" s="83">
        <f t="shared" si="18"/>
        <v>759.5</v>
      </c>
      <c r="BU31" s="174">
        <v>7540</v>
      </c>
      <c r="BV31" s="83">
        <f t="shared" si="19"/>
        <v>52780</v>
      </c>
      <c r="BW31" s="174"/>
      <c r="BX31" s="174">
        <v>28</v>
      </c>
      <c r="BY31" s="174">
        <v>29</v>
      </c>
      <c r="BZ31" s="100">
        <f t="shared" si="12"/>
        <v>2025.5344827586207</v>
      </c>
      <c r="CA31" s="308" t="str">
        <f>BO31</f>
        <v>JUEVES</v>
      </c>
      <c r="CB31" s="316">
        <f>BP31</f>
        <v>42383</v>
      </c>
      <c r="CC31" s="99">
        <v>758</v>
      </c>
      <c r="CD31" s="74">
        <f t="shared" si="20"/>
        <v>2274</v>
      </c>
      <c r="CE31" s="174">
        <v>195</v>
      </c>
      <c r="CF31" s="74">
        <f t="shared" si="21"/>
        <v>585</v>
      </c>
      <c r="CG31" s="174">
        <v>3521</v>
      </c>
      <c r="CH31" s="74">
        <f t="shared" si="22"/>
        <v>21126</v>
      </c>
      <c r="CI31" s="174"/>
      <c r="CJ31" s="174">
        <v>18</v>
      </c>
      <c r="CK31" s="174">
        <v>18</v>
      </c>
      <c r="CL31" s="100">
        <f t="shared" si="23"/>
        <v>1332.5</v>
      </c>
      <c r="CM31" s="308" t="str">
        <f>CA31</f>
        <v>JUEVES</v>
      </c>
      <c r="CN31" s="318">
        <f>CB31</f>
        <v>42383</v>
      </c>
      <c r="CO31" s="91">
        <v>357</v>
      </c>
      <c r="CP31" s="83">
        <f t="shared" si="24"/>
        <v>1249.5</v>
      </c>
      <c r="CQ31" s="174">
        <v>52</v>
      </c>
      <c r="CR31" s="83">
        <f t="shared" si="25"/>
        <v>182</v>
      </c>
      <c r="CS31" s="174">
        <v>1899</v>
      </c>
      <c r="CT31" s="83">
        <f t="shared" si="26"/>
        <v>13293</v>
      </c>
      <c r="CU31" s="174"/>
      <c r="CV31" s="174">
        <v>9</v>
      </c>
      <c r="CW31" s="174">
        <v>9</v>
      </c>
      <c r="CX31" s="98">
        <f t="shared" si="27"/>
        <v>1636.0555555555557</v>
      </c>
      <c r="CY31" s="308" t="str">
        <f>CM31</f>
        <v>JUEVES</v>
      </c>
      <c r="CZ31" s="306">
        <f>CN31</f>
        <v>42383</v>
      </c>
      <c r="DA31" s="99">
        <v>328</v>
      </c>
      <c r="DB31" s="83">
        <f t="shared" si="28"/>
        <v>1148</v>
      </c>
      <c r="DC31" s="174">
        <v>37</v>
      </c>
      <c r="DD31" s="83">
        <f t="shared" si="29"/>
        <v>129.5</v>
      </c>
      <c r="DE31" s="174">
        <v>1707</v>
      </c>
      <c r="DF31" s="83">
        <f t="shared" si="30"/>
        <v>11949</v>
      </c>
      <c r="DG31" s="174"/>
      <c r="DH31" s="174">
        <v>8</v>
      </c>
      <c r="DI31" s="174">
        <v>8</v>
      </c>
      <c r="DJ31" s="100">
        <f t="shared" si="31"/>
        <v>1653.3125</v>
      </c>
      <c r="DK31" s="308" t="str">
        <f>CY31</f>
        <v>JUEVES</v>
      </c>
      <c r="DL31" s="310">
        <f>CZ31</f>
        <v>42383</v>
      </c>
      <c r="DM31" s="102">
        <v>1</v>
      </c>
      <c r="DN31" s="74">
        <f t="shared" si="32"/>
        <v>3.75</v>
      </c>
      <c r="DO31" s="1">
        <v>154</v>
      </c>
      <c r="DP31" s="74">
        <f t="shared" si="33"/>
        <v>577.5</v>
      </c>
      <c r="DQ31" s="1">
        <v>585</v>
      </c>
      <c r="DR31" s="74">
        <f t="shared" si="34"/>
        <v>4387.5</v>
      </c>
      <c r="DS31" s="1"/>
      <c r="DT31" s="1">
        <v>5</v>
      </c>
      <c r="DU31" s="110">
        <f t="shared" si="35"/>
        <v>5</v>
      </c>
      <c r="DV31" s="108">
        <f t="shared" si="36"/>
        <v>993.75</v>
      </c>
    </row>
    <row r="32" spans="2:126" ht="19.5" thickBot="1" x14ac:dyDescent="0.35">
      <c r="B32" s="274">
        <v>28</v>
      </c>
      <c r="C32" s="38" t="s">
        <v>25</v>
      </c>
      <c r="D32" s="132">
        <f t="shared" si="13"/>
        <v>42397</v>
      </c>
      <c r="E32" s="144">
        <v>81410</v>
      </c>
      <c r="F32" s="144">
        <v>100688</v>
      </c>
      <c r="G32" s="2">
        <v>36792</v>
      </c>
      <c r="H32" s="170">
        <v>31045</v>
      </c>
      <c r="I32" s="171">
        <v>26586</v>
      </c>
      <c r="J32" s="24">
        <f t="shared" si="0"/>
        <v>276521</v>
      </c>
      <c r="K32" s="7">
        <v>6037</v>
      </c>
      <c r="L32" s="7">
        <v>34461.5</v>
      </c>
      <c r="M32" s="23">
        <f t="shared" si="1"/>
        <v>317019.5</v>
      </c>
      <c r="N32" s="47">
        <f t="shared" si="38"/>
        <v>1724.8571428571429</v>
      </c>
      <c r="O32" s="48">
        <f t="shared" si="38"/>
        <v>9846.1428571428569</v>
      </c>
      <c r="P32" s="8">
        <f t="shared" si="3"/>
        <v>42397</v>
      </c>
      <c r="Q32" s="3">
        <v>603800</v>
      </c>
      <c r="R32" s="3">
        <v>2574</v>
      </c>
      <c r="S32" s="3">
        <v>29090</v>
      </c>
      <c r="T32" s="3"/>
      <c r="U32" s="3">
        <v>28100</v>
      </c>
      <c r="V32" s="3"/>
      <c r="W32" s="3">
        <v>4060</v>
      </c>
      <c r="X32" s="3">
        <v>174</v>
      </c>
      <c r="Y32" s="3">
        <v>5834</v>
      </c>
      <c r="Z32" s="3"/>
      <c r="AA32" s="6"/>
      <c r="AB32" s="3">
        <v>700</v>
      </c>
      <c r="AC32" s="3">
        <v>7400</v>
      </c>
      <c r="AD32" s="3"/>
      <c r="AE32" s="3"/>
      <c r="AF32" s="3"/>
      <c r="AG32" s="3"/>
      <c r="AH32" s="3"/>
      <c r="AI32" s="3"/>
      <c r="AJ32" s="25"/>
      <c r="AK32" s="3"/>
      <c r="AL32" s="53">
        <v>23336</v>
      </c>
      <c r="AM32" s="44">
        <f t="shared" si="4"/>
        <v>705068</v>
      </c>
      <c r="AN32" s="9">
        <v>1140</v>
      </c>
      <c r="AO32" s="9">
        <f t="shared" si="5"/>
        <v>317019.5</v>
      </c>
      <c r="AP32" s="49">
        <f>'[2]ENE 16'!$I$32</f>
        <v>40432.5</v>
      </c>
      <c r="AQ32" s="46">
        <f t="shared" si="6"/>
        <v>1063660</v>
      </c>
      <c r="AS32" s="276">
        <f t="shared" si="7"/>
        <v>28</v>
      </c>
      <c r="AT32" s="5" t="str">
        <f t="shared" si="7"/>
        <v>JUEVES</v>
      </c>
      <c r="AU32" s="8">
        <f t="shared" si="7"/>
        <v>42397</v>
      </c>
      <c r="AV32" s="69">
        <f t="shared" ref="AV32:AW35" si="39">E32/7</f>
        <v>11630</v>
      </c>
      <c r="AW32" s="69">
        <f t="shared" si="39"/>
        <v>14384</v>
      </c>
      <c r="AX32" s="69">
        <f t="shared" si="9"/>
        <v>6132</v>
      </c>
      <c r="AY32" s="69">
        <f t="shared" si="14"/>
        <v>4435</v>
      </c>
      <c r="AZ32" s="157">
        <f t="shared" si="14"/>
        <v>3798</v>
      </c>
      <c r="BA32" s="159">
        <f t="shared" si="10"/>
        <v>40379</v>
      </c>
      <c r="BC32" s="309"/>
      <c r="BD32" s="313"/>
      <c r="BE32" s="135">
        <v>1341</v>
      </c>
      <c r="BF32" s="82">
        <f t="shared" si="37"/>
        <v>4693.5</v>
      </c>
      <c r="BG32" s="79">
        <v>286</v>
      </c>
      <c r="BH32" s="82">
        <f t="shared" si="15"/>
        <v>1001</v>
      </c>
      <c r="BI32" s="79">
        <v>5868</v>
      </c>
      <c r="BJ32" s="82">
        <f t="shared" si="16"/>
        <v>41076</v>
      </c>
      <c r="BK32" s="79">
        <v>32</v>
      </c>
      <c r="BL32" s="174">
        <v>31</v>
      </c>
      <c r="BM32" s="174">
        <v>31</v>
      </c>
      <c r="BN32" s="119">
        <f t="shared" si="11"/>
        <v>1508.7258064516129</v>
      </c>
      <c r="BO32" s="309"/>
      <c r="BP32" s="315"/>
      <c r="BQ32" s="99">
        <v>1296</v>
      </c>
      <c r="BR32" s="83">
        <f t="shared" si="17"/>
        <v>4536</v>
      </c>
      <c r="BS32" s="174">
        <v>408</v>
      </c>
      <c r="BT32" s="83">
        <f t="shared" si="18"/>
        <v>1428</v>
      </c>
      <c r="BU32" s="174">
        <v>8195</v>
      </c>
      <c r="BV32" s="83">
        <f t="shared" si="19"/>
        <v>57365</v>
      </c>
      <c r="BW32" s="174">
        <v>30</v>
      </c>
      <c r="BX32" s="174">
        <v>30</v>
      </c>
      <c r="BY32" s="174">
        <v>28</v>
      </c>
      <c r="BZ32" s="100">
        <f t="shared" si="12"/>
        <v>2261.75</v>
      </c>
      <c r="CA32" s="309"/>
      <c r="CB32" s="317"/>
      <c r="CC32" s="99">
        <v>640</v>
      </c>
      <c r="CD32" s="74">
        <f t="shared" si="20"/>
        <v>1920</v>
      </c>
      <c r="CE32" s="174">
        <v>202</v>
      </c>
      <c r="CF32" s="74">
        <f t="shared" si="21"/>
        <v>606</v>
      </c>
      <c r="CG32" s="174">
        <v>3512</v>
      </c>
      <c r="CH32" s="74">
        <f t="shared" si="22"/>
        <v>21072</v>
      </c>
      <c r="CI32" s="174">
        <v>19</v>
      </c>
      <c r="CJ32" s="174">
        <v>15</v>
      </c>
      <c r="CK32" s="174">
        <v>15</v>
      </c>
      <c r="CL32" s="100">
        <f t="shared" si="23"/>
        <v>1573.2</v>
      </c>
      <c r="CM32" s="309"/>
      <c r="CN32" s="319"/>
      <c r="CO32" s="91">
        <v>436</v>
      </c>
      <c r="CP32" s="83">
        <f t="shared" si="24"/>
        <v>1526</v>
      </c>
      <c r="CQ32" s="174">
        <v>69</v>
      </c>
      <c r="CR32" s="83">
        <f t="shared" si="25"/>
        <v>241.5</v>
      </c>
      <c r="CS32" s="174">
        <v>2436</v>
      </c>
      <c r="CT32" s="83">
        <f t="shared" si="26"/>
        <v>17052</v>
      </c>
      <c r="CU32" s="174">
        <v>10</v>
      </c>
      <c r="CV32" s="174">
        <v>10</v>
      </c>
      <c r="CW32" s="174">
        <v>10</v>
      </c>
      <c r="CX32" s="98">
        <f t="shared" si="27"/>
        <v>1881.95</v>
      </c>
      <c r="CY32" s="309"/>
      <c r="CZ32" s="307"/>
      <c r="DA32" s="99">
        <v>339</v>
      </c>
      <c r="DB32" s="83">
        <f t="shared" si="28"/>
        <v>1186.5</v>
      </c>
      <c r="DC32" s="174">
        <v>56</v>
      </c>
      <c r="DD32" s="83">
        <f t="shared" si="29"/>
        <v>196</v>
      </c>
      <c r="DE32" s="174">
        <v>1969</v>
      </c>
      <c r="DF32" s="83">
        <f t="shared" si="30"/>
        <v>13783</v>
      </c>
      <c r="DG32" s="174">
        <v>8</v>
      </c>
      <c r="DH32" s="174">
        <v>8</v>
      </c>
      <c r="DI32" s="174">
        <v>8</v>
      </c>
      <c r="DJ32" s="100">
        <f t="shared" si="31"/>
        <v>1895.6875</v>
      </c>
      <c r="DK32" s="309"/>
      <c r="DL32" s="311"/>
      <c r="DM32" s="102">
        <v>0</v>
      </c>
      <c r="DN32" s="74">
        <f t="shared" si="32"/>
        <v>0</v>
      </c>
      <c r="DO32" s="1">
        <v>184</v>
      </c>
      <c r="DP32" s="74">
        <f t="shared" si="33"/>
        <v>690</v>
      </c>
      <c r="DQ32" s="1">
        <v>760</v>
      </c>
      <c r="DR32" s="74">
        <f t="shared" si="34"/>
        <v>5700</v>
      </c>
      <c r="DS32" s="1">
        <v>5</v>
      </c>
      <c r="DT32" s="1">
        <v>5</v>
      </c>
      <c r="DU32" s="110">
        <f t="shared" si="35"/>
        <v>5</v>
      </c>
      <c r="DV32" s="108">
        <f t="shared" si="36"/>
        <v>1278</v>
      </c>
    </row>
    <row r="33" spans="2:126" ht="19.5" thickBot="1" x14ac:dyDescent="0.35">
      <c r="B33" s="274">
        <v>29</v>
      </c>
      <c r="C33" s="38" t="s">
        <v>26</v>
      </c>
      <c r="D33" s="132">
        <f t="shared" si="13"/>
        <v>42398</v>
      </c>
      <c r="E33" s="144">
        <v>82789</v>
      </c>
      <c r="F33" s="144">
        <v>105238</v>
      </c>
      <c r="G33" s="2">
        <v>38946</v>
      </c>
      <c r="H33" s="170">
        <v>25256</v>
      </c>
      <c r="I33" s="171">
        <v>29659</v>
      </c>
      <c r="J33" s="24">
        <f t="shared" si="0"/>
        <v>281888</v>
      </c>
      <c r="K33" s="7">
        <v>8339</v>
      </c>
      <c r="L33" s="7">
        <v>30613.5</v>
      </c>
      <c r="M33" s="23">
        <f t="shared" si="1"/>
        <v>320840.5</v>
      </c>
      <c r="N33" s="47">
        <f t="shared" si="38"/>
        <v>2382.5714285714284</v>
      </c>
      <c r="O33" s="48">
        <f t="shared" si="38"/>
        <v>8746.7142857142862</v>
      </c>
      <c r="P33" s="8">
        <f t="shared" si="3"/>
        <v>42398</v>
      </c>
      <c r="Q33" s="3">
        <v>657700</v>
      </c>
      <c r="R33" s="3">
        <v>3393</v>
      </c>
      <c r="S33" s="3">
        <v>37265</v>
      </c>
      <c r="T33" s="3">
        <v>117</v>
      </c>
      <c r="U33" s="3">
        <v>42150</v>
      </c>
      <c r="V33" s="3"/>
      <c r="W33" s="3">
        <v>2088</v>
      </c>
      <c r="X33" s="3">
        <v>116</v>
      </c>
      <c r="Y33" s="3">
        <v>23336</v>
      </c>
      <c r="Z33" s="3"/>
      <c r="AA33" s="6"/>
      <c r="AB33" s="3"/>
      <c r="AC33" s="3">
        <v>16800</v>
      </c>
      <c r="AD33" s="3"/>
      <c r="AE33" s="3"/>
      <c r="AF33" s="3"/>
      <c r="AG33" s="3"/>
      <c r="AH33" s="3"/>
      <c r="AI33" s="3"/>
      <c r="AJ33" s="25"/>
      <c r="AK33" s="3"/>
      <c r="AL33" s="53">
        <v>5834</v>
      </c>
      <c r="AM33" s="44">
        <f t="shared" si="4"/>
        <v>788799</v>
      </c>
      <c r="AN33" s="9">
        <v>0</v>
      </c>
      <c r="AO33" s="9">
        <f t="shared" si="5"/>
        <v>320840.5</v>
      </c>
      <c r="AP33" s="49">
        <f>'[2]ENE 16'!$I$33</f>
        <v>12780</v>
      </c>
      <c r="AQ33" s="46">
        <f t="shared" si="6"/>
        <v>1122419.5</v>
      </c>
      <c r="AS33" s="276">
        <f t="shared" si="7"/>
        <v>29</v>
      </c>
      <c r="AT33" s="5" t="str">
        <f t="shared" si="7"/>
        <v>VIERNES</v>
      </c>
      <c r="AU33" s="8">
        <f t="shared" si="7"/>
        <v>42398</v>
      </c>
      <c r="AV33" s="69">
        <f t="shared" si="39"/>
        <v>11827</v>
      </c>
      <c r="AW33" s="69">
        <f t="shared" si="39"/>
        <v>15034</v>
      </c>
      <c r="AX33" s="69">
        <f t="shared" si="9"/>
        <v>6491</v>
      </c>
      <c r="AY33" s="69">
        <f t="shared" si="14"/>
        <v>3608</v>
      </c>
      <c r="AZ33" s="157">
        <f t="shared" si="14"/>
        <v>4237</v>
      </c>
      <c r="BA33" s="159">
        <f t="shared" si="10"/>
        <v>41197</v>
      </c>
      <c r="BC33" s="308" t="str">
        <f>C19</f>
        <v>VIERNES</v>
      </c>
      <c r="BD33" s="312">
        <f>BD31+1</f>
        <v>42384</v>
      </c>
      <c r="BE33" s="135">
        <v>1398</v>
      </c>
      <c r="BF33" s="82">
        <f t="shared" si="37"/>
        <v>4893</v>
      </c>
      <c r="BG33" s="79">
        <v>319</v>
      </c>
      <c r="BH33" s="82">
        <f t="shared" si="15"/>
        <v>1116.5</v>
      </c>
      <c r="BI33" s="79">
        <v>6151</v>
      </c>
      <c r="BJ33" s="82">
        <f t="shared" si="16"/>
        <v>43057</v>
      </c>
      <c r="BK33" s="79"/>
      <c r="BL33" s="174">
        <v>29</v>
      </c>
      <c r="BM33" s="174">
        <v>32</v>
      </c>
      <c r="BN33" s="119">
        <f t="shared" si="11"/>
        <v>1533.328125</v>
      </c>
      <c r="BO33" s="308" t="str">
        <f>BC33</f>
        <v>VIERNES</v>
      </c>
      <c r="BP33" s="314">
        <f>BD33</f>
        <v>42384</v>
      </c>
      <c r="BQ33" s="99">
        <v>1456</v>
      </c>
      <c r="BR33" s="83">
        <f t="shared" si="17"/>
        <v>5096</v>
      </c>
      <c r="BS33" s="174">
        <v>262</v>
      </c>
      <c r="BT33" s="83">
        <f>BS33*3.5</f>
        <v>917</v>
      </c>
      <c r="BU33" s="174">
        <v>8352</v>
      </c>
      <c r="BV33" s="83">
        <f>BU33*7</f>
        <v>58464</v>
      </c>
      <c r="BW33" s="174"/>
      <c r="BX33" s="174">
        <v>30</v>
      </c>
      <c r="BY33" s="174">
        <v>30</v>
      </c>
      <c r="BZ33" s="100">
        <f t="shared" si="12"/>
        <v>2149.2333333333331</v>
      </c>
      <c r="CA33" s="308" t="str">
        <f>BO33</f>
        <v>VIERNES</v>
      </c>
      <c r="CB33" s="316">
        <f>BP33</f>
        <v>42384</v>
      </c>
      <c r="CC33" s="99">
        <v>671</v>
      </c>
      <c r="CD33" s="74">
        <f t="shared" si="20"/>
        <v>2013</v>
      </c>
      <c r="CE33" s="174">
        <v>220</v>
      </c>
      <c r="CF33" s="74">
        <f t="shared" si="21"/>
        <v>660</v>
      </c>
      <c r="CG33" s="174">
        <v>3629</v>
      </c>
      <c r="CH33" s="74">
        <f t="shared" si="22"/>
        <v>21774</v>
      </c>
      <c r="CI33" s="174"/>
      <c r="CJ33" s="174">
        <v>17</v>
      </c>
      <c r="CK33" s="174">
        <v>17</v>
      </c>
      <c r="CL33" s="100">
        <f t="shared" si="23"/>
        <v>1438.0588235294117</v>
      </c>
      <c r="CM33" s="308" t="str">
        <f>CA33</f>
        <v>VIERNES</v>
      </c>
      <c r="CN33" s="318">
        <f>CB33</f>
        <v>42384</v>
      </c>
      <c r="CO33" s="91">
        <v>296</v>
      </c>
      <c r="CP33" s="83">
        <f t="shared" si="24"/>
        <v>1036</v>
      </c>
      <c r="CQ33" s="174">
        <v>55</v>
      </c>
      <c r="CR33" s="83">
        <f t="shared" si="25"/>
        <v>192.5</v>
      </c>
      <c r="CS33" s="174">
        <v>2024</v>
      </c>
      <c r="CT33" s="83">
        <f t="shared" si="26"/>
        <v>14168</v>
      </c>
      <c r="CU33" s="174"/>
      <c r="CV33" s="174">
        <v>11</v>
      </c>
      <c r="CW33" s="174">
        <v>11</v>
      </c>
      <c r="CX33" s="98">
        <f t="shared" si="27"/>
        <v>1399.6818181818182</v>
      </c>
      <c r="CY33" s="308" t="str">
        <f>CM33</f>
        <v>VIERNES</v>
      </c>
      <c r="CZ33" s="306">
        <f>CN33</f>
        <v>42384</v>
      </c>
      <c r="DA33" s="99">
        <v>320</v>
      </c>
      <c r="DB33" s="83">
        <f t="shared" si="28"/>
        <v>1120</v>
      </c>
      <c r="DC33" s="174">
        <v>30</v>
      </c>
      <c r="DD33" s="83">
        <f t="shared" si="29"/>
        <v>105</v>
      </c>
      <c r="DE33" s="174">
        <v>1661</v>
      </c>
      <c r="DF33" s="83">
        <f t="shared" si="30"/>
        <v>11627</v>
      </c>
      <c r="DG33" s="174"/>
      <c r="DH33" s="174">
        <v>8</v>
      </c>
      <c r="DI33" s="174">
        <v>8</v>
      </c>
      <c r="DJ33" s="100">
        <f t="shared" si="31"/>
        <v>1606.5</v>
      </c>
      <c r="DK33" s="308" t="str">
        <f>CY33</f>
        <v>VIERNES</v>
      </c>
      <c r="DL33" s="310">
        <f>CZ33</f>
        <v>42384</v>
      </c>
      <c r="DM33" s="102">
        <v>0</v>
      </c>
      <c r="DN33" s="74">
        <f t="shared" si="32"/>
        <v>0</v>
      </c>
      <c r="DO33" s="1">
        <v>154</v>
      </c>
      <c r="DP33" s="74">
        <f t="shared" si="33"/>
        <v>577.5</v>
      </c>
      <c r="DQ33" s="1">
        <v>441</v>
      </c>
      <c r="DR33" s="74">
        <f t="shared" si="34"/>
        <v>3307.5</v>
      </c>
      <c r="DS33" s="1"/>
      <c r="DT33" s="1">
        <v>4</v>
      </c>
      <c r="DU33" s="110">
        <f t="shared" si="35"/>
        <v>4</v>
      </c>
      <c r="DV33" s="108">
        <f t="shared" si="36"/>
        <v>971.25</v>
      </c>
    </row>
    <row r="34" spans="2:126" ht="19.5" thickBot="1" x14ac:dyDescent="0.35">
      <c r="B34" s="274">
        <v>30</v>
      </c>
      <c r="C34" s="38" t="s">
        <v>27</v>
      </c>
      <c r="D34" s="132">
        <f t="shared" si="13"/>
        <v>42399</v>
      </c>
      <c r="E34" s="144">
        <v>62881</v>
      </c>
      <c r="F34" s="144">
        <v>80087</v>
      </c>
      <c r="G34" s="2">
        <v>27438</v>
      </c>
      <c r="H34" s="170">
        <v>23324</v>
      </c>
      <c r="I34" s="171">
        <v>22799</v>
      </c>
      <c r="J34" s="24">
        <f t="shared" si="0"/>
        <v>216529</v>
      </c>
      <c r="K34" s="7">
        <v>7293</v>
      </c>
      <c r="L34" s="7">
        <v>16307</v>
      </c>
      <c r="M34" s="23">
        <f t="shared" si="1"/>
        <v>240129</v>
      </c>
      <c r="N34" s="47">
        <f t="shared" si="38"/>
        <v>2083.7142857142858</v>
      </c>
      <c r="O34" s="48">
        <f t="shared" si="38"/>
        <v>4659.1428571428569</v>
      </c>
      <c r="P34" s="8">
        <f t="shared" si="3"/>
        <v>42399</v>
      </c>
      <c r="Q34" s="3">
        <v>0</v>
      </c>
      <c r="R34" s="3"/>
      <c r="S34" s="3"/>
      <c r="T34" s="3"/>
      <c r="U34" s="3"/>
      <c r="V34" s="3"/>
      <c r="W34" s="3"/>
      <c r="X34" s="3"/>
      <c r="Y34" s="3"/>
      <c r="Z34" s="3"/>
      <c r="AA34" s="6"/>
      <c r="AB34" s="3"/>
      <c r="AC34" s="3"/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4"/>
        <v>0</v>
      </c>
      <c r="AN34" s="9">
        <v>0</v>
      </c>
      <c r="AO34" s="9">
        <f t="shared" si="5"/>
        <v>240129</v>
      </c>
      <c r="AP34" s="49">
        <f>'[2]ENE 16'!$I$34</f>
        <v>9817.5</v>
      </c>
      <c r="AQ34" s="162">
        <f t="shared" si="6"/>
        <v>249946.5</v>
      </c>
      <c r="AS34" s="276">
        <f t="shared" si="7"/>
        <v>30</v>
      </c>
      <c r="AT34" s="5" t="str">
        <f t="shared" si="7"/>
        <v>SÁBADO</v>
      </c>
      <c r="AU34" s="8">
        <f t="shared" si="7"/>
        <v>42399</v>
      </c>
      <c r="AV34" s="69">
        <f t="shared" si="39"/>
        <v>8983</v>
      </c>
      <c r="AW34" s="69">
        <f t="shared" si="39"/>
        <v>11441</v>
      </c>
      <c r="AX34" s="69">
        <f t="shared" si="9"/>
        <v>4573</v>
      </c>
      <c r="AY34" s="69">
        <f t="shared" si="14"/>
        <v>3332</v>
      </c>
      <c r="AZ34" s="157">
        <f t="shared" si="14"/>
        <v>3257</v>
      </c>
      <c r="BA34" s="159">
        <f t="shared" si="10"/>
        <v>31586</v>
      </c>
      <c r="BC34" s="309"/>
      <c r="BD34" s="313"/>
      <c r="BE34" s="135">
        <v>1295</v>
      </c>
      <c r="BF34" s="82">
        <f t="shared" si="37"/>
        <v>4532.5</v>
      </c>
      <c r="BG34" s="79">
        <v>556</v>
      </c>
      <c r="BH34" s="82">
        <f t="shared" si="15"/>
        <v>1946</v>
      </c>
      <c r="BI34" s="79">
        <v>7117</v>
      </c>
      <c r="BJ34" s="82">
        <f t="shared" si="16"/>
        <v>49819</v>
      </c>
      <c r="BK34" s="79">
        <v>32</v>
      </c>
      <c r="BL34" s="174">
        <v>32</v>
      </c>
      <c r="BM34" s="174">
        <v>30</v>
      </c>
      <c r="BN34" s="119">
        <f t="shared" si="11"/>
        <v>1876.5833333333333</v>
      </c>
      <c r="BO34" s="309"/>
      <c r="BP34" s="315"/>
      <c r="BQ34" s="99">
        <v>1184</v>
      </c>
      <c r="BR34" s="83">
        <f t="shared" si="17"/>
        <v>4144</v>
      </c>
      <c r="BS34" s="174">
        <v>348</v>
      </c>
      <c r="BT34" s="83">
        <f>BS34*3.5</f>
        <v>1218</v>
      </c>
      <c r="BU34" s="174">
        <v>8108</v>
      </c>
      <c r="BV34" s="83">
        <f>BU34*7</f>
        <v>56756</v>
      </c>
      <c r="BW34" s="174">
        <v>30</v>
      </c>
      <c r="BX34" s="174">
        <v>27</v>
      </c>
      <c r="BY34" s="174">
        <v>28</v>
      </c>
      <c r="BZ34" s="100">
        <f t="shared" si="12"/>
        <v>2218.5</v>
      </c>
      <c r="CA34" s="309"/>
      <c r="CB34" s="317"/>
      <c r="CC34" s="99">
        <v>552</v>
      </c>
      <c r="CD34" s="74">
        <f t="shared" si="20"/>
        <v>1656</v>
      </c>
      <c r="CE34" s="174">
        <v>268</v>
      </c>
      <c r="CF34" s="74">
        <f t="shared" si="21"/>
        <v>804</v>
      </c>
      <c r="CG34" s="174">
        <v>3194</v>
      </c>
      <c r="CH34" s="74">
        <f t="shared" si="22"/>
        <v>19164</v>
      </c>
      <c r="CI34" s="174">
        <v>18</v>
      </c>
      <c r="CJ34" s="174">
        <v>14</v>
      </c>
      <c r="CK34" s="174">
        <v>14</v>
      </c>
      <c r="CL34" s="100">
        <f t="shared" si="23"/>
        <v>1544.5714285714287</v>
      </c>
      <c r="CM34" s="309"/>
      <c r="CN34" s="319"/>
      <c r="CO34" s="91">
        <v>509</v>
      </c>
      <c r="CP34" s="83">
        <f t="shared" si="24"/>
        <v>1781.5</v>
      </c>
      <c r="CQ34" s="174">
        <v>131</v>
      </c>
      <c r="CR34" s="83">
        <f t="shared" si="25"/>
        <v>458.5</v>
      </c>
      <c r="CS34" s="174">
        <v>2823</v>
      </c>
      <c r="CT34" s="83">
        <f t="shared" si="26"/>
        <v>19761</v>
      </c>
      <c r="CU34" s="174">
        <v>11</v>
      </c>
      <c r="CV34" s="174">
        <v>12</v>
      </c>
      <c r="CW34" s="174">
        <v>11</v>
      </c>
      <c r="CX34" s="98">
        <f t="shared" si="27"/>
        <v>2000.090909090909</v>
      </c>
      <c r="CY34" s="309"/>
      <c r="CZ34" s="307"/>
      <c r="DA34" s="99">
        <v>247</v>
      </c>
      <c r="DB34" s="83">
        <f t="shared" si="28"/>
        <v>864.5</v>
      </c>
      <c r="DC34" s="174">
        <v>52</v>
      </c>
      <c r="DD34" s="83">
        <f t="shared" si="29"/>
        <v>182</v>
      </c>
      <c r="DE34" s="174">
        <v>1836</v>
      </c>
      <c r="DF34" s="83">
        <f t="shared" si="30"/>
        <v>12852</v>
      </c>
      <c r="DG34" s="174">
        <v>8</v>
      </c>
      <c r="DH34" s="174">
        <v>7</v>
      </c>
      <c r="DI34" s="174">
        <v>7</v>
      </c>
      <c r="DJ34" s="100">
        <f t="shared" si="31"/>
        <v>1985.5</v>
      </c>
      <c r="DK34" s="309"/>
      <c r="DL34" s="311"/>
      <c r="DM34" s="102">
        <v>0</v>
      </c>
      <c r="DN34" s="74">
        <f t="shared" si="32"/>
        <v>0</v>
      </c>
      <c r="DO34" s="1">
        <v>212</v>
      </c>
      <c r="DP34" s="74">
        <f t="shared" si="33"/>
        <v>795</v>
      </c>
      <c r="DQ34" s="1">
        <v>721</v>
      </c>
      <c r="DR34" s="74">
        <f t="shared" si="34"/>
        <v>5407.5</v>
      </c>
      <c r="DS34" s="1">
        <v>5</v>
      </c>
      <c r="DT34" s="1">
        <v>5</v>
      </c>
      <c r="DU34" s="110">
        <f t="shared" si="35"/>
        <v>5</v>
      </c>
      <c r="DV34" s="108">
        <f t="shared" si="36"/>
        <v>1240.5</v>
      </c>
    </row>
    <row r="35" spans="2:126" ht="19.5" thickBot="1" x14ac:dyDescent="0.35">
      <c r="B35" s="274">
        <v>31</v>
      </c>
      <c r="C35" s="38" t="s">
        <v>22</v>
      </c>
      <c r="D35" s="132">
        <f t="shared" si="13"/>
        <v>42400</v>
      </c>
      <c r="E35" s="145">
        <v>45542</v>
      </c>
      <c r="F35" s="145">
        <v>51849</v>
      </c>
      <c r="G35" s="28">
        <v>14232</v>
      </c>
      <c r="H35" s="172">
        <v>11949</v>
      </c>
      <c r="I35" s="173">
        <v>3878</v>
      </c>
      <c r="J35" s="24">
        <f t="shared" si="0"/>
        <v>127450</v>
      </c>
      <c r="K35" s="22">
        <v>5708</v>
      </c>
      <c r="L35" s="22">
        <v>8360.5</v>
      </c>
      <c r="M35" s="23">
        <f t="shared" si="1"/>
        <v>141518.5</v>
      </c>
      <c r="N35" s="47">
        <f t="shared" si="38"/>
        <v>1630.8571428571429</v>
      </c>
      <c r="O35" s="48">
        <f t="shared" si="38"/>
        <v>2388.7142857142858</v>
      </c>
      <c r="P35" s="8">
        <f t="shared" si="3"/>
        <v>42400</v>
      </c>
      <c r="Q35" s="29">
        <v>0</v>
      </c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31"/>
      <c r="AK35" s="56"/>
      <c r="AL35" s="54"/>
      <c r="AM35" s="44">
        <f t="shared" si="4"/>
        <v>0</v>
      </c>
      <c r="AN35" s="45">
        <v>0</v>
      </c>
      <c r="AO35" s="9">
        <f t="shared" si="5"/>
        <v>141518.5</v>
      </c>
      <c r="AP35" s="49">
        <f>'[2]ENE 16'!$I$35</f>
        <v>8145</v>
      </c>
      <c r="AQ35" s="60">
        <f t="shared" si="6"/>
        <v>149663.5</v>
      </c>
      <c r="AS35" s="276">
        <f t="shared" si="7"/>
        <v>31</v>
      </c>
      <c r="AT35" s="5" t="str">
        <f t="shared" si="7"/>
        <v>DOMINGO</v>
      </c>
      <c r="AU35" s="8">
        <f t="shared" si="7"/>
        <v>42400</v>
      </c>
      <c r="AV35" s="69">
        <f t="shared" si="39"/>
        <v>6506</v>
      </c>
      <c r="AW35" s="69">
        <f t="shared" si="39"/>
        <v>7407</v>
      </c>
      <c r="AX35" s="69">
        <f t="shared" si="9"/>
        <v>2372</v>
      </c>
      <c r="AY35" s="69">
        <f>H35/7</f>
        <v>1707</v>
      </c>
      <c r="AZ35" s="157">
        <f>I35/7</f>
        <v>554</v>
      </c>
      <c r="BA35" s="160">
        <f t="shared" si="10"/>
        <v>18546</v>
      </c>
      <c r="BC35" s="308" t="str">
        <f>C20</f>
        <v>SÁBADO</v>
      </c>
      <c r="BD35" s="312">
        <f>BD33+1</f>
        <v>42385</v>
      </c>
      <c r="BE35" s="135">
        <v>579</v>
      </c>
      <c r="BF35" s="82">
        <f t="shared" si="37"/>
        <v>2026.5</v>
      </c>
      <c r="BG35" s="79">
        <v>341</v>
      </c>
      <c r="BH35" s="82">
        <f t="shared" si="15"/>
        <v>1193.5</v>
      </c>
      <c r="BI35" s="79">
        <v>3637</v>
      </c>
      <c r="BJ35" s="82">
        <f t="shared" si="16"/>
        <v>25459</v>
      </c>
      <c r="BK35" s="79"/>
      <c r="BL35" s="174">
        <v>18</v>
      </c>
      <c r="BM35" s="174">
        <v>21</v>
      </c>
      <c r="BN35" s="119">
        <f t="shared" si="11"/>
        <v>1365.6666666666667</v>
      </c>
      <c r="BO35" s="308" t="str">
        <f>BC35</f>
        <v>SÁBADO</v>
      </c>
      <c r="BP35" s="314">
        <f>BD35</f>
        <v>42385</v>
      </c>
      <c r="BQ35" s="99">
        <v>632</v>
      </c>
      <c r="BR35" s="83">
        <f t="shared" si="17"/>
        <v>2212</v>
      </c>
      <c r="BS35" s="174">
        <v>325</v>
      </c>
      <c r="BT35" s="83">
        <f t="shared" ref="BT35:BT67" si="40">BS35*3.5</f>
        <v>1137.5</v>
      </c>
      <c r="BU35" s="174">
        <v>5810</v>
      </c>
      <c r="BV35" s="83">
        <f t="shared" ref="BV35:BV67" si="41">BU35*7</f>
        <v>40670</v>
      </c>
      <c r="BW35" s="174"/>
      <c r="BX35" s="174">
        <v>19</v>
      </c>
      <c r="BY35" s="174">
        <v>24</v>
      </c>
      <c r="BZ35" s="100">
        <f t="shared" si="12"/>
        <v>1834.1458333333333</v>
      </c>
      <c r="CA35" s="308" t="str">
        <f>BO35</f>
        <v>SÁBADO</v>
      </c>
      <c r="CB35" s="316">
        <f>BP35</f>
        <v>42385</v>
      </c>
      <c r="CC35" s="99">
        <v>410</v>
      </c>
      <c r="CD35" s="74">
        <f t="shared" si="20"/>
        <v>1230</v>
      </c>
      <c r="CE35" s="174">
        <v>217</v>
      </c>
      <c r="CF35" s="74">
        <f t="shared" si="21"/>
        <v>651</v>
      </c>
      <c r="CG35" s="174">
        <v>2939</v>
      </c>
      <c r="CH35" s="74">
        <f t="shared" si="22"/>
        <v>17634</v>
      </c>
      <c r="CI35" s="174"/>
      <c r="CJ35" s="174">
        <v>15</v>
      </c>
      <c r="CK35" s="174">
        <v>13</v>
      </c>
      <c r="CL35" s="100">
        <f t="shared" si="23"/>
        <v>1501.1538461538462</v>
      </c>
      <c r="CM35" s="308" t="str">
        <f>CA35</f>
        <v>SÁBADO</v>
      </c>
      <c r="CN35" s="318">
        <f>CB35</f>
        <v>42385</v>
      </c>
      <c r="CO35" s="91">
        <v>245</v>
      </c>
      <c r="CP35" s="83">
        <f t="shared" si="24"/>
        <v>857.5</v>
      </c>
      <c r="CQ35" s="174">
        <v>69</v>
      </c>
      <c r="CR35" s="83">
        <f t="shared" si="25"/>
        <v>241.5</v>
      </c>
      <c r="CS35" s="174">
        <v>1526</v>
      </c>
      <c r="CT35" s="83">
        <f t="shared" si="26"/>
        <v>10682</v>
      </c>
      <c r="CU35" s="174"/>
      <c r="CV35" s="174">
        <v>10</v>
      </c>
      <c r="CW35" s="174">
        <v>10</v>
      </c>
      <c r="CX35" s="98">
        <f t="shared" si="27"/>
        <v>1178.0999999999999</v>
      </c>
      <c r="CY35" s="308" t="str">
        <f>CM35</f>
        <v>SÁBADO</v>
      </c>
      <c r="CZ35" s="306">
        <f>CN35</f>
        <v>42385</v>
      </c>
      <c r="DA35" s="99">
        <v>193</v>
      </c>
      <c r="DB35" s="83">
        <f t="shared" si="28"/>
        <v>675.5</v>
      </c>
      <c r="DC35" s="174">
        <v>51</v>
      </c>
      <c r="DD35" s="83">
        <f t="shared" si="29"/>
        <v>178.5</v>
      </c>
      <c r="DE35" s="174">
        <v>1222</v>
      </c>
      <c r="DF35" s="83">
        <f t="shared" si="30"/>
        <v>8554</v>
      </c>
      <c r="DG35" s="174"/>
      <c r="DH35" s="174">
        <v>7</v>
      </c>
      <c r="DI35" s="174">
        <v>8</v>
      </c>
      <c r="DJ35" s="100">
        <f t="shared" si="31"/>
        <v>1176</v>
      </c>
      <c r="DK35" s="308" t="str">
        <f>CY35</f>
        <v>SÁBADO</v>
      </c>
      <c r="DL35" s="310">
        <f>CZ35</f>
        <v>42385</v>
      </c>
      <c r="DM35" s="102">
        <v>0</v>
      </c>
      <c r="DN35" s="74">
        <f t="shared" si="32"/>
        <v>0</v>
      </c>
      <c r="DO35" s="1">
        <v>176</v>
      </c>
      <c r="DP35" s="74">
        <f t="shared" si="33"/>
        <v>660</v>
      </c>
      <c r="DQ35" s="1">
        <v>476</v>
      </c>
      <c r="DR35" s="74">
        <f t="shared" si="34"/>
        <v>3570</v>
      </c>
      <c r="DS35" s="1"/>
      <c r="DT35" s="1">
        <v>5</v>
      </c>
      <c r="DU35" s="110">
        <f t="shared" si="35"/>
        <v>5</v>
      </c>
      <c r="DV35" s="108">
        <f t="shared" si="36"/>
        <v>846</v>
      </c>
    </row>
    <row r="36" spans="2:126" ht="21.75" thickBot="1" x14ac:dyDescent="0.4">
      <c r="B36" s="15"/>
      <c r="C36" s="15"/>
      <c r="D36" s="249" t="s">
        <v>140</v>
      </c>
      <c r="E36" s="259">
        <f t="shared" ref="E36:O36" si="42">SUM(E5:E35)</f>
        <v>2252327</v>
      </c>
      <c r="F36" s="260">
        <f t="shared" si="42"/>
        <v>2812572</v>
      </c>
      <c r="G36" s="261">
        <f t="shared" si="42"/>
        <v>1010814</v>
      </c>
      <c r="H36" s="262">
        <f t="shared" si="42"/>
        <v>806519</v>
      </c>
      <c r="I36" s="263">
        <f t="shared" si="42"/>
        <v>644826</v>
      </c>
      <c r="J36" s="264">
        <f t="shared" si="42"/>
        <v>7527058</v>
      </c>
      <c r="K36" s="279">
        <f t="shared" si="42"/>
        <v>203750.5</v>
      </c>
      <c r="L36" s="280">
        <f t="shared" si="42"/>
        <v>638217.5</v>
      </c>
      <c r="M36" s="265">
        <f t="shared" si="42"/>
        <v>8369026</v>
      </c>
      <c r="N36" s="21">
        <f t="shared" si="42"/>
        <v>66275.07142857142</v>
      </c>
      <c r="O36">
        <f t="shared" si="42"/>
        <v>206926.02380952387</v>
      </c>
      <c r="P36" s="13"/>
      <c r="Q36" s="32">
        <f t="shared" ref="Q36:AO36" si="43">SUM(Q5:Q35)</f>
        <v>3979700</v>
      </c>
      <c r="R36" s="33">
        <f t="shared" si="43"/>
        <v>35217</v>
      </c>
      <c r="S36" s="33">
        <f t="shared" si="43"/>
        <v>192754</v>
      </c>
      <c r="T36" s="33">
        <f t="shared" si="43"/>
        <v>1186</v>
      </c>
      <c r="U36" s="33">
        <f t="shared" si="43"/>
        <v>112400</v>
      </c>
      <c r="V36" s="33">
        <f t="shared" si="43"/>
        <v>11668</v>
      </c>
      <c r="W36" s="33">
        <f t="shared" si="43"/>
        <v>42108</v>
      </c>
      <c r="X36" s="33">
        <f t="shared" si="43"/>
        <v>1624</v>
      </c>
      <c r="Y36" s="33">
        <f t="shared" si="43"/>
        <v>81676</v>
      </c>
      <c r="Z36" s="33">
        <f t="shared" si="43"/>
        <v>0</v>
      </c>
      <c r="AA36" s="34">
        <f t="shared" si="43"/>
        <v>0</v>
      </c>
      <c r="AB36" s="33">
        <f t="shared" si="43"/>
        <v>12600</v>
      </c>
      <c r="AC36" s="33">
        <f t="shared" si="43"/>
        <v>66000</v>
      </c>
      <c r="AD36" s="33">
        <f t="shared" si="43"/>
        <v>0</v>
      </c>
      <c r="AE36" s="33">
        <f t="shared" si="43"/>
        <v>0</v>
      </c>
      <c r="AF36" s="33">
        <f t="shared" si="43"/>
        <v>651</v>
      </c>
      <c r="AG36" s="33">
        <f t="shared" si="43"/>
        <v>0</v>
      </c>
      <c r="AH36" s="33">
        <f t="shared" si="43"/>
        <v>0</v>
      </c>
      <c r="AI36" s="33">
        <f t="shared" si="43"/>
        <v>0</v>
      </c>
      <c r="AJ36" s="33">
        <f t="shared" si="43"/>
        <v>6000</v>
      </c>
      <c r="AK36" s="33">
        <f t="shared" si="43"/>
        <v>0</v>
      </c>
      <c r="AL36" s="165">
        <f t="shared" si="43"/>
        <v>233360</v>
      </c>
      <c r="AM36" s="251">
        <f t="shared" si="43"/>
        <v>4776944</v>
      </c>
      <c r="AN36" s="246">
        <f t="shared" si="43"/>
        <v>140790.95000000001</v>
      </c>
      <c r="AO36" s="250">
        <f t="shared" si="43"/>
        <v>8369026</v>
      </c>
      <c r="AP36" s="257">
        <f>SUM(AP5:AP35)</f>
        <v>327426.25</v>
      </c>
      <c r="AQ36" s="252">
        <f>SUM(AQ5:AQ35)</f>
        <v>13614187.200000001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597</v>
      </c>
      <c r="BF36" s="82">
        <f t="shared" si="37"/>
        <v>2089.5</v>
      </c>
      <c r="BG36" s="79">
        <v>474</v>
      </c>
      <c r="BH36" s="82">
        <f t="shared" si="15"/>
        <v>1659</v>
      </c>
      <c r="BI36" s="79">
        <v>4845</v>
      </c>
      <c r="BJ36" s="82">
        <f t="shared" si="16"/>
        <v>33915</v>
      </c>
      <c r="BK36" s="79">
        <v>20</v>
      </c>
      <c r="BL36" s="69">
        <v>19</v>
      </c>
      <c r="BM36" s="69">
        <v>21</v>
      </c>
      <c r="BN36" s="119">
        <f t="shared" si="11"/>
        <v>1793.5</v>
      </c>
      <c r="BO36" s="309"/>
      <c r="BP36" s="315"/>
      <c r="BQ36" s="107">
        <v>562</v>
      </c>
      <c r="BR36" s="83">
        <f t="shared" si="17"/>
        <v>1967</v>
      </c>
      <c r="BS36" s="174">
        <v>354</v>
      </c>
      <c r="BT36" s="83">
        <f t="shared" si="40"/>
        <v>1239</v>
      </c>
      <c r="BU36" s="174">
        <v>5446</v>
      </c>
      <c r="BV36" s="83">
        <f t="shared" si="41"/>
        <v>38122</v>
      </c>
      <c r="BW36" s="174">
        <v>22</v>
      </c>
      <c r="BX36" s="174">
        <v>16</v>
      </c>
      <c r="BY36" s="174">
        <v>24</v>
      </c>
      <c r="BZ36" s="100">
        <f t="shared" si="12"/>
        <v>1722</v>
      </c>
      <c r="CA36" s="309"/>
      <c r="CB36" s="317"/>
      <c r="CC36" s="99">
        <v>192</v>
      </c>
      <c r="CD36" s="74">
        <f t="shared" si="20"/>
        <v>576</v>
      </c>
      <c r="CE36" s="174">
        <v>174</v>
      </c>
      <c r="CF36" s="74">
        <f t="shared" si="21"/>
        <v>522</v>
      </c>
      <c r="CG36" s="174">
        <v>1665</v>
      </c>
      <c r="CH36" s="74">
        <f t="shared" si="22"/>
        <v>9990</v>
      </c>
      <c r="CI36" s="174">
        <v>14</v>
      </c>
      <c r="CJ36" s="174">
        <v>8</v>
      </c>
      <c r="CK36" s="174">
        <v>13</v>
      </c>
      <c r="CL36" s="100">
        <f t="shared" si="23"/>
        <v>852.92307692307691</v>
      </c>
      <c r="CM36" s="309"/>
      <c r="CN36" s="319"/>
      <c r="CO36" s="91">
        <v>277</v>
      </c>
      <c r="CP36" s="83">
        <f t="shared" si="24"/>
        <v>969.5</v>
      </c>
      <c r="CQ36" s="174">
        <v>118</v>
      </c>
      <c r="CR36" s="83">
        <f t="shared" si="25"/>
        <v>413</v>
      </c>
      <c r="CS36" s="174">
        <v>2222</v>
      </c>
      <c r="CT36" s="83">
        <f t="shared" si="26"/>
        <v>15554</v>
      </c>
      <c r="CU36" s="174">
        <v>10</v>
      </c>
      <c r="CV36" s="174">
        <v>9</v>
      </c>
      <c r="CW36" s="174">
        <v>10</v>
      </c>
      <c r="CX36" s="98">
        <f t="shared" si="27"/>
        <v>1693.65</v>
      </c>
      <c r="CY36" s="309"/>
      <c r="CZ36" s="307"/>
      <c r="DA36" s="99">
        <v>199</v>
      </c>
      <c r="DB36" s="83">
        <f t="shared" si="28"/>
        <v>696.5</v>
      </c>
      <c r="DC36" s="174">
        <v>65</v>
      </c>
      <c r="DD36" s="83">
        <f t="shared" si="29"/>
        <v>227.5</v>
      </c>
      <c r="DE36" s="174">
        <v>1432</v>
      </c>
      <c r="DF36" s="83">
        <f t="shared" si="30"/>
        <v>10024</v>
      </c>
      <c r="DG36" s="174">
        <v>7</v>
      </c>
      <c r="DH36" s="174">
        <v>6</v>
      </c>
      <c r="DI36" s="174">
        <v>8</v>
      </c>
      <c r="DJ36" s="100">
        <f t="shared" si="31"/>
        <v>1368.5</v>
      </c>
      <c r="DK36" s="309"/>
      <c r="DL36" s="311"/>
      <c r="DM36" s="102">
        <v>0</v>
      </c>
      <c r="DN36" s="74">
        <f t="shared" si="32"/>
        <v>0</v>
      </c>
      <c r="DO36" s="1">
        <v>106</v>
      </c>
      <c r="DP36" s="74">
        <f t="shared" si="33"/>
        <v>397.5</v>
      </c>
      <c r="DQ36" s="1">
        <v>556</v>
      </c>
      <c r="DR36" s="74">
        <f t="shared" si="34"/>
        <v>4170</v>
      </c>
      <c r="DS36" s="1">
        <v>5</v>
      </c>
      <c r="DT36" s="1">
        <v>5</v>
      </c>
      <c r="DU36" s="110">
        <f t="shared" si="35"/>
        <v>5</v>
      </c>
      <c r="DV36" s="108">
        <f t="shared" si="36"/>
        <v>913.5</v>
      </c>
    </row>
    <row r="37" spans="2:126" ht="20.25" thickTop="1" thickBot="1" x14ac:dyDescent="0.3">
      <c r="G37" s="51" t="e">
        <f>#REF!+#REF!+G36</f>
        <v>#REF!</v>
      </c>
      <c r="I37" s="51">
        <f>H36+I36</f>
        <v>1451345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103945.15000000001</v>
      </c>
      <c r="AO37" s="214">
        <f>AO36-M36</f>
        <v>0</v>
      </c>
      <c r="AP37" s="214">
        <f>AP36-'[2]ENE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168469</v>
      </c>
      <c r="AY37" s="215"/>
      <c r="AZ37" s="216"/>
      <c r="BA37" s="217">
        <f>SUM(AV37:AZ37)</f>
        <v>168469</v>
      </c>
      <c r="BC37" s="308" t="str">
        <f>C21</f>
        <v>DOMINGO</v>
      </c>
      <c r="BD37" s="312">
        <f>BD35+1</f>
        <v>42386</v>
      </c>
      <c r="BE37" s="135">
        <v>393</v>
      </c>
      <c r="BF37" s="82">
        <f t="shared" si="37"/>
        <v>1375.5</v>
      </c>
      <c r="BG37" s="79">
        <v>272</v>
      </c>
      <c r="BH37" s="82">
        <f t="shared" si="15"/>
        <v>952</v>
      </c>
      <c r="BI37" s="79">
        <v>2851</v>
      </c>
      <c r="BJ37" s="82">
        <f t="shared" si="16"/>
        <v>19957</v>
      </c>
      <c r="BK37" s="79"/>
      <c r="BL37" s="174">
        <v>14</v>
      </c>
      <c r="BM37" s="174">
        <v>16</v>
      </c>
      <c r="BN37" s="119">
        <f t="shared" si="11"/>
        <v>1392.78125</v>
      </c>
      <c r="BO37" s="308" t="str">
        <f>BC37</f>
        <v>DOMINGO</v>
      </c>
      <c r="BP37" s="314">
        <f>BD37</f>
        <v>42386</v>
      </c>
      <c r="BQ37" s="99">
        <v>340</v>
      </c>
      <c r="BR37" s="83">
        <f t="shared" si="17"/>
        <v>1190</v>
      </c>
      <c r="BS37" s="174">
        <v>182</v>
      </c>
      <c r="BT37" s="83">
        <f t="shared" si="40"/>
        <v>637</v>
      </c>
      <c r="BU37" s="174">
        <v>2982</v>
      </c>
      <c r="BV37" s="83">
        <f t="shared" si="41"/>
        <v>20874</v>
      </c>
      <c r="BW37" s="174"/>
      <c r="BX37" s="174">
        <v>17</v>
      </c>
      <c r="BY37" s="174">
        <v>16</v>
      </c>
      <c r="BZ37" s="100">
        <f t="shared" si="12"/>
        <v>1418.8125</v>
      </c>
      <c r="CA37" s="308" t="str">
        <f>BO37</f>
        <v>DOMINGO</v>
      </c>
      <c r="CB37" s="316">
        <f>BP37</f>
        <v>42386</v>
      </c>
      <c r="CC37" s="99">
        <v>124</v>
      </c>
      <c r="CD37" s="74">
        <f t="shared" si="20"/>
        <v>372</v>
      </c>
      <c r="CE37" s="174">
        <v>165</v>
      </c>
      <c r="CF37" s="74">
        <f t="shared" si="21"/>
        <v>495</v>
      </c>
      <c r="CG37" s="174">
        <v>1065</v>
      </c>
      <c r="CH37" s="74">
        <f t="shared" si="22"/>
        <v>6390</v>
      </c>
      <c r="CI37" s="174"/>
      <c r="CJ37" s="174">
        <v>9</v>
      </c>
      <c r="CK37" s="174">
        <v>12</v>
      </c>
      <c r="CL37" s="100">
        <f t="shared" si="23"/>
        <v>604.75</v>
      </c>
      <c r="CM37" s="308" t="str">
        <f>CA37</f>
        <v>DOMINGO</v>
      </c>
      <c r="CN37" s="318">
        <f>CB37</f>
        <v>42386</v>
      </c>
      <c r="CO37" s="91">
        <v>93</v>
      </c>
      <c r="CP37" s="83">
        <f t="shared" si="24"/>
        <v>325.5</v>
      </c>
      <c r="CQ37" s="174">
        <v>30</v>
      </c>
      <c r="CR37" s="83">
        <f t="shared" si="25"/>
        <v>105</v>
      </c>
      <c r="CS37" s="174">
        <v>661</v>
      </c>
      <c r="CT37" s="83">
        <f t="shared" si="26"/>
        <v>4627</v>
      </c>
      <c r="CU37" s="174"/>
      <c r="CV37" s="174">
        <v>5</v>
      </c>
      <c r="CW37" s="174">
        <v>9</v>
      </c>
      <c r="CX37" s="98">
        <f t="shared" si="27"/>
        <v>561.94444444444446</v>
      </c>
      <c r="CY37" s="308" t="str">
        <f>CM37</f>
        <v>DOMINGO</v>
      </c>
      <c r="CZ37" s="306">
        <f>CN37</f>
        <v>42386</v>
      </c>
      <c r="DA37" s="99"/>
      <c r="DB37" s="83">
        <f t="shared" si="28"/>
        <v>0</v>
      </c>
      <c r="DC37" s="174"/>
      <c r="DD37" s="83">
        <f t="shared" si="29"/>
        <v>0</v>
      </c>
      <c r="DE37" s="174"/>
      <c r="DF37" s="83">
        <f t="shared" si="30"/>
        <v>0</v>
      </c>
      <c r="DG37" s="174"/>
      <c r="DH37" s="174"/>
      <c r="DI37" s="174">
        <v>0</v>
      </c>
      <c r="DJ37" s="100" t="e">
        <f t="shared" si="31"/>
        <v>#DIV/0!</v>
      </c>
      <c r="DK37" s="308" t="str">
        <f>CY37</f>
        <v>DOMINGO</v>
      </c>
      <c r="DL37" s="310">
        <f>CZ37</f>
        <v>42386</v>
      </c>
      <c r="DM37" s="102">
        <v>0</v>
      </c>
      <c r="DN37" s="74">
        <f t="shared" si="32"/>
        <v>0</v>
      </c>
      <c r="DO37" s="1">
        <v>86</v>
      </c>
      <c r="DP37" s="74">
        <f t="shared" si="33"/>
        <v>322.5</v>
      </c>
      <c r="DQ37" s="1">
        <v>380</v>
      </c>
      <c r="DR37" s="74">
        <f t="shared" si="34"/>
        <v>2850</v>
      </c>
      <c r="DS37" s="1"/>
      <c r="DT37" s="1">
        <v>4</v>
      </c>
      <c r="DU37" s="110">
        <f t="shared" si="35"/>
        <v>4</v>
      </c>
      <c r="DV37" s="108">
        <f t="shared" si="36"/>
        <v>793.125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269" t="s">
        <v>77</v>
      </c>
      <c r="AN38" s="270">
        <f>[3]ENE16!$I$40</f>
        <v>36845.800000000003</v>
      </c>
      <c r="AP38" s="266" t="s">
        <v>141</v>
      </c>
      <c r="AQ38" s="59">
        <f>AQ36-AP36</f>
        <v>13286760.950000001</v>
      </c>
      <c r="AS38" s="152" t="s">
        <v>79</v>
      </c>
      <c r="AT38" s="150"/>
      <c r="AU38" s="150"/>
      <c r="AV38" s="151">
        <f>SUM(AV5:AV37)</f>
        <v>321761</v>
      </c>
      <c r="AW38" s="151">
        <f>SUM(AW5:AW37)</f>
        <v>401796</v>
      </c>
      <c r="AX38" s="151"/>
      <c r="AY38" s="151">
        <f>SUM(AY5:AY37)</f>
        <v>115217</v>
      </c>
      <c r="AZ38" s="151">
        <f>SUM(AZ5:AZ37)</f>
        <v>92118</v>
      </c>
      <c r="BA38" s="164">
        <f t="shared" ref="BA38:BA42" si="44">SUM(AV38:AZ38)</f>
        <v>930892</v>
      </c>
      <c r="BC38" s="309"/>
      <c r="BD38" s="313"/>
      <c r="BE38" s="135">
        <v>447</v>
      </c>
      <c r="BF38" s="82">
        <f t="shared" si="37"/>
        <v>1564.5</v>
      </c>
      <c r="BG38" s="79">
        <v>402</v>
      </c>
      <c r="BH38" s="82">
        <f t="shared" si="15"/>
        <v>1407</v>
      </c>
      <c r="BI38" s="79">
        <v>3814</v>
      </c>
      <c r="BJ38" s="82">
        <f t="shared" si="16"/>
        <v>26698</v>
      </c>
      <c r="BK38" s="79">
        <v>17</v>
      </c>
      <c r="BL38" s="174">
        <v>15</v>
      </c>
      <c r="BM38" s="174">
        <v>16</v>
      </c>
      <c r="BN38" s="119">
        <f t="shared" si="11"/>
        <v>1854.34375</v>
      </c>
      <c r="BO38" s="309"/>
      <c r="BP38" s="315"/>
      <c r="BQ38" s="99">
        <v>423</v>
      </c>
      <c r="BR38" s="83">
        <f t="shared" si="17"/>
        <v>1480.5</v>
      </c>
      <c r="BS38" s="174">
        <v>359</v>
      </c>
      <c r="BT38" s="83">
        <f t="shared" si="40"/>
        <v>1256.5</v>
      </c>
      <c r="BU38" s="174">
        <v>4819</v>
      </c>
      <c r="BV38" s="83">
        <f t="shared" si="41"/>
        <v>33733</v>
      </c>
      <c r="BW38" s="174">
        <v>21</v>
      </c>
      <c r="BX38" s="174">
        <v>18</v>
      </c>
      <c r="BY38" s="174">
        <v>16</v>
      </c>
      <c r="BZ38" s="100">
        <f t="shared" si="12"/>
        <v>2279.375</v>
      </c>
      <c r="CA38" s="309"/>
      <c r="CB38" s="317"/>
      <c r="CC38" s="99">
        <v>170</v>
      </c>
      <c r="CD38" s="74">
        <f t="shared" si="20"/>
        <v>510</v>
      </c>
      <c r="CE38" s="174">
        <v>192</v>
      </c>
      <c r="CF38" s="74">
        <f t="shared" si="21"/>
        <v>576</v>
      </c>
      <c r="CG38" s="174">
        <v>1522</v>
      </c>
      <c r="CH38" s="74">
        <f t="shared" si="22"/>
        <v>9132</v>
      </c>
      <c r="CI38" s="174">
        <v>11</v>
      </c>
      <c r="CJ38" s="174">
        <v>9</v>
      </c>
      <c r="CK38" s="174">
        <v>12</v>
      </c>
      <c r="CL38" s="100">
        <f t="shared" si="23"/>
        <v>851.5</v>
      </c>
      <c r="CM38" s="309"/>
      <c r="CN38" s="319"/>
      <c r="CO38" s="91">
        <v>155</v>
      </c>
      <c r="CP38" s="83">
        <f t="shared" si="24"/>
        <v>542.5</v>
      </c>
      <c r="CQ38" s="174">
        <v>53</v>
      </c>
      <c r="CR38" s="83">
        <f t="shared" si="25"/>
        <v>185.5</v>
      </c>
      <c r="CS38" s="174">
        <v>954</v>
      </c>
      <c r="CT38" s="83">
        <f t="shared" si="26"/>
        <v>6678</v>
      </c>
      <c r="CU38" s="174">
        <v>6</v>
      </c>
      <c r="CV38" s="174">
        <v>5</v>
      </c>
      <c r="CW38" s="174">
        <v>9</v>
      </c>
      <c r="CX38" s="98">
        <f t="shared" si="27"/>
        <v>822.88888888888891</v>
      </c>
      <c r="CY38" s="309"/>
      <c r="CZ38" s="307"/>
      <c r="DA38" s="99">
        <v>65</v>
      </c>
      <c r="DB38" s="83">
        <f t="shared" si="28"/>
        <v>227.5</v>
      </c>
      <c r="DC38" s="174">
        <v>32</v>
      </c>
      <c r="DD38" s="83">
        <f t="shared" si="29"/>
        <v>112</v>
      </c>
      <c r="DE38" s="174">
        <v>541</v>
      </c>
      <c r="DF38" s="83">
        <f t="shared" si="30"/>
        <v>3787</v>
      </c>
      <c r="DG38" s="174">
        <v>3</v>
      </c>
      <c r="DH38" s="174">
        <v>3</v>
      </c>
      <c r="DI38" s="174">
        <v>8</v>
      </c>
      <c r="DJ38" s="100">
        <f t="shared" si="31"/>
        <v>515.8125</v>
      </c>
      <c r="DK38" s="309"/>
      <c r="DL38" s="311"/>
      <c r="DM38" s="102">
        <v>0</v>
      </c>
      <c r="DN38" s="74">
        <f t="shared" si="32"/>
        <v>0</v>
      </c>
      <c r="DO38" s="1">
        <v>68</v>
      </c>
      <c r="DP38" s="74">
        <f t="shared" si="33"/>
        <v>255</v>
      </c>
      <c r="DQ38" s="1">
        <v>329</v>
      </c>
      <c r="DR38" s="74">
        <f t="shared" si="34"/>
        <v>2467.5</v>
      </c>
      <c r="DS38" s="1">
        <v>4</v>
      </c>
      <c r="DT38" s="1">
        <v>3</v>
      </c>
      <c r="DU38" s="110">
        <f t="shared" si="35"/>
        <v>3</v>
      </c>
      <c r="DV38" s="108">
        <f t="shared" si="36"/>
        <v>907.5</v>
      </c>
    </row>
    <row r="39" spans="2:126" ht="19.5" thickBot="1" x14ac:dyDescent="0.3">
      <c r="F39">
        <f>F37*70</f>
        <v>0</v>
      </c>
      <c r="G39" t="e">
        <f>G37*630</f>
        <v>#REF!</v>
      </c>
      <c r="H39">
        <f>H5+H11+H12+H18+H19+H25+H26+H32+H33</f>
        <v>255248</v>
      </c>
      <c r="I39">
        <f>I5+I11+I12+I18+I19+I25+I26+I32+I33</f>
        <v>215509</v>
      </c>
      <c r="J39">
        <f>SUM(H39:I39)</f>
        <v>470757</v>
      </c>
      <c r="K39">
        <f>K5+K11+K12+K18+K19+K25+K26+K32+K33</f>
        <v>58897.5</v>
      </c>
      <c r="L39">
        <f>L5+L11+L12+L18+L19+L25+L26+L32+L33</f>
        <v>234228.5</v>
      </c>
      <c r="AS39" s="334" t="s">
        <v>87</v>
      </c>
      <c r="AT39" s="335"/>
      <c r="AU39" s="335"/>
      <c r="AV39" s="215"/>
      <c r="AW39" s="215"/>
      <c r="AX39" s="215">
        <f>'[4]ENE 16'!$D$37</f>
        <v>33895</v>
      </c>
      <c r="AY39" s="215"/>
      <c r="AZ39" s="216"/>
      <c r="BA39" s="217">
        <f t="shared" si="44"/>
        <v>33895</v>
      </c>
      <c r="BC39" s="308" t="str">
        <f>C22</f>
        <v>LUNES</v>
      </c>
      <c r="BD39" s="312">
        <f>BD37+1</f>
        <v>42387</v>
      </c>
      <c r="BE39" s="135">
        <v>1146</v>
      </c>
      <c r="BF39" s="82">
        <f t="shared" si="37"/>
        <v>4011</v>
      </c>
      <c r="BG39" s="79">
        <v>268</v>
      </c>
      <c r="BH39" s="82">
        <f t="shared" si="15"/>
        <v>938</v>
      </c>
      <c r="BI39" s="79">
        <v>5592</v>
      </c>
      <c r="BJ39" s="82">
        <f t="shared" si="16"/>
        <v>39144</v>
      </c>
      <c r="BK39" s="79"/>
      <c r="BL39" s="174">
        <v>23</v>
      </c>
      <c r="BM39" s="174">
        <v>23</v>
      </c>
      <c r="BN39" s="119">
        <f t="shared" si="11"/>
        <v>1917.0869565217392</v>
      </c>
      <c r="BO39" s="308" t="str">
        <f>BC39</f>
        <v>LUNES</v>
      </c>
      <c r="BP39" s="314">
        <f>BD39</f>
        <v>42387</v>
      </c>
      <c r="BQ39" s="99">
        <v>1383</v>
      </c>
      <c r="BR39" s="83">
        <f t="shared" si="17"/>
        <v>4840.5</v>
      </c>
      <c r="BS39" s="174">
        <v>275</v>
      </c>
      <c r="BT39" s="83">
        <f t="shared" si="40"/>
        <v>962.5</v>
      </c>
      <c r="BU39" s="174">
        <v>8436</v>
      </c>
      <c r="BV39" s="83">
        <f t="shared" si="41"/>
        <v>59052</v>
      </c>
      <c r="BW39" s="174"/>
      <c r="BX39" s="174">
        <v>27</v>
      </c>
      <c r="BY39" s="174">
        <v>27</v>
      </c>
      <c r="BZ39" s="100">
        <f t="shared" si="12"/>
        <v>2402.037037037037</v>
      </c>
      <c r="CA39" s="308" t="str">
        <f>BO39</f>
        <v>LUNES</v>
      </c>
      <c r="CB39" s="316">
        <f>BP39</f>
        <v>42387</v>
      </c>
      <c r="CC39" s="99">
        <v>804</v>
      </c>
      <c r="CD39" s="74">
        <f t="shared" si="20"/>
        <v>2412</v>
      </c>
      <c r="CE39" s="174">
        <v>390</v>
      </c>
      <c r="CF39" s="74">
        <f t="shared" si="21"/>
        <v>1170</v>
      </c>
      <c r="CG39" s="174">
        <v>3999</v>
      </c>
      <c r="CH39" s="74">
        <f t="shared" si="22"/>
        <v>23994</v>
      </c>
      <c r="CI39" s="174"/>
      <c r="CJ39" s="174">
        <v>19</v>
      </c>
      <c r="CK39" s="174">
        <v>17</v>
      </c>
      <c r="CL39" s="100">
        <f t="shared" si="23"/>
        <v>1622.1176470588234</v>
      </c>
      <c r="CM39" s="308" t="str">
        <f>CA39</f>
        <v>LUNES</v>
      </c>
      <c r="CN39" s="318">
        <f>CB39</f>
        <v>42387</v>
      </c>
      <c r="CO39" s="91">
        <v>336</v>
      </c>
      <c r="CP39" s="83">
        <f t="shared" si="24"/>
        <v>1176</v>
      </c>
      <c r="CQ39" s="174">
        <v>46</v>
      </c>
      <c r="CR39" s="83">
        <f t="shared" si="25"/>
        <v>161</v>
      </c>
      <c r="CS39" s="174">
        <v>2211</v>
      </c>
      <c r="CT39" s="83">
        <f t="shared" si="26"/>
        <v>15477</v>
      </c>
      <c r="CU39" s="174"/>
      <c r="CV39" s="174">
        <v>10</v>
      </c>
      <c r="CW39" s="174">
        <v>9</v>
      </c>
      <c r="CX39" s="98">
        <f t="shared" si="27"/>
        <v>1868.2222222222222</v>
      </c>
      <c r="CY39" s="308" t="str">
        <f>CM39</f>
        <v>LUNES</v>
      </c>
      <c r="CZ39" s="306">
        <f>CN39</f>
        <v>42387</v>
      </c>
      <c r="DA39" s="99">
        <v>297</v>
      </c>
      <c r="DB39" s="83">
        <f t="shared" si="28"/>
        <v>1039.5</v>
      </c>
      <c r="DC39" s="174">
        <v>21</v>
      </c>
      <c r="DD39" s="83">
        <f t="shared" si="29"/>
        <v>73.5</v>
      </c>
      <c r="DE39" s="174">
        <v>1964</v>
      </c>
      <c r="DF39" s="83">
        <f t="shared" si="30"/>
        <v>13748</v>
      </c>
      <c r="DG39" s="174"/>
      <c r="DH39" s="174">
        <v>8</v>
      </c>
      <c r="DI39" s="174">
        <v>8</v>
      </c>
      <c r="DJ39" s="100">
        <f t="shared" si="31"/>
        <v>1857.625</v>
      </c>
      <c r="DK39" s="308" t="str">
        <f>CY39</f>
        <v>LUNES</v>
      </c>
      <c r="DL39" s="310">
        <f>CZ39</f>
        <v>42387</v>
      </c>
      <c r="DM39" s="102">
        <v>0</v>
      </c>
      <c r="DN39" s="74">
        <f t="shared" si="32"/>
        <v>0</v>
      </c>
      <c r="DO39" s="1">
        <v>170</v>
      </c>
      <c r="DP39" s="74">
        <f t="shared" si="33"/>
        <v>637.5</v>
      </c>
      <c r="DQ39" s="1">
        <v>506</v>
      </c>
      <c r="DR39" s="74">
        <f t="shared" si="34"/>
        <v>3795</v>
      </c>
      <c r="DS39" s="1"/>
      <c r="DT39" s="1">
        <v>5</v>
      </c>
      <c r="DU39" s="110">
        <f t="shared" si="35"/>
        <v>5</v>
      </c>
      <c r="DV39" s="108">
        <f t="shared" si="36"/>
        <v>886.5</v>
      </c>
    </row>
    <row r="40" spans="2:126" ht="19.5" thickBot="1" x14ac:dyDescent="0.3">
      <c r="AS40" s="152" t="s">
        <v>80</v>
      </c>
      <c r="AT40" s="153"/>
      <c r="AU40" s="153"/>
      <c r="AV40" s="151">
        <f>'[4]ENE 16'!$B$37</f>
        <v>59102</v>
      </c>
      <c r="AW40" s="151">
        <f>'[4]ENE 16'!$C$37</f>
        <v>60855</v>
      </c>
      <c r="AX40" s="151"/>
      <c r="AY40" s="151">
        <f>'[4]ENE 16'!$E$37</f>
        <v>18820</v>
      </c>
      <c r="AZ40" s="151">
        <f>'[4]ENE 16'!$F$37</f>
        <v>14518</v>
      </c>
      <c r="BA40" s="164">
        <f t="shared" si="44"/>
        <v>153295</v>
      </c>
      <c r="BC40" s="309"/>
      <c r="BD40" s="313"/>
      <c r="BE40" s="135">
        <v>1309</v>
      </c>
      <c r="BF40" s="82">
        <f t="shared" si="37"/>
        <v>4581.5</v>
      </c>
      <c r="BG40" s="79">
        <v>389</v>
      </c>
      <c r="BH40" s="82">
        <f t="shared" si="15"/>
        <v>1361.5</v>
      </c>
      <c r="BI40" s="79">
        <v>6908</v>
      </c>
      <c r="BJ40" s="82">
        <f t="shared" si="16"/>
        <v>48356</v>
      </c>
      <c r="BK40" s="79">
        <v>30</v>
      </c>
      <c r="BL40" s="174">
        <v>30</v>
      </c>
      <c r="BM40" s="174">
        <v>31</v>
      </c>
      <c r="BN40" s="119">
        <f t="shared" si="11"/>
        <v>1751.5806451612902</v>
      </c>
      <c r="BO40" s="309"/>
      <c r="BP40" s="315"/>
      <c r="BQ40" s="99">
        <v>1293</v>
      </c>
      <c r="BR40" s="83">
        <f t="shared" si="17"/>
        <v>4525.5</v>
      </c>
      <c r="BS40" s="174">
        <v>354</v>
      </c>
      <c r="BT40" s="83">
        <f t="shared" si="40"/>
        <v>1239</v>
      </c>
      <c r="BU40" s="174">
        <v>8226</v>
      </c>
      <c r="BV40" s="83">
        <f t="shared" si="41"/>
        <v>57582</v>
      </c>
      <c r="BW40" s="174">
        <v>30</v>
      </c>
      <c r="BX40" s="174">
        <v>31</v>
      </c>
      <c r="BY40" s="174">
        <v>30</v>
      </c>
      <c r="BZ40" s="100">
        <f t="shared" si="12"/>
        <v>2111.5500000000002</v>
      </c>
      <c r="CA40" s="309"/>
      <c r="CB40" s="317"/>
      <c r="CC40" s="99">
        <v>715</v>
      </c>
      <c r="CD40" s="74">
        <f t="shared" si="20"/>
        <v>2145</v>
      </c>
      <c r="CE40" s="174">
        <v>321</v>
      </c>
      <c r="CF40" s="74">
        <f t="shared" si="21"/>
        <v>963</v>
      </c>
      <c r="CG40" s="174">
        <v>3659</v>
      </c>
      <c r="CH40" s="74">
        <f t="shared" si="22"/>
        <v>21954</v>
      </c>
      <c r="CI40" s="174">
        <v>18</v>
      </c>
      <c r="CJ40" s="174">
        <v>15</v>
      </c>
      <c r="CK40" s="174">
        <v>15</v>
      </c>
      <c r="CL40" s="100">
        <f t="shared" si="23"/>
        <v>1670.8</v>
      </c>
      <c r="CM40" s="309"/>
      <c r="CN40" s="319"/>
      <c r="CO40" s="91">
        <v>429</v>
      </c>
      <c r="CP40" s="83">
        <f t="shared" si="24"/>
        <v>1501.5</v>
      </c>
      <c r="CQ40" s="174">
        <v>91</v>
      </c>
      <c r="CR40" s="83">
        <f t="shared" si="25"/>
        <v>318.5</v>
      </c>
      <c r="CS40" s="174">
        <v>2715</v>
      </c>
      <c r="CT40" s="83">
        <f t="shared" si="26"/>
        <v>19005</v>
      </c>
      <c r="CU40" s="174">
        <v>11</v>
      </c>
      <c r="CV40" s="174">
        <v>10</v>
      </c>
      <c r="CW40" s="174">
        <v>9</v>
      </c>
      <c r="CX40" s="98">
        <f t="shared" si="27"/>
        <v>2313.8888888888887</v>
      </c>
      <c r="CY40" s="309"/>
      <c r="CZ40" s="307"/>
      <c r="DA40" s="99">
        <v>287</v>
      </c>
      <c r="DB40" s="83">
        <f t="shared" si="28"/>
        <v>1004.5</v>
      </c>
      <c r="DC40" s="174">
        <v>104</v>
      </c>
      <c r="DD40" s="83">
        <f t="shared" si="29"/>
        <v>364</v>
      </c>
      <c r="DE40" s="174">
        <v>1982</v>
      </c>
      <c r="DF40" s="83">
        <f t="shared" si="30"/>
        <v>13874</v>
      </c>
      <c r="DG40" s="174">
        <v>8</v>
      </c>
      <c r="DH40" s="174">
        <v>8</v>
      </c>
      <c r="DI40" s="174">
        <v>8</v>
      </c>
      <c r="DJ40" s="100">
        <f t="shared" si="31"/>
        <v>1905.3125</v>
      </c>
      <c r="DK40" s="309"/>
      <c r="DL40" s="311"/>
      <c r="DM40" s="102">
        <v>0</v>
      </c>
      <c r="DN40" s="74">
        <f t="shared" si="32"/>
        <v>0</v>
      </c>
      <c r="DO40" s="1">
        <v>246</v>
      </c>
      <c r="DP40" s="74">
        <f t="shared" si="33"/>
        <v>922.5</v>
      </c>
      <c r="DQ40" s="1">
        <v>636</v>
      </c>
      <c r="DR40" s="74">
        <f t="shared" si="34"/>
        <v>4770</v>
      </c>
      <c r="DS40" s="1">
        <v>5</v>
      </c>
      <c r="DT40" s="1">
        <v>5</v>
      </c>
      <c r="DU40" s="110">
        <f t="shared" si="35"/>
        <v>5</v>
      </c>
      <c r="DV40" s="108">
        <f t="shared" si="36"/>
        <v>1138.5</v>
      </c>
    </row>
    <row r="41" spans="2:126" ht="19.5" thickBot="1" x14ac:dyDescent="0.3">
      <c r="F41">
        <f>F36+F39</f>
        <v>2812572</v>
      </c>
      <c r="G41" t="e">
        <f>G36+G39</f>
        <v>#REF!</v>
      </c>
      <c r="H41">
        <f>H36-H39</f>
        <v>551271</v>
      </c>
      <c r="I41">
        <f>I36-I39</f>
        <v>429317</v>
      </c>
      <c r="J41">
        <f t="shared" ref="J41:J51" si="45">SUM(H41:I41)</f>
        <v>980588</v>
      </c>
      <c r="K41">
        <f>K36-K39</f>
        <v>144853</v>
      </c>
      <c r="L41">
        <f>L36-L39</f>
        <v>403989</v>
      </c>
      <c r="AS41" s="334" t="s">
        <v>88</v>
      </c>
      <c r="AT41" s="335"/>
      <c r="AU41" s="335"/>
      <c r="AV41" s="215"/>
      <c r="AW41" s="215"/>
      <c r="AX41" s="215">
        <f>'[4]ENE 16'!$L$37</f>
        <v>13787</v>
      </c>
      <c r="AY41" s="215"/>
      <c r="AZ41" s="216"/>
      <c r="BA41" s="217">
        <f t="shared" si="44"/>
        <v>13787</v>
      </c>
      <c r="BC41" s="308" t="str">
        <f>C23</f>
        <v>MARTES</v>
      </c>
      <c r="BD41" s="312">
        <f>BD39+1</f>
        <v>42388</v>
      </c>
      <c r="BE41" s="135">
        <v>1224</v>
      </c>
      <c r="BF41" s="82">
        <f t="shared" si="37"/>
        <v>4284</v>
      </c>
      <c r="BG41" s="79">
        <v>336</v>
      </c>
      <c r="BH41" s="82">
        <f t="shared" si="15"/>
        <v>1176</v>
      </c>
      <c r="BI41" s="79">
        <v>5424</v>
      </c>
      <c r="BJ41" s="82">
        <f t="shared" si="16"/>
        <v>37968</v>
      </c>
      <c r="BK41" s="79"/>
      <c r="BL41" s="174">
        <v>24</v>
      </c>
      <c r="BM41" s="174">
        <v>25</v>
      </c>
      <c r="BN41" s="119">
        <f t="shared" si="11"/>
        <v>1737.12</v>
      </c>
      <c r="BO41" s="308" t="str">
        <f>BC41</f>
        <v>MARTES</v>
      </c>
      <c r="BP41" s="314">
        <f>BD41</f>
        <v>42388</v>
      </c>
      <c r="BQ41" s="99">
        <v>1473</v>
      </c>
      <c r="BR41" s="83">
        <f t="shared" si="17"/>
        <v>5155.5</v>
      </c>
      <c r="BS41" s="174">
        <v>258</v>
      </c>
      <c r="BT41" s="83">
        <f t="shared" si="40"/>
        <v>903</v>
      </c>
      <c r="BU41" s="174">
        <v>8152</v>
      </c>
      <c r="BV41" s="83">
        <f t="shared" si="41"/>
        <v>57064</v>
      </c>
      <c r="BW41" s="174"/>
      <c r="BX41" s="174">
        <v>30</v>
      </c>
      <c r="BY41" s="174">
        <v>30</v>
      </c>
      <c r="BZ41" s="100">
        <f t="shared" si="12"/>
        <v>2104.0833333333335</v>
      </c>
      <c r="CA41" s="308" t="str">
        <f>BO41</f>
        <v>MARTES</v>
      </c>
      <c r="CB41" s="316">
        <f>BP41</f>
        <v>42388</v>
      </c>
      <c r="CC41" s="99">
        <v>771</v>
      </c>
      <c r="CD41" s="74">
        <f t="shared" si="20"/>
        <v>2313</v>
      </c>
      <c r="CE41" s="174">
        <v>483</v>
      </c>
      <c r="CF41" s="74">
        <f t="shared" si="21"/>
        <v>1449</v>
      </c>
      <c r="CG41" s="174">
        <v>3944</v>
      </c>
      <c r="CH41" s="74">
        <f t="shared" si="22"/>
        <v>23664</v>
      </c>
      <c r="CI41" s="174"/>
      <c r="CJ41" s="174">
        <v>18</v>
      </c>
      <c r="CK41" s="174">
        <v>18</v>
      </c>
      <c r="CL41" s="100">
        <f t="shared" si="23"/>
        <v>1523.6666666666667</v>
      </c>
      <c r="CM41" s="308" t="str">
        <f>CA41</f>
        <v>MARTES</v>
      </c>
      <c r="CN41" s="318">
        <f>CB41</f>
        <v>42388</v>
      </c>
      <c r="CO41" s="91">
        <v>296</v>
      </c>
      <c r="CP41" s="83">
        <f t="shared" si="24"/>
        <v>1036</v>
      </c>
      <c r="CQ41" s="174">
        <v>43</v>
      </c>
      <c r="CR41" s="83">
        <f t="shared" si="25"/>
        <v>150.5</v>
      </c>
      <c r="CS41" s="174">
        <v>1956</v>
      </c>
      <c r="CT41" s="83">
        <f t="shared" si="26"/>
        <v>13692</v>
      </c>
      <c r="CU41" s="174"/>
      <c r="CV41" s="174">
        <v>10</v>
      </c>
      <c r="CW41" s="174">
        <v>10</v>
      </c>
      <c r="CX41" s="98">
        <f t="shared" si="27"/>
        <v>1487.85</v>
      </c>
      <c r="CY41" s="308" t="str">
        <f>CM41</f>
        <v>MARTES</v>
      </c>
      <c r="CZ41" s="306">
        <f>CN41</f>
        <v>42388</v>
      </c>
      <c r="DA41" s="99">
        <v>317</v>
      </c>
      <c r="DB41" s="83">
        <f t="shared" si="28"/>
        <v>1109.5</v>
      </c>
      <c r="DC41" s="174">
        <v>38</v>
      </c>
      <c r="DD41" s="83">
        <f t="shared" si="29"/>
        <v>133</v>
      </c>
      <c r="DE41" s="174">
        <v>1807</v>
      </c>
      <c r="DF41" s="83">
        <f t="shared" si="30"/>
        <v>12649</v>
      </c>
      <c r="DG41" s="174"/>
      <c r="DH41" s="174">
        <v>8</v>
      </c>
      <c r="DI41" s="174">
        <v>7</v>
      </c>
      <c r="DJ41" s="100">
        <f t="shared" si="31"/>
        <v>1984.5</v>
      </c>
      <c r="DK41" s="308" t="str">
        <f>CY41</f>
        <v>MARTES</v>
      </c>
      <c r="DL41" s="310">
        <f>CZ41</f>
        <v>42388</v>
      </c>
      <c r="DM41" s="102">
        <v>3</v>
      </c>
      <c r="DN41" s="74">
        <f t="shared" si="32"/>
        <v>11.25</v>
      </c>
      <c r="DO41" s="1">
        <v>152</v>
      </c>
      <c r="DP41" s="74">
        <f t="shared" si="33"/>
        <v>570</v>
      </c>
      <c r="DQ41" s="1">
        <v>437</v>
      </c>
      <c r="DR41" s="74">
        <f t="shared" si="34"/>
        <v>3277.5</v>
      </c>
      <c r="DS41" s="1"/>
      <c r="DT41" s="1">
        <v>4</v>
      </c>
      <c r="DU41" s="110">
        <f t="shared" si="35"/>
        <v>4</v>
      </c>
      <c r="DV41" s="108">
        <f t="shared" si="36"/>
        <v>964.6875</v>
      </c>
    </row>
    <row r="42" spans="2:126" ht="19.5" thickBot="1" x14ac:dyDescent="0.3">
      <c r="AS42" s="152" t="s">
        <v>81</v>
      </c>
      <c r="AT42" s="150"/>
      <c r="AU42" s="150"/>
      <c r="AV42" s="151">
        <f>'[4]ENE 16'!$J$37</f>
        <v>22527</v>
      </c>
      <c r="AW42" s="151">
        <f>'[4]ENE 16'!$K$37</f>
        <v>17033</v>
      </c>
      <c r="AX42" s="151"/>
      <c r="AY42" s="151">
        <f>'[4]ENE 16'!$M$37</f>
        <v>3997</v>
      </c>
      <c r="AZ42" s="151">
        <f>'[4]ENE 16'!$N$37</f>
        <v>2840</v>
      </c>
      <c r="BA42" s="164">
        <f t="shared" si="44"/>
        <v>46397</v>
      </c>
      <c r="BC42" s="309"/>
      <c r="BD42" s="313"/>
      <c r="BE42" s="135">
        <v>1296</v>
      </c>
      <c r="BF42" s="82">
        <f t="shared" si="37"/>
        <v>4536</v>
      </c>
      <c r="BG42" s="79">
        <v>357</v>
      </c>
      <c r="BH42" s="82">
        <f t="shared" si="15"/>
        <v>1249.5</v>
      </c>
      <c r="BI42" s="79">
        <v>6389</v>
      </c>
      <c r="BJ42" s="82">
        <f t="shared" si="16"/>
        <v>44723</v>
      </c>
      <c r="BK42" s="79">
        <v>29</v>
      </c>
      <c r="BL42" s="174">
        <v>28</v>
      </c>
      <c r="BM42" s="174">
        <v>28</v>
      </c>
      <c r="BN42" s="119">
        <f t="shared" si="11"/>
        <v>1803.875</v>
      </c>
      <c r="BO42" s="309"/>
      <c r="BP42" s="315"/>
      <c r="BQ42" s="99">
        <v>1206</v>
      </c>
      <c r="BR42" s="83">
        <f t="shared" si="17"/>
        <v>4221</v>
      </c>
      <c r="BS42" s="174">
        <v>258</v>
      </c>
      <c r="BT42" s="83">
        <f t="shared" si="40"/>
        <v>903</v>
      </c>
      <c r="BU42" s="174">
        <v>6920</v>
      </c>
      <c r="BV42" s="83">
        <f t="shared" si="41"/>
        <v>48440</v>
      </c>
      <c r="BW42" s="174">
        <v>31</v>
      </c>
      <c r="BX42" s="174">
        <v>29</v>
      </c>
      <c r="BY42" s="174">
        <v>29</v>
      </c>
      <c r="BZ42" s="100">
        <f t="shared" si="12"/>
        <v>1847.0344827586207</v>
      </c>
      <c r="CA42" s="309"/>
      <c r="CB42" s="317"/>
      <c r="CC42" s="99">
        <v>816</v>
      </c>
      <c r="CD42" s="74">
        <f t="shared" si="20"/>
        <v>2448</v>
      </c>
      <c r="CE42" s="174">
        <v>268</v>
      </c>
      <c r="CF42" s="74">
        <f t="shared" si="21"/>
        <v>804</v>
      </c>
      <c r="CG42" s="174">
        <v>3648</v>
      </c>
      <c r="CH42" s="74">
        <f t="shared" si="22"/>
        <v>21888</v>
      </c>
      <c r="CI42" s="174">
        <v>18</v>
      </c>
      <c r="CJ42" s="174">
        <v>15</v>
      </c>
      <c r="CK42" s="174">
        <v>15</v>
      </c>
      <c r="CL42" s="100">
        <f t="shared" si="23"/>
        <v>1676</v>
      </c>
      <c r="CM42" s="309"/>
      <c r="CN42" s="319"/>
      <c r="CO42" s="91">
        <v>442</v>
      </c>
      <c r="CP42" s="83">
        <f t="shared" si="24"/>
        <v>1547</v>
      </c>
      <c r="CQ42" s="174">
        <v>86</v>
      </c>
      <c r="CR42" s="83">
        <f t="shared" si="25"/>
        <v>301</v>
      </c>
      <c r="CS42" s="174">
        <v>2459</v>
      </c>
      <c r="CT42" s="83">
        <f t="shared" si="26"/>
        <v>17213</v>
      </c>
      <c r="CU42" s="174">
        <v>10</v>
      </c>
      <c r="CV42" s="174">
        <v>11</v>
      </c>
      <c r="CW42" s="174">
        <v>9</v>
      </c>
      <c r="CX42" s="98">
        <f t="shared" si="27"/>
        <v>2117.8888888888887</v>
      </c>
      <c r="CY42" s="309"/>
      <c r="CZ42" s="307"/>
      <c r="DA42" s="99">
        <v>378</v>
      </c>
      <c r="DB42" s="83">
        <f t="shared" si="28"/>
        <v>1323</v>
      </c>
      <c r="DC42" s="174">
        <v>76</v>
      </c>
      <c r="DD42" s="83">
        <f t="shared" si="29"/>
        <v>266</v>
      </c>
      <c r="DE42" s="174">
        <v>2268</v>
      </c>
      <c r="DF42" s="83">
        <f t="shared" si="30"/>
        <v>15876</v>
      </c>
      <c r="DG42" s="174">
        <v>8</v>
      </c>
      <c r="DH42" s="174">
        <v>8</v>
      </c>
      <c r="DI42" s="174">
        <v>8</v>
      </c>
      <c r="DJ42" s="100">
        <f t="shared" si="31"/>
        <v>2183.125</v>
      </c>
      <c r="DK42" s="309"/>
      <c r="DL42" s="311"/>
      <c r="DM42" s="102">
        <v>0</v>
      </c>
      <c r="DN42" s="74">
        <f t="shared" si="32"/>
        <v>0</v>
      </c>
      <c r="DO42" s="1">
        <v>266</v>
      </c>
      <c r="DP42" s="74">
        <f t="shared" si="33"/>
        <v>997.5</v>
      </c>
      <c r="DQ42" s="1">
        <v>676</v>
      </c>
      <c r="DR42" s="74">
        <f t="shared" si="34"/>
        <v>5070</v>
      </c>
      <c r="DS42" s="1">
        <v>4</v>
      </c>
      <c r="DT42" s="1">
        <v>4</v>
      </c>
      <c r="DU42" s="110">
        <f t="shared" si="35"/>
        <v>4</v>
      </c>
      <c r="DV42" s="108">
        <f t="shared" si="36"/>
        <v>1516.875</v>
      </c>
    </row>
    <row r="43" spans="2:126" ht="24" thickBot="1" x14ac:dyDescent="0.3">
      <c r="H43">
        <f>H41/6</f>
        <v>91878.5</v>
      </c>
      <c r="I43">
        <f>I41/6</f>
        <v>71552.833333333328</v>
      </c>
      <c r="J43">
        <f t="shared" si="45"/>
        <v>163431.33333333331</v>
      </c>
      <c r="K43">
        <f>K41/3</f>
        <v>48284.333333333336</v>
      </c>
      <c r="L43">
        <f>L41/3</f>
        <v>134663</v>
      </c>
      <c r="AS43" s="328" t="s">
        <v>29</v>
      </c>
      <c r="AT43" s="329"/>
      <c r="AU43" s="330"/>
      <c r="AV43" s="218">
        <f>SUM(AV37:AV42)</f>
        <v>403390</v>
      </c>
      <c r="AW43" s="218">
        <f>SUM(AW37:AW42)</f>
        <v>479684</v>
      </c>
      <c r="AX43" s="218">
        <f t="shared" ref="AX43:AZ43" si="46">SUM(AX37:AX42)</f>
        <v>216151</v>
      </c>
      <c r="AY43" s="218">
        <f t="shared" si="46"/>
        <v>138034</v>
      </c>
      <c r="AZ43" s="218">
        <f t="shared" si="46"/>
        <v>109476</v>
      </c>
      <c r="BA43" s="219">
        <f>SUM(AV43:AZ43)</f>
        <v>1346735</v>
      </c>
      <c r="BC43" s="308" t="str">
        <f>C24</f>
        <v>MIÉRCOLES</v>
      </c>
      <c r="BD43" s="312">
        <f>BD41+1</f>
        <v>42389</v>
      </c>
      <c r="BE43" s="135">
        <v>1464</v>
      </c>
      <c r="BF43" s="82">
        <f t="shared" si="37"/>
        <v>5124</v>
      </c>
      <c r="BG43" s="79">
        <v>320</v>
      </c>
      <c r="BH43" s="82">
        <f t="shared" si="15"/>
        <v>1120</v>
      </c>
      <c r="BI43" s="79">
        <v>5955</v>
      </c>
      <c r="BJ43" s="82">
        <f t="shared" si="16"/>
        <v>41685</v>
      </c>
      <c r="BK43" s="79"/>
      <c r="BL43" s="174">
        <v>30</v>
      </c>
      <c r="BM43" s="174">
        <v>29</v>
      </c>
      <c r="BN43" s="119">
        <f t="shared" si="11"/>
        <v>1652.7241379310344</v>
      </c>
      <c r="BO43" s="308" t="str">
        <f>BC43</f>
        <v>MIÉRCOLES</v>
      </c>
      <c r="BP43" s="314">
        <f>BD43</f>
        <v>42389</v>
      </c>
      <c r="BQ43" s="99">
        <v>1345</v>
      </c>
      <c r="BR43" s="83">
        <f t="shared" si="17"/>
        <v>4707.5</v>
      </c>
      <c r="BS43" s="174">
        <v>284</v>
      </c>
      <c r="BT43" s="83">
        <f t="shared" si="40"/>
        <v>994</v>
      </c>
      <c r="BU43" s="174">
        <v>7587</v>
      </c>
      <c r="BV43" s="83">
        <f t="shared" si="41"/>
        <v>53109</v>
      </c>
      <c r="BW43" s="174"/>
      <c r="BX43" s="174">
        <v>28</v>
      </c>
      <c r="BY43" s="174">
        <v>30</v>
      </c>
      <c r="BZ43" s="100">
        <f t="shared" si="12"/>
        <v>1960.35</v>
      </c>
      <c r="CA43" s="308" t="str">
        <f>BO43</f>
        <v>MIÉRCOLES</v>
      </c>
      <c r="CB43" s="316">
        <f>BP43</f>
        <v>42389</v>
      </c>
      <c r="CC43" s="99">
        <v>961</v>
      </c>
      <c r="CD43" s="74">
        <f t="shared" si="20"/>
        <v>2883</v>
      </c>
      <c r="CE43" s="174">
        <v>327</v>
      </c>
      <c r="CF43" s="74">
        <f t="shared" si="21"/>
        <v>981</v>
      </c>
      <c r="CG43" s="174">
        <v>3709</v>
      </c>
      <c r="CH43" s="74">
        <f t="shared" si="22"/>
        <v>22254</v>
      </c>
      <c r="CI43" s="174"/>
      <c r="CJ43" s="174">
        <v>17</v>
      </c>
      <c r="CK43" s="174">
        <v>18</v>
      </c>
      <c r="CL43" s="100">
        <f t="shared" si="23"/>
        <v>1451</v>
      </c>
      <c r="CM43" s="308" t="str">
        <f>CA43</f>
        <v>MIÉRCOLES</v>
      </c>
      <c r="CN43" s="318">
        <f>CB43</f>
        <v>42389</v>
      </c>
      <c r="CO43" s="91">
        <v>344</v>
      </c>
      <c r="CP43" s="83">
        <f t="shared" si="24"/>
        <v>1204</v>
      </c>
      <c r="CQ43" s="174">
        <v>31</v>
      </c>
      <c r="CR43" s="83">
        <f t="shared" si="25"/>
        <v>108.5</v>
      </c>
      <c r="CS43" s="174">
        <v>1886</v>
      </c>
      <c r="CT43" s="83">
        <f t="shared" si="26"/>
        <v>13202</v>
      </c>
      <c r="CU43" s="174"/>
      <c r="CV43" s="174">
        <v>9</v>
      </c>
      <c r="CW43" s="174">
        <v>9</v>
      </c>
      <c r="CX43" s="98">
        <f t="shared" si="27"/>
        <v>1612.7222222222222</v>
      </c>
      <c r="CY43" s="308" t="str">
        <f>CM43</f>
        <v>MIÉRCOLES</v>
      </c>
      <c r="CZ43" s="306">
        <f>CN43</f>
        <v>42389</v>
      </c>
      <c r="DA43" s="99">
        <v>312</v>
      </c>
      <c r="DB43" s="83">
        <f t="shared" si="28"/>
        <v>1092</v>
      </c>
      <c r="DC43" s="174">
        <v>36</v>
      </c>
      <c r="DD43" s="83">
        <f t="shared" si="29"/>
        <v>126</v>
      </c>
      <c r="DE43" s="174">
        <v>1757</v>
      </c>
      <c r="DF43" s="83">
        <f t="shared" si="30"/>
        <v>12299</v>
      </c>
      <c r="DG43" s="174"/>
      <c r="DH43" s="174">
        <v>8</v>
      </c>
      <c r="DI43" s="174">
        <v>8</v>
      </c>
      <c r="DJ43" s="100">
        <f t="shared" si="31"/>
        <v>1689.625</v>
      </c>
      <c r="DK43" s="308" t="str">
        <f>CY43</f>
        <v>MIÉRCOLES</v>
      </c>
      <c r="DL43" s="310">
        <f>CZ43</f>
        <v>42389</v>
      </c>
      <c r="DM43" s="102">
        <v>0</v>
      </c>
      <c r="DN43" s="74">
        <f t="shared" si="32"/>
        <v>0</v>
      </c>
      <c r="DO43" s="1">
        <v>230</v>
      </c>
      <c r="DP43" s="74">
        <f t="shared" si="33"/>
        <v>862.5</v>
      </c>
      <c r="DQ43" s="1">
        <v>511</v>
      </c>
      <c r="DR43" s="74">
        <f t="shared" si="34"/>
        <v>3832.5</v>
      </c>
      <c r="DS43" s="1"/>
      <c r="DT43" s="1">
        <v>4</v>
      </c>
      <c r="DU43" s="110">
        <f t="shared" si="35"/>
        <v>4</v>
      </c>
      <c r="DV43" s="108">
        <f t="shared" si="36"/>
        <v>1173.75</v>
      </c>
    </row>
    <row r="44" spans="2:126" ht="16.5" thickBot="1" x14ac:dyDescent="0.3">
      <c r="AS44" s="19"/>
      <c r="AT44" s="19"/>
      <c r="AU44" s="19"/>
      <c r="AV44" s="331">
        <f>AV43+AW43+AX43</f>
        <v>1099225</v>
      </c>
      <c r="AW44" s="332"/>
      <c r="AX44" s="333"/>
      <c r="AY44" s="331">
        <f>AY43+AZ43</f>
        <v>247510</v>
      </c>
      <c r="AZ44" s="333"/>
      <c r="BA44" s="211"/>
      <c r="BC44" s="309"/>
      <c r="BD44" s="313"/>
      <c r="BE44" s="135">
        <v>1408</v>
      </c>
      <c r="BF44" s="82">
        <f t="shared" si="37"/>
        <v>4928</v>
      </c>
      <c r="BG44" s="79">
        <v>422</v>
      </c>
      <c r="BH44" s="82">
        <f t="shared" si="15"/>
        <v>1477</v>
      </c>
      <c r="BI44" s="79">
        <v>6640</v>
      </c>
      <c r="BJ44" s="82">
        <f t="shared" si="16"/>
        <v>46480</v>
      </c>
      <c r="BK44" s="79">
        <v>30</v>
      </c>
      <c r="BL44" s="174">
        <v>30</v>
      </c>
      <c r="BM44" s="174">
        <v>29</v>
      </c>
      <c r="BN44" s="119">
        <f t="shared" si="11"/>
        <v>1823.6206896551723</v>
      </c>
      <c r="BO44" s="309"/>
      <c r="BP44" s="315"/>
      <c r="BQ44" s="99">
        <v>1436</v>
      </c>
      <c r="BR44" s="83">
        <f t="shared" si="17"/>
        <v>5026</v>
      </c>
      <c r="BS44" s="174">
        <v>309</v>
      </c>
      <c r="BT44" s="83">
        <f t="shared" si="40"/>
        <v>1081.5</v>
      </c>
      <c r="BU44" s="174">
        <v>8225</v>
      </c>
      <c r="BV44" s="83">
        <f t="shared" si="41"/>
        <v>57575</v>
      </c>
      <c r="BW44" s="174">
        <v>30</v>
      </c>
      <c r="BX44" s="174">
        <v>29</v>
      </c>
      <c r="BY44" s="174">
        <v>30</v>
      </c>
      <c r="BZ44" s="100">
        <f t="shared" si="12"/>
        <v>2122.75</v>
      </c>
      <c r="CA44" s="309"/>
      <c r="CB44" s="317"/>
      <c r="CC44" s="99">
        <v>848</v>
      </c>
      <c r="CD44" s="74">
        <f t="shared" si="20"/>
        <v>2544</v>
      </c>
      <c r="CE44" s="174">
        <v>251</v>
      </c>
      <c r="CF44" s="74">
        <f t="shared" si="21"/>
        <v>753</v>
      </c>
      <c r="CG44" s="174">
        <v>3333</v>
      </c>
      <c r="CH44" s="74">
        <f t="shared" si="22"/>
        <v>19998</v>
      </c>
      <c r="CI44" s="174">
        <v>18</v>
      </c>
      <c r="CJ44" s="174">
        <v>16</v>
      </c>
      <c r="CK44" s="174">
        <v>15</v>
      </c>
      <c r="CL44" s="100">
        <f t="shared" si="23"/>
        <v>1553</v>
      </c>
      <c r="CM44" s="309"/>
      <c r="CN44" s="319"/>
      <c r="CO44" s="91">
        <v>407</v>
      </c>
      <c r="CP44" s="83">
        <f t="shared" si="24"/>
        <v>1424.5</v>
      </c>
      <c r="CQ44" s="174">
        <v>65</v>
      </c>
      <c r="CR44" s="83">
        <f t="shared" si="25"/>
        <v>227.5</v>
      </c>
      <c r="CS44" s="174">
        <v>2334</v>
      </c>
      <c r="CT44" s="83">
        <f t="shared" si="26"/>
        <v>16338</v>
      </c>
      <c r="CU44" s="174">
        <v>10</v>
      </c>
      <c r="CV44" s="174">
        <v>10</v>
      </c>
      <c r="CW44" s="174">
        <v>9</v>
      </c>
      <c r="CX44" s="98">
        <f t="shared" si="27"/>
        <v>1998.8888888888889</v>
      </c>
      <c r="CY44" s="309"/>
      <c r="CZ44" s="307"/>
      <c r="DA44" s="99">
        <v>378</v>
      </c>
      <c r="DB44" s="83">
        <f t="shared" si="28"/>
        <v>1323</v>
      </c>
      <c r="DC44" s="174">
        <v>79</v>
      </c>
      <c r="DD44" s="83">
        <f t="shared" si="29"/>
        <v>276.5</v>
      </c>
      <c r="DE44" s="174">
        <v>2390</v>
      </c>
      <c r="DF44" s="83">
        <f t="shared" si="30"/>
        <v>16730</v>
      </c>
      <c r="DG44" s="174">
        <v>8</v>
      </c>
      <c r="DH44" s="174">
        <v>9</v>
      </c>
      <c r="DI44" s="174">
        <v>8</v>
      </c>
      <c r="DJ44" s="100">
        <f t="shared" si="31"/>
        <v>2291.1875</v>
      </c>
      <c r="DK44" s="309"/>
      <c r="DL44" s="311"/>
      <c r="DM44" s="102">
        <v>0</v>
      </c>
      <c r="DN44" s="74">
        <f t="shared" si="32"/>
        <v>0</v>
      </c>
      <c r="DO44" s="1">
        <v>194</v>
      </c>
      <c r="DP44" s="74">
        <f t="shared" si="33"/>
        <v>727.5</v>
      </c>
      <c r="DQ44" s="1">
        <v>492</v>
      </c>
      <c r="DR44" s="74">
        <f t="shared" si="34"/>
        <v>3690</v>
      </c>
      <c r="DS44" s="1">
        <v>4</v>
      </c>
      <c r="DT44" s="1">
        <v>4</v>
      </c>
      <c r="DU44" s="110">
        <f t="shared" si="35"/>
        <v>4</v>
      </c>
      <c r="DV44" s="108">
        <f t="shared" si="36"/>
        <v>1104.375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1099225</v>
      </c>
      <c r="AY45" s="192"/>
      <c r="AZ45" s="192">
        <f>AY44</f>
        <v>247510</v>
      </c>
      <c r="BA45" s="212">
        <f>SUM(BA37:BA42)-BA43</f>
        <v>0</v>
      </c>
      <c r="BC45" s="308" t="str">
        <f>C25</f>
        <v>JUEVES</v>
      </c>
      <c r="BD45" s="312">
        <f>BD43+1</f>
        <v>42390</v>
      </c>
      <c r="BE45" s="135">
        <v>1591</v>
      </c>
      <c r="BF45" s="82">
        <f t="shared" si="37"/>
        <v>5568.5</v>
      </c>
      <c r="BG45" s="79">
        <v>357</v>
      </c>
      <c r="BH45" s="82">
        <f t="shared" si="15"/>
        <v>1249.5</v>
      </c>
      <c r="BI45" s="79">
        <v>6359</v>
      </c>
      <c r="BJ45" s="82">
        <f t="shared" si="16"/>
        <v>44513</v>
      </c>
      <c r="BK45" s="79"/>
      <c r="BL45" s="174">
        <v>31</v>
      </c>
      <c r="BM45" s="174">
        <v>30</v>
      </c>
      <c r="BN45" s="119">
        <f t="shared" si="11"/>
        <v>1711.0333333333333</v>
      </c>
      <c r="BO45" s="308" t="str">
        <f>BC45</f>
        <v>JUEVES</v>
      </c>
      <c r="BP45" s="314">
        <f>BD45</f>
        <v>42390</v>
      </c>
      <c r="BQ45" s="99">
        <v>1944</v>
      </c>
      <c r="BR45" s="83">
        <f t="shared" si="17"/>
        <v>6804</v>
      </c>
      <c r="BS45" s="174">
        <v>276</v>
      </c>
      <c r="BT45" s="83">
        <f t="shared" si="40"/>
        <v>966</v>
      </c>
      <c r="BU45" s="174">
        <v>8702</v>
      </c>
      <c r="BV45" s="83">
        <f t="shared" si="41"/>
        <v>60914</v>
      </c>
      <c r="BW45" s="174"/>
      <c r="BX45" s="174">
        <v>31</v>
      </c>
      <c r="BY45" s="174">
        <v>31</v>
      </c>
      <c r="BZ45" s="100">
        <f t="shared" si="12"/>
        <v>2215.6129032258063</v>
      </c>
      <c r="CA45" s="308" t="str">
        <f>BO45</f>
        <v>JUEVES</v>
      </c>
      <c r="CB45" s="316">
        <f>BP45</f>
        <v>42390</v>
      </c>
      <c r="CC45" s="99">
        <v>1214</v>
      </c>
      <c r="CD45" s="74">
        <f t="shared" si="20"/>
        <v>3642</v>
      </c>
      <c r="CE45" s="174">
        <v>261</v>
      </c>
      <c r="CF45" s="74">
        <f t="shared" si="21"/>
        <v>783</v>
      </c>
      <c r="CG45" s="174">
        <v>3832</v>
      </c>
      <c r="CH45" s="74">
        <f t="shared" si="22"/>
        <v>22992</v>
      </c>
      <c r="CI45" s="174"/>
      <c r="CJ45" s="174">
        <v>19</v>
      </c>
      <c r="CK45" s="174">
        <v>18</v>
      </c>
      <c r="CL45" s="100">
        <f t="shared" si="23"/>
        <v>1523.1666666666667</v>
      </c>
      <c r="CM45" s="308" t="str">
        <f>CA45</f>
        <v>JUEVES</v>
      </c>
      <c r="CN45" s="318">
        <f>CB45</f>
        <v>42390</v>
      </c>
      <c r="CO45" s="91">
        <v>380</v>
      </c>
      <c r="CP45" s="83">
        <f t="shared" si="24"/>
        <v>1330</v>
      </c>
      <c r="CQ45" s="174">
        <v>58</v>
      </c>
      <c r="CR45" s="83">
        <f t="shared" si="25"/>
        <v>203</v>
      </c>
      <c r="CS45" s="174">
        <v>2100</v>
      </c>
      <c r="CT45" s="83">
        <f t="shared" si="26"/>
        <v>14700</v>
      </c>
      <c r="CU45" s="174"/>
      <c r="CV45" s="174">
        <v>10</v>
      </c>
      <c r="CW45" s="174">
        <v>10</v>
      </c>
      <c r="CX45" s="98">
        <f t="shared" si="27"/>
        <v>1623.3</v>
      </c>
      <c r="CY45" s="308" t="str">
        <f>CM45</f>
        <v>JUEVES</v>
      </c>
      <c r="CZ45" s="306">
        <f>CN45</f>
        <v>42390</v>
      </c>
      <c r="DA45" s="99">
        <v>352</v>
      </c>
      <c r="DB45" s="83">
        <f t="shared" si="28"/>
        <v>1232</v>
      </c>
      <c r="DC45" s="174">
        <v>49</v>
      </c>
      <c r="DD45" s="83">
        <f t="shared" si="29"/>
        <v>171.5</v>
      </c>
      <c r="DE45" s="174">
        <v>1808</v>
      </c>
      <c r="DF45" s="83">
        <f t="shared" si="30"/>
        <v>12656</v>
      </c>
      <c r="DG45" s="174"/>
      <c r="DH45" s="174">
        <v>8</v>
      </c>
      <c r="DI45" s="174">
        <v>8</v>
      </c>
      <c r="DJ45" s="100">
        <f t="shared" si="31"/>
        <v>1757.4375</v>
      </c>
      <c r="DK45" s="308" t="str">
        <f>CY45</f>
        <v>JUEVES</v>
      </c>
      <c r="DL45" s="310">
        <f>CZ45</f>
        <v>42390</v>
      </c>
      <c r="DM45" s="102">
        <v>0</v>
      </c>
      <c r="DN45" s="74">
        <f t="shared" si="32"/>
        <v>0</v>
      </c>
      <c r="DO45" s="1">
        <v>174</v>
      </c>
      <c r="DP45" s="74">
        <f t="shared" si="33"/>
        <v>652.5</v>
      </c>
      <c r="DQ45" s="1">
        <v>490</v>
      </c>
      <c r="DR45" s="74">
        <f t="shared" si="34"/>
        <v>3675</v>
      </c>
      <c r="DS45" s="1"/>
      <c r="DT45" s="1">
        <v>4</v>
      </c>
      <c r="DU45" s="110">
        <f t="shared" si="35"/>
        <v>4</v>
      </c>
      <c r="DV45" s="108">
        <f t="shared" si="36"/>
        <v>1081.875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1484</v>
      </c>
      <c r="BF46" s="82">
        <f t="shared" si="37"/>
        <v>5194</v>
      </c>
      <c r="BG46" s="79">
        <v>398</v>
      </c>
      <c r="BH46" s="82">
        <f t="shared" si="15"/>
        <v>1393</v>
      </c>
      <c r="BI46" s="79">
        <v>6520</v>
      </c>
      <c r="BJ46" s="82">
        <f t="shared" si="16"/>
        <v>45640</v>
      </c>
      <c r="BK46" s="79">
        <v>31</v>
      </c>
      <c r="BL46" s="174">
        <v>29</v>
      </c>
      <c r="BM46" s="174">
        <v>30</v>
      </c>
      <c r="BN46" s="119">
        <f t="shared" si="11"/>
        <v>1740.9</v>
      </c>
      <c r="BO46" s="309"/>
      <c r="BP46" s="315"/>
      <c r="BQ46" s="99">
        <v>1343</v>
      </c>
      <c r="BR46" s="83">
        <f t="shared" si="17"/>
        <v>4700.5</v>
      </c>
      <c r="BS46" s="174">
        <v>274</v>
      </c>
      <c r="BT46" s="83">
        <f t="shared" si="40"/>
        <v>959</v>
      </c>
      <c r="BU46" s="174">
        <v>7484</v>
      </c>
      <c r="BV46" s="83">
        <f t="shared" si="41"/>
        <v>52388</v>
      </c>
      <c r="BW46" s="174">
        <v>32</v>
      </c>
      <c r="BX46" s="174">
        <v>28</v>
      </c>
      <c r="BY46" s="174">
        <v>29</v>
      </c>
      <c r="BZ46" s="100">
        <f t="shared" si="12"/>
        <v>2001.6379310344828</v>
      </c>
      <c r="CA46" s="309"/>
      <c r="CB46" s="317"/>
      <c r="CC46" s="99">
        <v>802</v>
      </c>
      <c r="CD46" s="74">
        <f t="shared" si="20"/>
        <v>2406</v>
      </c>
      <c r="CE46" s="174">
        <v>201</v>
      </c>
      <c r="CF46" s="74">
        <f t="shared" si="21"/>
        <v>603</v>
      </c>
      <c r="CG46" s="174">
        <v>3024</v>
      </c>
      <c r="CH46" s="74">
        <f t="shared" si="22"/>
        <v>18144</v>
      </c>
      <c r="CI46" s="174">
        <v>17</v>
      </c>
      <c r="CJ46" s="174">
        <v>13</v>
      </c>
      <c r="CK46" s="174">
        <v>14</v>
      </c>
      <c r="CL46" s="100">
        <f t="shared" si="23"/>
        <v>1510.9285714285713</v>
      </c>
      <c r="CM46" s="309"/>
      <c r="CN46" s="319"/>
      <c r="CO46" s="91">
        <v>485</v>
      </c>
      <c r="CP46" s="83">
        <f t="shared" si="24"/>
        <v>1697.5</v>
      </c>
      <c r="CQ46" s="174">
        <v>85</v>
      </c>
      <c r="CR46" s="83">
        <f t="shared" si="25"/>
        <v>297.5</v>
      </c>
      <c r="CS46" s="174">
        <v>2604</v>
      </c>
      <c r="CT46" s="83">
        <f t="shared" si="26"/>
        <v>18228</v>
      </c>
      <c r="CU46" s="174">
        <v>10</v>
      </c>
      <c r="CV46" s="174">
        <v>10</v>
      </c>
      <c r="CW46" s="174">
        <v>10</v>
      </c>
      <c r="CX46" s="98">
        <f t="shared" si="27"/>
        <v>2022.3</v>
      </c>
      <c r="CY46" s="309"/>
      <c r="CZ46" s="307"/>
      <c r="DA46" s="99">
        <v>369</v>
      </c>
      <c r="DB46" s="83">
        <f t="shared" si="28"/>
        <v>1291.5</v>
      </c>
      <c r="DC46" s="174">
        <v>71</v>
      </c>
      <c r="DD46" s="83">
        <f t="shared" si="29"/>
        <v>248.5</v>
      </c>
      <c r="DE46" s="174">
        <v>2125</v>
      </c>
      <c r="DF46" s="83">
        <f t="shared" si="30"/>
        <v>14875</v>
      </c>
      <c r="DG46" s="174">
        <v>8</v>
      </c>
      <c r="DH46" s="174">
        <v>8</v>
      </c>
      <c r="DI46" s="174">
        <v>8</v>
      </c>
      <c r="DJ46" s="100">
        <f t="shared" si="31"/>
        <v>2051.875</v>
      </c>
      <c r="DK46" s="309"/>
      <c r="DL46" s="311"/>
      <c r="DM46" s="102">
        <v>0</v>
      </c>
      <c r="DN46" s="74">
        <f t="shared" si="32"/>
        <v>0</v>
      </c>
      <c r="DO46" s="1">
        <v>274</v>
      </c>
      <c r="DP46" s="74">
        <f t="shared" si="33"/>
        <v>1027.5</v>
      </c>
      <c r="DQ46" s="1">
        <v>605</v>
      </c>
      <c r="DR46" s="74">
        <f t="shared" si="34"/>
        <v>4537.5</v>
      </c>
      <c r="DS46" s="1">
        <v>4</v>
      </c>
      <c r="DT46" s="1">
        <v>4</v>
      </c>
      <c r="DU46" s="110">
        <f t="shared" si="35"/>
        <v>4</v>
      </c>
      <c r="DV46" s="108">
        <f t="shared" si="36"/>
        <v>1391.25</v>
      </c>
    </row>
    <row r="47" spans="2:126" ht="21.75" thickBot="1" x14ac:dyDescent="0.4">
      <c r="H47">
        <f>H39/6</f>
        <v>42541.333333333336</v>
      </c>
      <c r="I47">
        <f>I39/6</f>
        <v>35918.166666666664</v>
      </c>
      <c r="J47">
        <f t="shared" si="45"/>
        <v>78459.5</v>
      </c>
      <c r="K47">
        <f>K39/3</f>
        <v>19632.5</v>
      </c>
      <c r="L47">
        <f>L39/3</f>
        <v>78076.166666666672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VIERNES</v>
      </c>
      <c r="BD47" s="312">
        <f>BD45+1</f>
        <v>42391</v>
      </c>
      <c r="BE47" s="135">
        <v>1569</v>
      </c>
      <c r="BF47" s="82">
        <f t="shared" si="37"/>
        <v>5491.5</v>
      </c>
      <c r="BG47" s="79">
        <v>311</v>
      </c>
      <c r="BH47" s="82">
        <f t="shared" si="15"/>
        <v>1088.5</v>
      </c>
      <c r="BI47" s="79">
        <v>5957</v>
      </c>
      <c r="BJ47" s="82">
        <f t="shared" si="16"/>
        <v>41699</v>
      </c>
      <c r="BK47" s="79"/>
      <c r="BL47" s="174">
        <v>28</v>
      </c>
      <c r="BM47" s="174">
        <v>28</v>
      </c>
      <c r="BN47" s="119">
        <f t="shared" si="11"/>
        <v>1724.25</v>
      </c>
      <c r="BO47" s="308" t="str">
        <f>BC47</f>
        <v>VIERNES</v>
      </c>
      <c r="BP47" s="314">
        <f>BD47</f>
        <v>42391</v>
      </c>
      <c r="BQ47" s="99">
        <v>1386</v>
      </c>
      <c r="BR47" s="83">
        <f t="shared" si="17"/>
        <v>4851</v>
      </c>
      <c r="BS47" s="174">
        <v>310</v>
      </c>
      <c r="BT47" s="83">
        <f t="shared" si="40"/>
        <v>1085</v>
      </c>
      <c r="BU47" s="174">
        <v>7708</v>
      </c>
      <c r="BV47" s="83">
        <f t="shared" si="41"/>
        <v>53956</v>
      </c>
      <c r="BW47" s="174"/>
      <c r="BX47" s="174">
        <v>26</v>
      </c>
      <c r="BY47" s="174">
        <v>27</v>
      </c>
      <c r="BZ47" s="100">
        <f t="shared" si="12"/>
        <v>2218.2222222222222</v>
      </c>
      <c r="CA47" s="308" t="str">
        <f>BO47</f>
        <v>VIERNES</v>
      </c>
      <c r="CB47" s="316">
        <f>BP47</f>
        <v>42391</v>
      </c>
      <c r="CC47" s="99">
        <v>958</v>
      </c>
      <c r="CD47" s="74">
        <f t="shared" si="20"/>
        <v>2874</v>
      </c>
      <c r="CE47" s="174">
        <v>228</v>
      </c>
      <c r="CF47" s="74">
        <f t="shared" si="21"/>
        <v>684</v>
      </c>
      <c r="CG47" s="174">
        <v>3640</v>
      </c>
      <c r="CH47" s="74">
        <f t="shared" si="22"/>
        <v>21840</v>
      </c>
      <c r="CI47" s="174"/>
      <c r="CJ47" s="174">
        <v>15</v>
      </c>
      <c r="CK47" s="174">
        <v>15</v>
      </c>
      <c r="CL47" s="100">
        <f t="shared" si="23"/>
        <v>1693.2</v>
      </c>
      <c r="CM47" s="308" t="str">
        <f>CA47</f>
        <v>VIERNES</v>
      </c>
      <c r="CN47" s="318">
        <f>CB47</f>
        <v>42391</v>
      </c>
      <c r="CO47" s="91">
        <v>430</v>
      </c>
      <c r="CP47" s="83">
        <f t="shared" si="24"/>
        <v>1505</v>
      </c>
      <c r="CQ47" s="174">
        <v>44</v>
      </c>
      <c r="CR47" s="83">
        <f t="shared" si="25"/>
        <v>154</v>
      </c>
      <c r="CS47" s="174">
        <v>2050</v>
      </c>
      <c r="CT47" s="83">
        <f t="shared" si="26"/>
        <v>14350</v>
      </c>
      <c r="CU47" s="174"/>
      <c r="CV47" s="174">
        <v>10</v>
      </c>
      <c r="CW47" s="174">
        <v>10</v>
      </c>
      <c r="CX47" s="98">
        <f t="shared" si="27"/>
        <v>1600.9</v>
      </c>
      <c r="CY47" s="308" t="str">
        <f>CM47</f>
        <v>VIERNES</v>
      </c>
      <c r="CZ47" s="306">
        <f>CN47</f>
        <v>42391</v>
      </c>
      <c r="DA47" s="99">
        <v>411</v>
      </c>
      <c r="DB47" s="83">
        <f t="shared" si="28"/>
        <v>1438.5</v>
      </c>
      <c r="DC47" s="174">
        <v>46</v>
      </c>
      <c r="DD47" s="83">
        <f t="shared" si="29"/>
        <v>161</v>
      </c>
      <c r="DE47" s="174">
        <v>1888</v>
      </c>
      <c r="DF47" s="83">
        <f t="shared" si="30"/>
        <v>13216</v>
      </c>
      <c r="DG47" s="174"/>
      <c r="DH47" s="174">
        <v>8</v>
      </c>
      <c r="DI47" s="174">
        <v>8</v>
      </c>
      <c r="DJ47" s="100">
        <f t="shared" si="31"/>
        <v>1851.9375</v>
      </c>
      <c r="DK47" s="308" t="str">
        <f>CY47</f>
        <v>VIERNES</v>
      </c>
      <c r="DL47" s="310">
        <f>CZ47</f>
        <v>42391</v>
      </c>
      <c r="DM47" s="102">
        <v>0</v>
      </c>
      <c r="DN47" s="74">
        <f t="shared" si="32"/>
        <v>0</v>
      </c>
      <c r="DO47" s="1">
        <v>204</v>
      </c>
      <c r="DP47" s="74">
        <f t="shared" si="33"/>
        <v>765</v>
      </c>
      <c r="DQ47" s="1">
        <v>483</v>
      </c>
      <c r="DR47" s="74">
        <f t="shared" si="34"/>
        <v>3622.5</v>
      </c>
      <c r="DS47" s="1"/>
      <c r="DT47" s="1">
        <v>4</v>
      </c>
      <c r="DU47" s="110">
        <f t="shared" si="35"/>
        <v>4</v>
      </c>
      <c r="DV47" s="108">
        <f t="shared" si="36"/>
        <v>1096.875</v>
      </c>
    </row>
    <row r="48" spans="2:126" ht="19.5" thickBot="1" x14ac:dyDescent="0.35">
      <c r="AS48" s="350" t="str">
        <f>AS2</f>
        <v>ENERO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 t="str">
        <f>AY4</f>
        <v>400    DINA</v>
      </c>
      <c r="AZ48" s="229" t="str">
        <f>AZ4</f>
        <v>500    DINA</v>
      </c>
      <c r="BA48" s="230" t="s">
        <v>134</v>
      </c>
      <c r="BC48" s="309"/>
      <c r="BD48" s="313"/>
      <c r="BE48" s="135">
        <v>1318</v>
      </c>
      <c r="BF48" s="82">
        <f t="shared" si="37"/>
        <v>4613</v>
      </c>
      <c r="BG48" s="79">
        <v>436</v>
      </c>
      <c r="BH48" s="82">
        <f t="shared" si="15"/>
        <v>1526</v>
      </c>
      <c r="BI48" s="79">
        <v>6633</v>
      </c>
      <c r="BJ48" s="82">
        <f t="shared" si="16"/>
        <v>46431</v>
      </c>
      <c r="BK48" s="79">
        <v>33</v>
      </c>
      <c r="BL48" s="174">
        <v>29</v>
      </c>
      <c r="BM48" s="174">
        <v>28</v>
      </c>
      <c r="BN48" s="119">
        <f t="shared" si="11"/>
        <v>1877.5</v>
      </c>
      <c r="BO48" s="309"/>
      <c r="BP48" s="315"/>
      <c r="BQ48" s="99">
        <v>1282</v>
      </c>
      <c r="BR48" s="83">
        <f t="shared" si="17"/>
        <v>4487</v>
      </c>
      <c r="BS48" s="174">
        <v>301</v>
      </c>
      <c r="BT48" s="83">
        <f t="shared" si="40"/>
        <v>1053.5</v>
      </c>
      <c r="BU48" s="174">
        <v>7672</v>
      </c>
      <c r="BV48" s="83">
        <f t="shared" si="41"/>
        <v>53704</v>
      </c>
      <c r="BW48" s="174">
        <v>30</v>
      </c>
      <c r="BX48" s="174">
        <v>27</v>
      </c>
      <c r="BY48" s="174">
        <v>27</v>
      </c>
      <c r="BZ48" s="100">
        <f t="shared" si="12"/>
        <v>2194.2407407407409</v>
      </c>
      <c r="CA48" s="309"/>
      <c r="CB48" s="317"/>
      <c r="CC48" s="99">
        <v>795</v>
      </c>
      <c r="CD48" s="74">
        <f t="shared" si="20"/>
        <v>2385</v>
      </c>
      <c r="CE48" s="174">
        <v>251</v>
      </c>
      <c r="CF48" s="74">
        <f t="shared" si="21"/>
        <v>753</v>
      </c>
      <c r="CG48" s="174">
        <v>3087</v>
      </c>
      <c r="CH48" s="74">
        <f t="shared" si="22"/>
        <v>18522</v>
      </c>
      <c r="CI48" s="174">
        <v>16</v>
      </c>
      <c r="CJ48" s="174">
        <v>13</v>
      </c>
      <c r="CK48" s="174">
        <v>15</v>
      </c>
      <c r="CL48" s="100">
        <f t="shared" si="23"/>
        <v>1444</v>
      </c>
      <c r="CM48" s="309"/>
      <c r="CN48" s="319"/>
      <c r="CO48" s="91">
        <v>454</v>
      </c>
      <c r="CP48" s="83">
        <f t="shared" si="24"/>
        <v>1589</v>
      </c>
      <c r="CQ48" s="174">
        <v>108</v>
      </c>
      <c r="CR48" s="83">
        <f t="shared" si="25"/>
        <v>378</v>
      </c>
      <c r="CS48" s="174">
        <v>2661</v>
      </c>
      <c r="CT48" s="83">
        <f t="shared" si="26"/>
        <v>18627</v>
      </c>
      <c r="CU48" s="174">
        <v>10</v>
      </c>
      <c r="CV48" s="174">
        <v>11</v>
      </c>
      <c r="CW48" s="174">
        <v>10</v>
      </c>
      <c r="CX48" s="98">
        <f t="shared" si="27"/>
        <v>2059.4</v>
      </c>
      <c r="CY48" s="309"/>
      <c r="CZ48" s="307"/>
      <c r="DA48" s="99">
        <v>406</v>
      </c>
      <c r="DB48" s="83">
        <f t="shared" si="28"/>
        <v>1421</v>
      </c>
      <c r="DC48" s="174">
        <v>73</v>
      </c>
      <c r="DD48" s="83">
        <f t="shared" si="29"/>
        <v>255.5</v>
      </c>
      <c r="DE48" s="174">
        <v>2129</v>
      </c>
      <c r="DF48" s="83">
        <f t="shared" si="30"/>
        <v>14903</v>
      </c>
      <c r="DG48" s="174">
        <v>8</v>
      </c>
      <c r="DH48" s="174">
        <v>8</v>
      </c>
      <c r="DI48" s="174">
        <v>8</v>
      </c>
      <c r="DJ48" s="100">
        <f t="shared" si="31"/>
        <v>2072.4375</v>
      </c>
      <c r="DK48" s="309"/>
      <c r="DL48" s="311"/>
      <c r="DM48" s="102">
        <v>0</v>
      </c>
      <c r="DN48" s="74">
        <f t="shared" si="32"/>
        <v>0</v>
      </c>
      <c r="DO48" s="1">
        <v>246</v>
      </c>
      <c r="DP48" s="74">
        <f t="shared" si="33"/>
        <v>922.5</v>
      </c>
      <c r="DQ48" s="1">
        <v>592</v>
      </c>
      <c r="DR48" s="74">
        <f t="shared" si="34"/>
        <v>4440</v>
      </c>
      <c r="DS48" s="1">
        <v>4</v>
      </c>
      <c r="DT48" s="1">
        <v>4</v>
      </c>
      <c r="DU48" s="110">
        <f t="shared" si="35"/>
        <v>4</v>
      </c>
      <c r="DV48" s="108">
        <f t="shared" si="36"/>
        <v>1340.625</v>
      </c>
    </row>
    <row r="49" spans="8:126" ht="19.5" thickBot="1" x14ac:dyDescent="0.3">
      <c r="H49">
        <f>H43/21</f>
        <v>4375.166666666667</v>
      </c>
      <c r="I49">
        <f>I43/21</f>
        <v>3407.2777777777774</v>
      </c>
      <c r="J49">
        <f t="shared" si="45"/>
        <v>7782.4444444444443</v>
      </c>
      <c r="K49">
        <f>K43/21</f>
        <v>2299.2539682539682</v>
      </c>
      <c r="L49">
        <f>L43/21</f>
        <v>6412.5238095238092</v>
      </c>
      <c r="AS49" s="327" t="s">
        <v>85</v>
      </c>
      <c r="AT49" s="327"/>
      <c r="AU49" s="327"/>
      <c r="AV49" s="224"/>
      <c r="AW49" s="224"/>
      <c r="AX49" s="224">
        <f>AX37*6</f>
        <v>1010814</v>
      </c>
      <c r="AY49" s="224"/>
      <c r="AZ49" s="225"/>
      <c r="BA49" s="155">
        <f t="shared" ref="BA49:BA54" si="47">SUM(AV49:AZ49)</f>
        <v>1010814</v>
      </c>
      <c r="BC49" s="308" t="str">
        <f>C27</f>
        <v>SÁBADO</v>
      </c>
      <c r="BD49" s="312">
        <f>BD47+1</f>
        <v>42392</v>
      </c>
      <c r="BE49" s="135">
        <v>574</v>
      </c>
      <c r="BF49" s="82">
        <f t="shared" si="37"/>
        <v>2009</v>
      </c>
      <c r="BG49" s="79">
        <v>329</v>
      </c>
      <c r="BH49" s="82">
        <f t="shared" si="15"/>
        <v>1151.5</v>
      </c>
      <c r="BI49" s="79">
        <v>3475</v>
      </c>
      <c r="BJ49" s="82">
        <f t="shared" si="16"/>
        <v>24325</v>
      </c>
      <c r="BK49" s="79"/>
      <c r="BL49" s="174">
        <v>18</v>
      </c>
      <c r="BM49" s="174">
        <v>21</v>
      </c>
      <c r="BN49" s="119">
        <f t="shared" si="11"/>
        <v>1308.8333333333333</v>
      </c>
      <c r="BO49" s="308" t="str">
        <f>BC49</f>
        <v>SÁBADO</v>
      </c>
      <c r="BP49" s="314">
        <f>BD49</f>
        <v>42392</v>
      </c>
      <c r="BQ49" s="99">
        <v>756</v>
      </c>
      <c r="BR49" s="83">
        <f t="shared" si="17"/>
        <v>2646</v>
      </c>
      <c r="BS49" s="174">
        <v>290</v>
      </c>
      <c r="BT49" s="83">
        <f t="shared" si="40"/>
        <v>1015</v>
      </c>
      <c r="BU49" s="174">
        <v>5506</v>
      </c>
      <c r="BV49" s="83">
        <f t="shared" si="41"/>
        <v>38542</v>
      </c>
      <c r="BW49" s="174"/>
      <c r="BX49" s="174">
        <v>20</v>
      </c>
      <c r="BY49" s="174">
        <v>24</v>
      </c>
      <c r="BZ49" s="100">
        <f t="shared" si="12"/>
        <v>1758.4583333333333</v>
      </c>
      <c r="CA49" s="308" t="str">
        <f>BO49</f>
        <v>SÁBADO</v>
      </c>
      <c r="CB49" s="316">
        <f>BP49</f>
        <v>42392</v>
      </c>
      <c r="CC49" s="99">
        <v>383</v>
      </c>
      <c r="CD49" s="74">
        <f t="shared" si="20"/>
        <v>1149</v>
      </c>
      <c r="CE49" s="174">
        <v>257</v>
      </c>
      <c r="CF49" s="74">
        <f t="shared" si="21"/>
        <v>771</v>
      </c>
      <c r="CG49" s="174">
        <v>2594</v>
      </c>
      <c r="CH49" s="74">
        <f t="shared" si="22"/>
        <v>15564</v>
      </c>
      <c r="CI49" s="174"/>
      <c r="CJ49" s="174">
        <v>14</v>
      </c>
      <c r="CK49" s="174">
        <v>13</v>
      </c>
      <c r="CL49" s="100">
        <f t="shared" si="23"/>
        <v>1344.9230769230769</v>
      </c>
      <c r="CM49" s="308" t="str">
        <f>CA49</f>
        <v>SÁBADO</v>
      </c>
      <c r="CN49" s="318">
        <f>CB49</f>
        <v>42392</v>
      </c>
      <c r="CO49" s="91">
        <v>313</v>
      </c>
      <c r="CP49" s="83">
        <f t="shared" si="24"/>
        <v>1095.5</v>
      </c>
      <c r="CQ49" s="174">
        <v>50</v>
      </c>
      <c r="CR49" s="83">
        <f t="shared" si="25"/>
        <v>175</v>
      </c>
      <c r="CS49" s="174">
        <v>1869</v>
      </c>
      <c r="CT49" s="83">
        <f t="shared" si="26"/>
        <v>13083</v>
      </c>
      <c r="CU49" s="174"/>
      <c r="CV49" s="174">
        <v>10</v>
      </c>
      <c r="CW49" s="174">
        <v>10</v>
      </c>
      <c r="CX49" s="98">
        <f t="shared" si="27"/>
        <v>1435.35</v>
      </c>
      <c r="CY49" s="308" t="str">
        <f>CM49</f>
        <v>SÁBADO</v>
      </c>
      <c r="CZ49" s="306">
        <f>CN49</f>
        <v>42392</v>
      </c>
      <c r="DA49" s="99">
        <v>267</v>
      </c>
      <c r="DB49" s="83">
        <f t="shared" si="28"/>
        <v>934.5</v>
      </c>
      <c r="DC49" s="174">
        <v>51</v>
      </c>
      <c r="DD49" s="83">
        <f t="shared" si="29"/>
        <v>178.5</v>
      </c>
      <c r="DE49" s="174">
        <v>1394</v>
      </c>
      <c r="DF49" s="83">
        <f t="shared" si="30"/>
        <v>9758</v>
      </c>
      <c r="DG49" s="174"/>
      <c r="DH49" s="174">
        <v>7</v>
      </c>
      <c r="DI49" s="174">
        <v>7</v>
      </c>
      <c r="DJ49" s="100">
        <f t="shared" si="31"/>
        <v>1553</v>
      </c>
      <c r="DK49" s="308" t="str">
        <f>CY49</f>
        <v>SÁBADO</v>
      </c>
      <c r="DL49" s="310">
        <f>CZ49</f>
        <v>42392</v>
      </c>
      <c r="DM49" s="102">
        <v>3</v>
      </c>
      <c r="DN49" s="74">
        <f t="shared" si="32"/>
        <v>11.25</v>
      </c>
      <c r="DO49" s="1">
        <v>182</v>
      </c>
      <c r="DP49" s="74">
        <f t="shared" si="33"/>
        <v>682.5</v>
      </c>
      <c r="DQ49" s="1">
        <v>430</v>
      </c>
      <c r="DR49" s="74">
        <f t="shared" si="34"/>
        <v>3225</v>
      </c>
      <c r="DS49" s="1"/>
      <c r="DT49" s="1">
        <v>4</v>
      </c>
      <c r="DU49" s="110">
        <f t="shared" si="35"/>
        <v>4</v>
      </c>
      <c r="DV49" s="108">
        <f t="shared" si="36"/>
        <v>979.6875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2252327</v>
      </c>
      <c r="AW50" s="147">
        <f>AW38*7</f>
        <v>2812572</v>
      </c>
      <c r="AX50" s="147"/>
      <c r="AY50" s="147">
        <f>AY38*7</f>
        <v>806519</v>
      </c>
      <c r="AZ50" s="147">
        <f>AZ38*7</f>
        <v>644826</v>
      </c>
      <c r="BA50" s="163">
        <f t="shared" si="47"/>
        <v>6516244</v>
      </c>
      <c r="BC50" s="309"/>
      <c r="BD50" s="313"/>
      <c r="BE50" s="135">
        <v>692</v>
      </c>
      <c r="BF50" s="82">
        <f t="shared" si="37"/>
        <v>2422</v>
      </c>
      <c r="BG50" s="79">
        <v>551</v>
      </c>
      <c r="BH50" s="82">
        <f t="shared" si="15"/>
        <v>1928.5</v>
      </c>
      <c r="BI50" s="79">
        <v>5188</v>
      </c>
      <c r="BJ50" s="82">
        <f t="shared" si="16"/>
        <v>36316</v>
      </c>
      <c r="BK50" s="79">
        <v>22</v>
      </c>
      <c r="BL50" s="174">
        <v>22</v>
      </c>
      <c r="BM50" s="174">
        <v>21</v>
      </c>
      <c r="BN50" s="119">
        <f t="shared" si="11"/>
        <v>1936.5</v>
      </c>
      <c r="BO50" s="309"/>
      <c r="BP50" s="315"/>
      <c r="BQ50" s="99">
        <v>773</v>
      </c>
      <c r="BR50" s="83">
        <f t="shared" si="17"/>
        <v>2705.5</v>
      </c>
      <c r="BS50" s="174">
        <v>263</v>
      </c>
      <c r="BT50" s="83">
        <f t="shared" si="40"/>
        <v>920.5</v>
      </c>
      <c r="BU50" s="174">
        <v>5760</v>
      </c>
      <c r="BV50" s="83">
        <f t="shared" si="41"/>
        <v>40320</v>
      </c>
      <c r="BW50" s="174">
        <v>23</v>
      </c>
      <c r="BX50" s="174">
        <v>19</v>
      </c>
      <c r="BY50" s="174">
        <v>24</v>
      </c>
      <c r="BZ50" s="100">
        <f t="shared" si="12"/>
        <v>1831.0833333333333</v>
      </c>
      <c r="CA50" s="309"/>
      <c r="CB50" s="317"/>
      <c r="CC50" s="99">
        <v>354</v>
      </c>
      <c r="CD50" s="74">
        <f t="shared" si="20"/>
        <v>1062</v>
      </c>
      <c r="CE50" s="174">
        <v>190</v>
      </c>
      <c r="CF50" s="74">
        <f t="shared" si="21"/>
        <v>570</v>
      </c>
      <c r="CG50" s="174">
        <v>1917</v>
      </c>
      <c r="CH50" s="74">
        <f t="shared" si="22"/>
        <v>11502</v>
      </c>
      <c r="CI50" s="174">
        <v>14</v>
      </c>
      <c r="CJ50" s="174">
        <v>10</v>
      </c>
      <c r="CK50" s="174">
        <v>13</v>
      </c>
      <c r="CL50" s="100">
        <f t="shared" si="23"/>
        <v>1010.3076923076923</v>
      </c>
      <c r="CM50" s="309"/>
      <c r="CN50" s="319"/>
      <c r="CO50" s="91">
        <v>280</v>
      </c>
      <c r="CP50" s="83">
        <f t="shared" si="24"/>
        <v>980</v>
      </c>
      <c r="CQ50" s="174">
        <v>78</v>
      </c>
      <c r="CR50" s="83">
        <f t="shared" si="25"/>
        <v>273</v>
      </c>
      <c r="CS50" s="174">
        <v>1915</v>
      </c>
      <c r="CT50" s="83">
        <f t="shared" si="26"/>
        <v>13405</v>
      </c>
      <c r="CU50" s="174">
        <v>10</v>
      </c>
      <c r="CV50" s="174">
        <v>7</v>
      </c>
      <c r="CW50" s="174">
        <v>10</v>
      </c>
      <c r="CX50" s="98">
        <f t="shared" si="27"/>
        <v>1465.8</v>
      </c>
      <c r="CY50" s="309"/>
      <c r="CZ50" s="307"/>
      <c r="DA50" s="99">
        <v>193</v>
      </c>
      <c r="DB50" s="83">
        <f t="shared" si="28"/>
        <v>675.5</v>
      </c>
      <c r="DC50" s="174">
        <v>50</v>
      </c>
      <c r="DD50" s="83">
        <f t="shared" si="29"/>
        <v>175</v>
      </c>
      <c r="DE50" s="174">
        <v>1413</v>
      </c>
      <c r="DF50" s="83">
        <f t="shared" si="30"/>
        <v>9891</v>
      </c>
      <c r="DG50" s="174">
        <v>7</v>
      </c>
      <c r="DH50" s="174">
        <v>4</v>
      </c>
      <c r="DI50" s="174">
        <v>7</v>
      </c>
      <c r="DJ50" s="100">
        <f t="shared" si="31"/>
        <v>1534.5</v>
      </c>
      <c r="DK50" s="309"/>
      <c r="DL50" s="311"/>
      <c r="DM50" s="102">
        <v>0</v>
      </c>
      <c r="DN50" s="74">
        <f t="shared" si="32"/>
        <v>0</v>
      </c>
      <c r="DO50" s="1">
        <v>122</v>
      </c>
      <c r="DP50" s="74">
        <f t="shared" si="33"/>
        <v>457.5</v>
      </c>
      <c r="DQ50" s="1">
        <v>497</v>
      </c>
      <c r="DR50" s="74">
        <f t="shared" si="34"/>
        <v>3727.5</v>
      </c>
      <c r="DS50" s="1">
        <v>5</v>
      </c>
      <c r="DT50" s="1">
        <v>3</v>
      </c>
      <c r="DU50" s="110">
        <f t="shared" si="35"/>
        <v>3</v>
      </c>
      <c r="DV50" s="108">
        <f t="shared" si="36"/>
        <v>1395</v>
      </c>
    </row>
    <row r="51" spans="8:126" ht="19.5" thickBot="1" x14ac:dyDescent="0.3">
      <c r="H51">
        <f>H47/9</f>
        <v>4726.8148148148148</v>
      </c>
      <c r="I51">
        <f>I47/9</f>
        <v>3990.9074074074069</v>
      </c>
      <c r="J51">
        <f t="shared" si="45"/>
        <v>8717.7222222222226</v>
      </c>
      <c r="K51">
        <f>K47/9</f>
        <v>2181.3888888888887</v>
      </c>
      <c r="L51">
        <f>L47/9</f>
        <v>8675.1296296296296</v>
      </c>
      <c r="AS51" s="327" t="s">
        <v>101</v>
      </c>
      <c r="AT51" s="327"/>
      <c r="AU51" s="327"/>
      <c r="AV51" s="175"/>
      <c r="AW51" s="175"/>
      <c r="AX51" s="175">
        <f>AX39*3</f>
        <v>101685</v>
      </c>
      <c r="AY51" s="175"/>
      <c r="AZ51" s="154"/>
      <c r="BA51" s="155">
        <f t="shared" si="47"/>
        <v>101685</v>
      </c>
      <c r="BC51" s="308" t="str">
        <f>C28</f>
        <v>DOMINGO</v>
      </c>
      <c r="BD51" s="312">
        <f>BD49+1</f>
        <v>42393</v>
      </c>
      <c r="BE51" s="135">
        <v>403</v>
      </c>
      <c r="BF51" s="82">
        <f t="shared" si="37"/>
        <v>1410.5</v>
      </c>
      <c r="BG51" s="79">
        <v>321</v>
      </c>
      <c r="BH51" s="82">
        <f t="shared" si="15"/>
        <v>1123.5</v>
      </c>
      <c r="BI51" s="79">
        <v>2657</v>
      </c>
      <c r="BJ51" s="82">
        <f t="shared" si="16"/>
        <v>18599</v>
      </c>
      <c r="BK51" s="79"/>
      <c r="BL51" s="174">
        <v>13</v>
      </c>
      <c r="BM51" s="174">
        <v>21</v>
      </c>
      <c r="BN51" s="119">
        <f t="shared" si="11"/>
        <v>1006.3333333333334</v>
      </c>
      <c r="BO51" s="308" t="str">
        <f>BC51</f>
        <v>DOMINGO</v>
      </c>
      <c r="BP51" s="314">
        <f>BD51</f>
        <v>42393</v>
      </c>
      <c r="BQ51" s="99">
        <v>326</v>
      </c>
      <c r="BR51" s="83">
        <f t="shared" si="17"/>
        <v>1141</v>
      </c>
      <c r="BS51" s="174">
        <v>142</v>
      </c>
      <c r="BT51" s="83">
        <f t="shared" si="40"/>
        <v>497</v>
      </c>
      <c r="BU51" s="174">
        <v>2844</v>
      </c>
      <c r="BV51" s="83">
        <f t="shared" si="41"/>
        <v>19908</v>
      </c>
      <c r="BW51" s="174"/>
      <c r="BX51" s="174">
        <v>15</v>
      </c>
      <c r="BY51" s="174">
        <v>16</v>
      </c>
      <c r="BZ51" s="100">
        <f t="shared" si="12"/>
        <v>1346.625</v>
      </c>
      <c r="CA51" s="308" t="str">
        <f>BO51</f>
        <v>DOMINGO</v>
      </c>
      <c r="CB51" s="316">
        <f>BP51</f>
        <v>42393</v>
      </c>
      <c r="CC51" s="99">
        <v>184</v>
      </c>
      <c r="CD51" s="74">
        <f t="shared" si="20"/>
        <v>552</v>
      </c>
      <c r="CE51" s="174">
        <v>135</v>
      </c>
      <c r="CF51" s="74">
        <f t="shared" si="21"/>
        <v>405</v>
      </c>
      <c r="CG51" s="174">
        <v>1271</v>
      </c>
      <c r="CH51" s="74">
        <f t="shared" si="22"/>
        <v>7626</v>
      </c>
      <c r="CI51" s="174"/>
      <c r="CJ51" s="174">
        <v>11</v>
      </c>
      <c r="CK51" s="174">
        <v>11</v>
      </c>
      <c r="CL51" s="100">
        <f t="shared" si="23"/>
        <v>780.27272727272725</v>
      </c>
      <c r="CM51" s="308" t="str">
        <f>CA51</f>
        <v>DOMINGO</v>
      </c>
      <c r="CN51" s="318">
        <f>CB51</f>
        <v>42393</v>
      </c>
      <c r="CO51" s="91">
        <v>123</v>
      </c>
      <c r="CP51" s="83">
        <f t="shared" si="24"/>
        <v>430.5</v>
      </c>
      <c r="CQ51" s="174">
        <v>45</v>
      </c>
      <c r="CR51" s="83">
        <f t="shared" si="25"/>
        <v>157.5</v>
      </c>
      <c r="CS51" s="174">
        <v>706</v>
      </c>
      <c r="CT51" s="83">
        <f t="shared" si="26"/>
        <v>4942</v>
      </c>
      <c r="CU51" s="174"/>
      <c r="CV51" s="174">
        <v>6</v>
      </c>
      <c r="CW51" s="174">
        <v>7</v>
      </c>
      <c r="CX51" s="98">
        <f t="shared" si="27"/>
        <v>790</v>
      </c>
      <c r="CY51" s="308" t="str">
        <f>CM51</f>
        <v>DOMINGO</v>
      </c>
      <c r="CZ51" s="306">
        <f>CN51</f>
        <v>42393</v>
      </c>
      <c r="DA51" s="99"/>
      <c r="DB51" s="83">
        <f t="shared" si="28"/>
        <v>0</v>
      </c>
      <c r="DC51" s="174"/>
      <c r="DD51" s="83">
        <f t="shared" si="29"/>
        <v>0</v>
      </c>
      <c r="DE51" s="174"/>
      <c r="DF51" s="83">
        <f t="shared" si="30"/>
        <v>0</v>
      </c>
      <c r="DG51" s="174"/>
      <c r="DH51" s="174"/>
      <c r="DI51" s="174">
        <v>0</v>
      </c>
      <c r="DJ51" s="100" t="e">
        <f t="shared" si="31"/>
        <v>#DIV/0!</v>
      </c>
      <c r="DK51" s="308" t="str">
        <f>CY51</f>
        <v>DOMINGO</v>
      </c>
      <c r="DL51" s="310">
        <f>CZ51</f>
        <v>42393</v>
      </c>
      <c r="DM51" s="102">
        <v>0</v>
      </c>
      <c r="DN51" s="74">
        <f t="shared" si="32"/>
        <v>0</v>
      </c>
      <c r="DO51" s="1">
        <v>58</v>
      </c>
      <c r="DP51" s="74">
        <f t="shared" si="33"/>
        <v>217.5</v>
      </c>
      <c r="DQ51" s="1">
        <v>276</v>
      </c>
      <c r="DR51" s="74">
        <f t="shared" si="34"/>
        <v>2070</v>
      </c>
      <c r="DS51" s="1"/>
      <c r="DT51" s="1">
        <v>4</v>
      </c>
      <c r="DU51" s="110">
        <f t="shared" si="35"/>
        <v>4</v>
      </c>
      <c r="DV51" s="108">
        <f t="shared" si="36"/>
        <v>571.875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206857</v>
      </c>
      <c r="AW52" s="147">
        <f>AW40*3.5</f>
        <v>212992.5</v>
      </c>
      <c r="AX52" s="147"/>
      <c r="AY52" s="147">
        <f>AY40*3.5</f>
        <v>65870</v>
      </c>
      <c r="AZ52" s="147">
        <f>AZ40*3.5</f>
        <v>50813</v>
      </c>
      <c r="BA52" s="163">
        <f t="shared" si="47"/>
        <v>536532.5</v>
      </c>
      <c r="BC52" s="309"/>
      <c r="BD52" s="313"/>
      <c r="BE52" s="135">
        <v>424</v>
      </c>
      <c r="BF52" s="82">
        <f t="shared" si="37"/>
        <v>1484</v>
      </c>
      <c r="BG52" s="79">
        <v>357</v>
      </c>
      <c r="BH52" s="82">
        <f t="shared" si="15"/>
        <v>1249.5</v>
      </c>
      <c r="BI52" s="79">
        <v>3457</v>
      </c>
      <c r="BJ52" s="82">
        <f t="shared" si="16"/>
        <v>24199</v>
      </c>
      <c r="BK52" s="79">
        <v>18</v>
      </c>
      <c r="BL52" s="174">
        <v>15</v>
      </c>
      <c r="BM52" s="174">
        <v>21</v>
      </c>
      <c r="BN52" s="119">
        <f t="shared" si="11"/>
        <v>1282.5</v>
      </c>
      <c r="BO52" s="309"/>
      <c r="BP52" s="315"/>
      <c r="BQ52" s="99">
        <v>371</v>
      </c>
      <c r="BR52" s="83">
        <f t="shared" si="17"/>
        <v>1298.5</v>
      </c>
      <c r="BS52" s="174">
        <v>313</v>
      </c>
      <c r="BT52" s="83">
        <f t="shared" si="40"/>
        <v>1095.5</v>
      </c>
      <c r="BU52" s="174">
        <v>4082</v>
      </c>
      <c r="BV52" s="83">
        <f t="shared" si="41"/>
        <v>28574</v>
      </c>
      <c r="BW52" s="174">
        <v>20</v>
      </c>
      <c r="BX52" s="174">
        <v>16</v>
      </c>
      <c r="BY52" s="174">
        <v>16</v>
      </c>
      <c r="BZ52" s="100">
        <f t="shared" si="12"/>
        <v>1935.5</v>
      </c>
      <c r="CA52" s="309"/>
      <c r="CB52" s="317"/>
      <c r="CC52" s="99">
        <v>243</v>
      </c>
      <c r="CD52" s="74">
        <f t="shared" si="20"/>
        <v>729</v>
      </c>
      <c r="CE52" s="174">
        <v>174</v>
      </c>
      <c r="CF52" s="74">
        <f t="shared" si="21"/>
        <v>522</v>
      </c>
      <c r="CG52" s="174">
        <v>1468</v>
      </c>
      <c r="CH52" s="74">
        <f t="shared" si="22"/>
        <v>8808</v>
      </c>
      <c r="CI52" s="174">
        <v>12</v>
      </c>
      <c r="CJ52" s="174">
        <v>10</v>
      </c>
      <c r="CK52" s="174">
        <v>11</v>
      </c>
      <c r="CL52" s="100">
        <f t="shared" si="23"/>
        <v>914.4545454545455</v>
      </c>
      <c r="CM52" s="309"/>
      <c r="CN52" s="319"/>
      <c r="CO52" s="91">
        <v>183</v>
      </c>
      <c r="CP52" s="83">
        <f t="shared" si="24"/>
        <v>640.5</v>
      </c>
      <c r="CQ52" s="174">
        <v>74</v>
      </c>
      <c r="CR52" s="83">
        <f t="shared" si="25"/>
        <v>259</v>
      </c>
      <c r="CS52" s="174">
        <v>1097</v>
      </c>
      <c r="CT52" s="83">
        <f t="shared" si="26"/>
        <v>7679</v>
      </c>
      <c r="CU52" s="174">
        <v>7</v>
      </c>
      <c r="CV52" s="174">
        <v>7</v>
      </c>
      <c r="CW52" s="174">
        <v>7</v>
      </c>
      <c r="CX52" s="98">
        <f t="shared" si="27"/>
        <v>1225.5</v>
      </c>
      <c r="CY52" s="309"/>
      <c r="CZ52" s="307"/>
      <c r="DA52" s="99">
        <v>83</v>
      </c>
      <c r="DB52" s="83">
        <f t="shared" si="28"/>
        <v>290.5</v>
      </c>
      <c r="DC52" s="174">
        <v>32</v>
      </c>
      <c r="DD52" s="83">
        <f t="shared" si="29"/>
        <v>112</v>
      </c>
      <c r="DE52" s="174">
        <v>583</v>
      </c>
      <c r="DF52" s="83">
        <f t="shared" si="30"/>
        <v>4081</v>
      </c>
      <c r="DG52" s="174">
        <v>3</v>
      </c>
      <c r="DH52" s="174">
        <v>3</v>
      </c>
      <c r="DI52" s="174">
        <v>3</v>
      </c>
      <c r="DJ52" s="100">
        <f t="shared" si="31"/>
        <v>1494.5</v>
      </c>
      <c r="DK52" s="309"/>
      <c r="DL52" s="311"/>
      <c r="DM52" s="102">
        <v>0</v>
      </c>
      <c r="DN52" s="74">
        <f t="shared" si="32"/>
        <v>0</v>
      </c>
      <c r="DO52" s="1">
        <v>26</v>
      </c>
      <c r="DP52" s="74">
        <f t="shared" si="33"/>
        <v>97.5</v>
      </c>
      <c r="DQ52" s="1">
        <v>126</v>
      </c>
      <c r="DR52" s="74">
        <f t="shared" si="34"/>
        <v>945</v>
      </c>
      <c r="DS52" s="1">
        <v>4</v>
      </c>
      <c r="DT52" s="1">
        <v>2</v>
      </c>
      <c r="DU52" s="110">
        <f t="shared" si="35"/>
        <v>2</v>
      </c>
      <c r="DV52" s="108">
        <f t="shared" si="36"/>
        <v>521.25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41361</v>
      </c>
      <c r="AY53" s="175"/>
      <c r="AZ53" s="154"/>
      <c r="BA53" s="155">
        <f t="shared" si="47"/>
        <v>41361</v>
      </c>
      <c r="BB53" s="59"/>
      <c r="BC53" s="308" t="str">
        <f>C29</f>
        <v>LUNES</v>
      </c>
      <c r="BD53" s="312">
        <f>BD51+1</f>
        <v>42394</v>
      </c>
      <c r="BE53" s="135">
        <v>1393</v>
      </c>
      <c r="BF53" s="82">
        <f t="shared" si="37"/>
        <v>4875.5</v>
      </c>
      <c r="BG53" s="79">
        <v>264</v>
      </c>
      <c r="BH53" s="82">
        <f t="shared" si="15"/>
        <v>924</v>
      </c>
      <c r="BI53" s="79">
        <v>5765</v>
      </c>
      <c r="BJ53" s="82">
        <f t="shared" si="16"/>
        <v>40355</v>
      </c>
      <c r="BK53" s="79"/>
      <c r="BL53" s="174">
        <v>24</v>
      </c>
      <c r="BM53" s="174">
        <v>24</v>
      </c>
      <c r="BN53" s="119">
        <f t="shared" si="11"/>
        <v>1923.1041666666667</v>
      </c>
      <c r="BO53" s="308" t="str">
        <f>BC53</f>
        <v>LUNES</v>
      </c>
      <c r="BP53" s="314">
        <f>BD53</f>
        <v>42394</v>
      </c>
      <c r="BQ53" s="99">
        <v>1460</v>
      </c>
      <c r="BR53" s="83">
        <f t="shared" si="17"/>
        <v>5110</v>
      </c>
      <c r="BS53" s="174">
        <v>228</v>
      </c>
      <c r="BT53" s="83">
        <f t="shared" si="40"/>
        <v>798</v>
      </c>
      <c r="BU53" s="174">
        <v>7641</v>
      </c>
      <c r="BV53" s="83">
        <f t="shared" si="41"/>
        <v>53487</v>
      </c>
      <c r="BW53" s="174"/>
      <c r="BX53" s="174">
        <v>26</v>
      </c>
      <c r="BY53" s="174">
        <v>26</v>
      </c>
      <c r="BZ53" s="100">
        <f t="shared" si="12"/>
        <v>2284.4230769230771</v>
      </c>
      <c r="CA53" s="308" t="str">
        <f>BO53</f>
        <v>LUNES</v>
      </c>
      <c r="CB53" s="316">
        <f>BP53</f>
        <v>42394</v>
      </c>
      <c r="CC53" s="99">
        <v>830</v>
      </c>
      <c r="CD53" s="74">
        <f t="shared" si="20"/>
        <v>2490</v>
      </c>
      <c r="CE53" s="174">
        <v>373</v>
      </c>
      <c r="CF53" s="74">
        <f t="shared" si="21"/>
        <v>1119</v>
      </c>
      <c r="CG53" s="174">
        <v>3579</v>
      </c>
      <c r="CH53" s="74">
        <f t="shared" si="22"/>
        <v>21474</v>
      </c>
      <c r="CI53" s="174"/>
      <c r="CJ53" s="174">
        <v>13</v>
      </c>
      <c r="CK53" s="174">
        <v>13</v>
      </c>
      <c r="CL53" s="100">
        <f t="shared" si="23"/>
        <v>1929.4615384615386</v>
      </c>
      <c r="CM53" s="308" t="str">
        <f>CA53</f>
        <v>LUNES</v>
      </c>
      <c r="CN53" s="318">
        <f>CB53</f>
        <v>42394</v>
      </c>
      <c r="CO53" s="91">
        <v>432</v>
      </c>
      <c r="CP53" s="83">
        <f t="shared" si="24"/>
        <v>1512</v>
      </c>
      <c r="CQ53" s="174">
        <v>80</v>
      </c>
      <c r="CR53" s="83">
        <f t="shared" si="25"/>
        <v>280</v>
      </c>
      <c r="CS53" s="174">
        <v>2223</v>
      </c>
      <c r="CT53" s="83">
        <f t="shared" si="26"/>
        <v>15561</v>
      </c>
      <c r="CU53" s="174"/>
      <c r="CV53" s="174">
        <v>8</v>
      </c>
      <c r="CW53" s="174">
        <v>9</v>
      </c>
      <c r="CX53" s="98">
        <f t="shared" si="27"/>
        <v>1928.1111111111111</v>
      </c>
      <c r="CY53" s="308" t="str">
        <f>CM53</f>
        <v>LUNES</v>
      </c>
      <c r="CZ53" s="306">
        <f>CN53</f>
        <v>42394</v>
      </c>
      <c r="DA53" s="99">
        <v>520</v>
      </c>
      <c r="DB53" s="83">
        <f t="shared" si="28"/>
        <v>1820</v>
      </c>
      <c r="DC53" s="174">
        <v>39</v>
      </c>
      <c r="DD53" s="83">
        <f t="shared" si="29"/>
        <v>136.5</v>
      </c>
      <c r="DE53" s="174">
        <v>2450</v>
      </c>
      <c r="DF53" s="83">
        <f t="shared" si="30"/>
        <v>17150</v>
      </c>
      <c r="DG53" s="174"/>
      <c r="DH53" s="174">
        <v>8</v>
      </c>
      <c r="DI53" s="174">
        <v>8</v>
      </c>
      <c r="DJ53" s="100">
        <f t="shared" si="31"/>
        <v>2388.3125</v>
      </c>
      <c r="DK53" s="308" t="str">
        <f>CY53</f>
        <v>LUNES</v>
      </c>
      <c r="DL53" s="310">
        <f>CZ53</f>
        <v>42394</v>
      </c>
      <c r="DM53" s="102">
        <v>0</v>
      </c>
      <c r="DN53" s="74">
        <f t="shared" si="32"/>
        <v>0</v>
      </c>
      <c r="DO53" s="1">
        <v>96</v>
      </c>
      <c r="DP53" s="74">
        <f t="shared" si="33"/>
        <v>360</v>
      </c>
      <c r="DQ53" s="1">
        <v>320</v>
      </c>
      <c r="DR53" s="74">
        <f t="shared" si="34"/>
        <v>2400</v>
      </c>
      <c r="DS53" s="1"/>
      <c r="DT53" s="1">
        <v>3</v>
      </c>
      <c r="DU53" s="110">
        <f t="shared" si="35"/>
        <v>3</v>
      </c>
      <c r="DV53" s="108">
        <f t="shared" si="36"/>
        <v>920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78844.5</v>
      </c>
      <c r="AW54" s="16">
        <f>AW42*3.5</f>
        <v>59615.5</v>
      </c>
      <c r="AX54" s="16"/>
      <c r="AY54" s="16">
        <f>AY42*3.5</f>
        <v>13989.5</v>
      </c>
      <c r="AZ54" s="16">
        <f>AZ42*3.5</f>
        <v>9940</v>
      </c>
      <c r="BA54" s="163">
        <f t="shared" si="47"/>
        <v>162389.5</v>
      </c>
      <c r="BC54" s="309"/>
      <c r="BD54" s="313"/>
      <c r="BE54" s="135">
        <v>1148</v>
      </c>
      <c r="BF54" s="82">
        <f t="shared" si="37"/>
        <v>4018</v>
      </c>
      <c r="BG54" s="79">
        <v>353</v>
      </c>
      <c r="BH54" s="82">
        <f t="shared" si="15"/>
        <v>1235.5</v>
      </c>
      <c r="BI54" s="79">
        <v>5421</v>
      </c>
      <c r="BJ54" s="82">
        <f t="shared" si="16"/>
        <v>37947</v>
      </c>
      <c r="BK54" s="79">
        <v>27</v>
      </c>
      <c r="BL54" s="174">
        <v>24</v>
      </c>
      <c r="BM54" s="174">
        <v>24</v>
      </c>
      <c r="BN54" s="119">
        <f t="shared" si="11"/>
        <v>1800.0208333333333</v>
      </c>
      <c r="BO54" s="309"/>
      <c r="BP54" s="315"/>
      <c r="BQ54" s="99">
        <v>1305</v>
      </c>
      <c r="BR54" s="83">
        <f t="shared" si="17"/>
        <v>4567.5</v>
      </c>
      <c r="BS54" s="174">
        <v>353</v>
      </c>
      <c r="BT54" s="83">
        <f t="shared" si="40"/>
        <v>1235.5</v>
      </c>
      <c r="BU54" s="174">
        <v>7612</v>
      </c>
      <c r="BV54" s="83">
        <f t="shared" si="41"/>
        <v>53284</v>
      </c>
      <c r="BW54" s="174">
        <v>28</v>
      </c>
      <c r="BX54" s="174">
        <v>26</v>
      </c>
      <c r="BY54" s="174">
        <v>26</v>
      </c>
      <c r="BZ54" s="100">
        <f t="shared" si="12"/>
        <v>2272.5769230769229</v>
      </c>
      <c r="CA54" s="309"/>
      <c r="CB54" s="317"/>
      <c r="CC54" s="99">
        <v>941</v>
      </c>
      <c r="CD54" s="74">
        <f t="shared" si="20"/>
        <v>2823</v>
      </c>
      <c r="CE54" s="174">
        <v>281</v>
      </c>
      <c r="CF54" s="74">
        <f t="shared" si="21"/>
        <v>843</v>
      </c>
      <c r="CG54" s="174">
        <v>2990</v>
      </c>
      <c r="CH54" s="74">
        <f t="shared" si="22"/>
        <v>17940</v>
      </c>
      <c r="CI54" s="174">
        <v>13</v>
      </c>
      <c r="CJ54" s="174">
        <v>11</v>
      </c>
      <c r="CK54" s="174">
        <v>13</v>
      </c>
      <c r="CL54" s="100">
        <f t="shared" si="23"/>
        <v>1662</v>
      </c>
      <c r="CM54" s="309"/>
      <c r="CN54" s="319"/>
      <c r="CO54" s="91">
        <v>398</v>
      </c>
      <c r="CP54" s="83">
        <f t="shared" si="24"/>
        <v>1393</v>
      </c>
      <c r="CQ54" s="174">
        <v>75</v>
      </c>
      <c r="CR54" s="83">
        <f t="shared" si="25"/>
        <v>262.5</v>
      </c>
      <c r="CS54" s="174">
        <v>2267</v>
      </c>
      <c r="CT54" s="83">
        <f t="shared" si="26"/>
        <v>15869</v>
      </c>
      <c r="CU54" s="174">
        <v>9</v>
      </c>
      <c r="CV54" s="174">
        <v>9</v>
      </c>
      <c r="CW54" s="174">
        <v>9</v>
      </c>
      <c r="CX54" s="98">
        <f t="shared" si="27"/>
        <v>1947.1666666666667</v>
      </c>
      <c r="CY54" s="309"/>
      <c r="CZ54" s="307"/>
      <c r="DA54" s="99">
        <v>218</v>
      </c>
      <c r="DB54" s="83">
        <f t="shared" si="28"/>
        <v>763</v>
      </c>
      <c r="DC54" s="174">
        <v>42</v>
      </c>
      <c r="DD54" s="83">
        <f t="shared" si="29"/>
        <v>147</v>
      </c>
      <c r="DE54" s="174">
        <v>1606</v>
      </c>
      <c r="DF54" s="83">
        <f t="shared" si="30"/>
        <v>11242</v>
      </c>
      <c r="DG54" s="174">
        <v>8</v>
      </c>
      <c r="DH54" s="174">
        <v>7</v>
      </c>
      <c r="DI54" s="174">
        <v>8</v>
      </c>
      <c r="DJ54" s="100">
        <f t="shared" si="31"/>
        <v>1519</v>
      </c>
      <c r="DK54" s="309"/>
      <c r="DL54" s="311"/>
      <c r="DM54" s="102">
        <v>0</v>
      </c>
      <c r="DN54" s="74">
        <f t="shared" si="32"/>
        <v>0</v>
      </c>
      <c r="DO54" s="1">
        <v>264</v>
      </c>
      <c r="DP54" s="74">
        <f t="shared" si="33"/>
        <v>990</v>
      </c>
      <c r="DQ54" s="1">
        <v>504</v>
      </c>
      <c r="DR54" s="74">
        <f t="shared" si="34"/>
        <v>3780</v>
      </c>
      <c r="DS54" s="1">
        <v>4</v>
      </c>
      <c r="DT54" s="1">
        <v>4</v>
      </c>
      <c r="DU54" s="110">
        <f t="shared" si="35"/>
        <v>4</v>
      </c>
      <c r="DV54" s="108">
        <f t="shared" si="36"/>
        <v>1192.5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2538028.5</v>
      </c>
      <c r="AW55" s="167">
        <f>SUM(AW49:AW54)</f>
        <v>3085180</v>
      </c>
      <c r="AX55" s="146">
        <f>SUM(AX49:AX54)</f>
        <v>1153860</v>
      </c>
      <c r="AY55" s="167">
        <f>SUM(AY49:AY54)</f>
        <v>886378.5</v>
      </c>
      <c r="AZ55" s="146">
        <f>SUM(AZ49:AZ54)</f>
        <v>705579</v>
      </c>
      <c r="BA55" s="176">
        <f>SUM(AV55:AZ55)</f>
        <v>8369026</v>
      </c>
      <c r="BC55" s="308" t="str">
        <f>C30</f>
        <v>MARTES</v>
      </c>
      <c r="BD55" s="312">
        <f>BD53+1</f>
        <v>42395</v>
      </c>
      <c r="BE55" s="135">
        <v>1505</v>
      </c>
      <c r="BF55" s="82">
        <f t="shared" si="37"/>
        <v>5267.5</v>
      </c>
      <c r="BG55" s="79">
        <v>304</v>
      </c>
      <c r="BH55" s="82">
        <f t="shared" si="15"/>
        <v>1064</v>
      </c>
      <c r="BI55" s="79">
        <v>5801</v>
      </c>
      <c r="BJ55" s="82">
        <f t="shared" si="16"/>
        <v>40607</v>
      </c>
      <c r="BK55" s="79"/>
      <c r="BL55" s="174">
        <v>28</v>
      </c>
      <c r="BM55" s="174">
        <v>29</v>
      </c>
      <c r="BN55" s="119">
        <f t="shared" si="11"/>
        <v>1618.5689655172414</v>
      </c>
      <c r="BO55" s="308" t="str">
        <f>BC55</f>
        <v>MARTES</v>
      </c>
      <c r="BP55" s="314">
        <f>BD55</f>
        <v>42395</v>
      </c>
      <c r="BQ55" s="99">
        <v>1689</v>
      </c>
      <c r="BR55" s="83">
        <f t="shared" si="17"/>
        <v>5911.5</v>
      </c>
      <c r="BS55" s="174">
        <v>272</v>
      </c>
      <c r="BT55" s="83">
        <f t="shared" si="40"/>
        <v>952</v>
      </c>
      <c r="BU55" s="174">
        <v>8468</v>
      </c>
      <c r="BV55" s="83">
        <f t="shared" si="41"/>
        <v>59276</v>
      </c>
      <c r="BW55" s="174"/>
      <c r="BX55" s="174">
        <v>31</v>
      </c>
      <c r="BY55" s="174">
        <v>31</v>
      </c>
      <c r="BZ55" s="100">
        <f t="shared" si="12"/>
        <v>2133.5322580645161</v>
      </c>
      <c r="CA55" s="308" t="str">
        <f>BO55</f>
        <v>MARTES</v>
      </c>
      <c r="CB55" s="316">
        <f>BP55</f>
        <v>42395</v>
      </c>
      <c r="CC55" s="99">
        <v>1200</v>
      </c>
      <c r="CD55" s="74">
        <f t="shared" si="20"/>
        <v>3600</v>
      </c>
      <c r="CE55" s="174">
        <v>347</v>
      </c>
      <c r="CF55" s="74">
        <f t="shared" si="21"/>
        <v>1041</v>
      </c>
      <c r="CG55" s="174">
        <v>3937</v>
      </c>
      <c r="CH55" s="74">
        <f t="shared" si="22"/>
        <v>23622</v>
      </c>
      <c r="CI55" s="174"/>
      <c r="CJ55" s="174">
        <v>17</v>
      </c>
      <c r="CK55" s="174">
        <v>17</v>
      </c>
      <c r="CL55" s="100">
        <f t="shared" si="23"/>
        <v>1662.5294117647059</v>
      </c>
      <c r="CM55" s="308" t="str">
        <f>CA55</f>
        <v>MARTES</v>
      </c>
      <c r="CN55" s="318">
        <f>CB55</f>
        <v>42395</v>
      </c>
      <c r="CO55" s="91">
        <v>529</v>
      </c>
      <c r="CP55" s="83">
        <f t="shared" si="24"/>
        <v>1851.5</v>
      </c>
      <c r="CQ55" s="174">
        <v>82</v>
      </c>
      <c r="CR55" s="83">
        <f t="shared" si="25"/>
        <v>287</v>
      </c>
      <c r="CS55" s="174">
        <v>2436</v>
      </c>
      <c r="CT55" s="83">
        <f t="shared" si="26"/>
        <v>17052</v>
      </c>
      <c r="CU55" s="174"/>
      <c r="CV55" s="174">
        <v>9</v>
      </c>
      <c r="CW55" s="174">
        <v>10</v>
      </c>
      <c r="CX55" s="98">
        <f t="shared" si="27"/>
        <v>1919.05</v>
      </c>
      <c r="CY55" s="308" t="str">
        <f>CM55</f>
        <v>MARTES</v>
      </c>
      <c r="CZ55" s="306">
        <f>CN55</f>
        <v>42395</v>
      </c>
      <c r="DA55" s="99">
        <v>481</v>
      </c>
      <c r="DB55" s="83">
        <f t="shared" si="28"/>
        <v>1683.5</v>
      </c>
      <c r="DC55" s="174">
        <v>48</v>
      </c>
      <c r="DD55" s="83">
        <f t="shared" si="29"/>
        <v>168</v>
      </c>
      <c r="DE55" s="174">
        <v>2323</v>
      </c>
      <c r="DF55" s="83">
        <f t="shared" si="30"/>
        <v>16261</v>
      </c>
      <c r="DG55" s="174"/>
      <c r="DH55" s="174">
        <v>8</v>
      </c>
      <c r="DI55" s="174">
        <v>8</v>
      </c>
      <c r="DJ55" s="100">
        <f t="shared" si="31"/>
        <v>2264.0625</v>
      </c>
      <c r="DK55" s="308" t="str">
        <f>CY55</f>
        <v>MARTES</v>
      </c>
      <c r="DL55" s="310">
        <f>CZ55</f>
        <v>42395</v>
      </c>
      <c r="DM55" s="102">
        <v>0</v>
      </c>
      <c r="DN55" s="74">
        <f t="shared" si="32"/>
        <v>0</v>
      </c>
      <c r="DO55" s="1">
        <v>150</v>
      </c>
      <c r="DP55" s="74">
        <f t="shared" si="33"/>
        <v>562.5</v>
      </c>
      <c r="DQ55" s="1">
        <v>412</v>
      </c>
      <c r="DR55" s="74">
        <f t="shared" si="34"/>
        <v>3090</v>
      </c>
      <c r="DS55" s="1"/>
      <c r="DT55" s="1">
        <v>4</v>
      </c>
      <c r="DU55" s="110">
        <f t="shared" si="35"/>
        <v>4</v>
      </c>
      <c r="DV55" s="108">
        <f t="shared" si="36"/>
        <v>913.125</v>
      </c>
    </row>
    <row r="56" spans="8:126" ht="15.75" thickBot="1" x14ac:dyDescent="0.3">
      <c r="AV56" s="324">
        <f>AV55+AW55+AX55</f>
        <v>6777068.5</v>
      </c>
      <c r="AW56" s="325"/>
      <c r="AX56" s="326"/>
      <c r="AY56" s="324">
        <f>AY55+AZ55</f>
        <v>1591957.5</v>
      </c>
      <c r="AZ56" s="326"/>
      <c r="BA56" s="210"/>
      <c r="BC56" s="309"/>
      <c r="BD56" s="313"/>
      <c r="BE56" s="135">
        <v>1435</v>
      </c>
      <c r="BF56" s="82">
        <f t="shared" si="37"/>
        <v>5022.5</v>
      </c>
      <c r="BG56" s="79">
        <v>382</v>
      </c>
      <c r="BH56" s="82">
        <f t="shared" si="15"/>
        <v>1337</v>
      </c>
      <c r="BI56" s="79">
        <v>6224</v>
      </c>
      <c r="BJ56" s="82">
        <f t="shared" si="16"/>
        <v>43568</v>
      </c>
      <c r="BK56" s="79">
        <v>29</v>
      </c>
      <c r="BL56" s="174">
        <v>27</v>
      </c>
      <c r="BM56" s="174">
        <v>29</v>
      </c>
      <c r="BN56" s="119">
        <f t="shared" si="11"/>
        <v>1721.6379310344828</v>
      </c>
      <c r="BO56" s="309"/>
      <c r="BP56" s="315"/>
      <c r="BQ56" s="99">
        <v>1243</v>
      </c>
      <c r="BR56" s="83">
        <f t="shared" si="17"/>
        <v>4350.5</v>
      </c>
      <c r="BS56" s="174">
        <v>269</v>
      </c>
      <c r="BT56" s="83">
        <f t="shared" si="40"/>
        <v>941.5</v>
      </c>
      <c r="BU56" s="174">
        <v>6644</v>
      </c>
      <c r="BV56" s="83">
        <f t="shared" si="41"/>
        <v>46508</v>
      </c>
      <c r="BW56" s="174">
        <v>31</v>
      </c>
      <c r="BX56" s="174">
        <v>23</v>
      </c>
      <c r="BY56" s="174">
        <v>31</v>
      </c>
      <c r="BZ56" s="100">
        <f t="shared" si="12"/>
        <v>1670.9677419354839</v>
      </c>
      <c r="CA56" s="309"/>
      <c r="CB56" s="317"/>
      <c r="CC56" s="99">
        <v>946</v>
      </c>
      <c r="CD56" s="74">
        <f t="shared" si="20"/>
        <v>2838</v>
      </c>
      <c r="CE56" s="174">
        <v>255</v>
      </c>
      <c r="CF56" s="74">
        <f t="shared" si="21"/>
        <v>765</v>
      </c>
      <c r="CG56" s="174">
        <v>2782</v>
      </c>
      <c r="CH56" s="74">
        <f t="shared" si="22"/>
        <v>16692</v>
      </c>
      <c r="CI56" s="174">
        <v>17</v>
      </c>
      <c r="CJ56" s="174">
        <v>10</v>
      </c>
      <c r="CK56" s="174">
        <v>17</v>
      </c>
      <c r="CL56" s="100">
        <f t="shared" si="23"/>
        <v>1193.8235294117646</v>
      </c>
      <c r="CM56" s="309"/>
      <c r="CN56" s="319"/>
      <c r="CO56" s="91">
        <v>370</v>
      </c>
      <c r="CP56" s="83">
        <f t="shared" si="24"/>
        <v>1295</v>
      </c>
      <c r="CQ56" s="174">
        <v>44</v>
      </c>
      <c r="CR56" s="83">
        <f t="shared" si="25"/>
        <v>154</v>
      </c>
      <c r="CS56" s="174">
        <v>2078</v>
      </c>
      <c r="CT56" s="83">
        <f t="shared" si="26"/>
        <v>14546</v>
      </c>
      <c r="CU56" s="174">
        <v>9</v>
      </c>
      <c r="CV56" s="174">
        <v>9</v>
      </c>
      <c r="CW56" s="174">
        <v>10</v>
      </c>
      <c r="CX56" s="98">
        <f t="shared" si="27"/>
        <v>1599.5</v>
      </c>
      <c r="CY56" s="309"/>
      <c r="CZ56" s="307"/>
      <c r="DA56" s="99">
        <v>262</v>
      </c>
      <c r="DB56" s="83">
        <f t="shared" si="28"/>
        <v>917</v>
      </c>
      <c r="DC56" s="174">
        <v>77</v>
      </c>
      <c r="DD56" s="83">
        <f t="shared" si="29"/>
        <v>269.5</v>
      </c>
      <c r="DE56" s="174">
        <v>1471</v>
      </c>
      <c r="DF56" s="83">
        <f t="shared" si="30"/>
        <v>10297</v>
      </c>
      <c r="DG56" s="174">
        <v>8</v>
      </c>
      <c r="DH56" s="174">
        <v>5</v>
      </c>
      <c r="DI56" s="174">
        <v>8</v>
      </c>
      <c r="DJ56" s="100">
        <f t="shared" si="31"/>
        <v>1435.4375</v>
      </c>
      <c r="DK56" s="309"/>
      <c r="DL56" s="311"/>
      <c r="DM56" s="102">
        <v>0</v>
      </c>
      <c r="DN56" s="74">
        <f t="shared" si="32"/>
        <v>0</v>
      </c>
      <c r="DO56" s="1">
        <v>312</v>
      </c>
      <c r="DP56" s="74">
        <f t="shared" si="33"/>
        <v>1170</v>
      </c>
      <c r="DQ56" s="1">
        <v>657</v>
      </c>
      <c r="DR56" s="74">
        <f t="shared" si="34"/>
        <v>4927.5</v>
      </c>
      <c r="DS56" s="1">
        <v>5</v>
      </c>
      <c r="DT56" s="1">
        <v>5</v>
      </c>
      <c r="DU56" s="110">
        <f t="shared" si="35"/>
        <v>5</v>
      </c>
      <c r="DV56" s="108">
        <f t="shared" si="36"/>
        <v>1219.5</v>
      </c>
    </row>
    <row r="57" spans="8:126" ht="16.5" thickTop="1" thickBot="1" x14ac:dyDescent="0.3">
      <c r="AX57" s="193">
        <f>AV56</f>
        <v>6777068.5</v>
      </c>
      <c r="AY57" s="194"/>
      <c r="AZ57" s="193">
        <f>AY56</f>
        <v>1591957.5</v>
      </c>
      <c r="BA57" s="213">
        <f>M36-BA55</f>
        <v>0</v>
      </c>
      <c r="BC57" s="308" t="str">
        <f>C31</f>
        <v>MIÉRCOLES</v>
      </c>
      <c r="BD57" s="312">
        <f>BD55+1</f>
        <v>42396</v>
      </c>
      <c r="BE57" s="135">
        <v>1433</v>
      </c>
      <c r="BF57" s="82">
        <f t="shared" si="37"/>
        <v>5015.5</v>
      </c>
      <c r="BG57" s="79">
        <v>276</v>
      </c>
      <c r="BH57" s="82">
        <f t="shared" si="15"/>
        <v>966</v>
      </c>
      <c r="BI57" s="79">
        <v>5290</v>
      </c>
      <c r="BJ57" s="82">
        <f t="shared" si="16"/>
        <v>37030</v>
      </c>
      <c r="BK57" s="79"/>
      <c r="BL57" s="174">
        <v>24</v>
      </c>
      <c r="BM57" s="174">
        <v>25</v>
      </c>
      <c r="BN57" s="119">
        <f t="shared" si="11"/>
        <v>1720.46</v>
      </c>
      <c r="BO57" s="308" t="str">
        <f>BC57</f>
        <v>MIÉRCOLES</v>
      </c>
      <c r="BP57" s="314">
        <f>BD57</f>
        <v>42396</v>
      </c>
      <c r="BQ57" s="99">
        <v>1573</v>
      </c>
      <c r="BR57" s="83">
        <f t="shared" si="17"/>
        <v>5505.5</v>
      </c>
      <c r="BS57" s="174">
        <v>246</v>
      </c>
      <c r="BT57" s="83">
        <f t="shared" si="40"/>
        <v>861</v>
      </c>
      <c r="BU57" s="174">
        <v>7541</v>
      </c>
      <c r="BV57" s="83">
        <f t="shared" si="41"/>
        <v>52787</v>
      </c>
      <c r="BW57" s="174"/>
      <c r="BX57" s="174">
        <v>24</v>
      </c>
      <c r="BY57" s="174">
        <v>25</v>
      </c>
      <c r="BZ57" s="100">
        <f t="shared" si="12"/>
        <v>2366.14</v>
      </c>
      <c r="CA57" s="308" t="str">
        <f>BO57</f>
        <v>MIÉRCOLES</v>
      </c>
      <c r="CB57" s="316">
        <f>BP57</f>
        <v>42396</v>
      </c>
      <c r="CC57" s="99">
        <v>1191</v>
      </c>
      <c r="CD57" s="74">
        <f t="shared" si="20"/>
        <v>3573</v>
      </c>
      <c r="CE57" s="174">
        <v>360</v>
      </c>
      <c r="CF57" s="74">
        <f t="shared" si="21"/>
        <v>1080</v>
      </c>
      <c r="CG57" s="174">
        <v>3830</v>
      </c>
      <c r="CH57" s="74">
        <f t="shared" si="22"/>
        <v>22980</v>
      </c>
      <c r="CI57" s="174"/>
      <c r="CJ57" s="174">
        <v>18</v>
      </c>
      <c r="CK57" s="174">
        <v>18</v>
      </c>
      <c r="CL57" s="100">
        <f t="shared" si="23"/>
        <v>1535.1666666666667</v>
      </c>
      <c r="CM57" s="308" t="str">
        <f>CA57</f>
        <v>MIÉRCOLES</v>
      </c>
      <c r="CN57" s="318">
        <f>CB57</f>
        <v>42396</v>
      </c>
      <c r="CO57" s="91">
        <v>434</v>
      </c>
      <c r="CP57" s="83">
        <f t="shared" si="24"/>
        <v>1519</v>
      </c>
      <c r="CQ57" s="174">
        <v>76</v>
      </c>
      <c r="CR57" s="83">
        <f t="shared" si="25"/>
        <v>266</v>
      </c>
      <c r="CS57" s="174">
        <v>1937</v>
      </c>
      <c r="CT57" s="83">
        <f t="shared" si="26"/>
        <v>13559</v>
      </c>
      <c r="CU57" s="174"/>
      <c r="CV57" s="174">
        <v>8</v>
      </c>
      <c r="CW57" s="174">
        <v>9</v>
      </c>
      <c r="CX57" s="98">
        <f t="shared" si="27"/>
        <v>1704.8888888888889</v>
      </c>
      <c r="CY57" s="308" t="str">
        <f>CM57</f>
        <v>MIÉRCOLES</v>
      </c>
      <c r="CZ57" s="306">
        <f>CN57</f>
        <v>42396</v>
      </c>
      <c r="DA57" s="99">
        <v>572</v>
      </c>
      <c r="DB57" s="83">
        <f t="shared" si="28"/>
        <v>2002</v>
      </c>
      <c r="DC57" s="174">
        <v>32</v>
      </c>
      <c r="DD57" s="83">
        <f t="shared" si="29"/>
        <v>112</v>
      </c>
      <c r="DE57" s="174">
        <v>2356</v>
      </c>
      <c r="DF57" s="83">
        <f t="shared" si="30"/>
        <v>16492</v>
      </c>
      <c r="DG57" s="174"/>
      <c r="DH57" s="174">
        <v>9</v>
      </c>
      <c r="DI57" s="174">
        <v>8</v>
      </c>
      <c r="DJ57" s="100">
        <f t="shared" si="31"/>
        <v>2325.75</v>
      </c>
      <c r="DK57" s="308" t="str">
        <f>CY57</f>
        <v>MIÉRCOLES</v>
      </c>
      <c r="DL57" s="310">
        <f>CZ57</f>
        <v>42396</v>
      </c>
      <c r="DM57" s="102">
        <v>0</v>
      </c>
      <c r="DN57" s="74">
        <f t="shared" si="32"/>
        <v>0</v>
      </c>
      <c r="DO57" s="1">
        <v>328</v>
      </c>
      <c r="DP57" s="74">
        <f t="shared" si="33"/>
        <v>1230</v>
      </c>
      <c r="DQ57" s="1">
        <v>760</v>
      </c>
      <c r="DR57" s="74">
        <f t="shared" si="34"/>
        <v>5700</v>
      </c>
      <c r="DS57" s="1"/>
      <c r="DT57" s="1">
        <v>5</v>
      </c>
      <c r="DU57" s="110">
        <f t="shared" si="35"/>
        <v>5</v>
      </c>
      <c r="DV57" s="108">
        <f t="shared" si="36"/>
        <v>1386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1470</v>
      </c>
      <c r="BF58" s="82">
        <f t="shared" si="37"/>
        <v>5145</v>
      </c>
      <c r="BG58" s="79">
        <v>421</v>
      </c>
      <c r="BH58" s="82">
        <f t="shared" si="15"/>
        <v>1473.5</v>
      </c>
      <c r="BI58" s="79">
        <v>5984</v>
      </c>
      <c r="BJ58" s="82">
        <f t="shared" si="16"/>
        <v>41888</v>
      </c>
      <c r="BK58" s="79">
        <v>27</v>
      </c>
      <c r="BL58" s="174">
        <v>26</v>
      </c>
      <c r="BM58" s="174">
        <v>25</v>
      </c>
      <c r="BN58" s="119">
        <f t="shared" si="11"/>
        <v>1940.26</v>
      </c>
      <c r="BO58" s="309"/>
      <c r="BP58" s="315"/>
      <c r="BQ58" s="99">
        <v>1344</v>
      </c>
      <c r="BR58" s="83">
        <f t="shared" si="17"/>
        <v>4704</v>
      </c>
      <c r="BS58" s="174">
        <v>265</v>
      </c>
      <c r="BT58" s="83">
        <f t="shared" si="40"/>
        <v>927.5</v>
      </c>
      <c r="BU58" s="174">
        <v>7028</v>
      </c>
      <c r="BV58" s="83">
        <f t="shared" si="41"/>
        <v>49196</v>
      </c>
      <c r="BW58" s="174">
        <v>24</v>
      </c>
      <c r="BX58" s="174">
        <v>25</v>
      </c>
      <c r="BY58" s="174">
        <v>25</v>
      </c>
      <c r="BZ58" s="100">
        <f t="shared" si="12"/>
        <v>2193.1</v>
      </c>
      <c r="CA58" s="309"/>
      <c r="CB58" s="317"/>
      <c r="CC58" s="99">
        <v>838</v>
      </c>
      <c r="CD58" s="74">
        <f t="shared" si="20"/>
        <v>2514</v>
      </c>
      <c r="CE58" s="174">
        <v>329</v>
      </c>
      <c r="CF58" s="74">
        <f t="shared" si="21"/>
        <v>987</v>
      </c>
      <c r="CG58" s="174">
        <v>2515</v>
      </c>
      <c r="CH58" s="74">
        <f t="shared" si="22"/>
        <v>15090</v>
      </c>
      <c r="CI58" s="174">
        <v>17</v>
      </c>
      <c r="CJ58" s="174">
        <v>9</v>
      </c>
      <c r="CK58" s="174">
        <v>18</v>
      </c>
      <c r="CL58" s="100">
        <f t="shared" si="23"/>
        <v>1032.8333333333333</v>
      </c>
      <c r="CM58" s="309"/>
      <c r="CN58" s="319"/>
      <c r="CO58" s="91">
        <v>466</v>
      </c>
      <c r="CP58" s="83">
        <f t="shared" si="24"/>
        <v>1631</v>
      </c>
      <c r="CQ58" s="174">
        <v>93</v>
      </c>
      <c r="CR58" s="83">
        <f t="shared" si="25"/>
        <v>325.5</v>
      </c>
      <c r="CS58" s="174">
        <v>2413</v>
      </c>
      <c r="CT58" s="83">
        <f t="shared" si="26"/>
        <v>16891</v>
      </c>
      <c r="CU58" s="174">
        <v>9</v>
      </c>
      <c r="CV58" s="174">
        <v>9</v>
      </c>
      <c r="CW58" s="174">
        <v>9</v>
      </c>
      <c r="CX58" s="98">
        <f t="shared" si="27"/>
        <v>2094.1666666666665</v>
      </c>
      <c r="CY58" s="309"/>
      <c r="CZ58" s="307"/>
      <c r="DA58" s="99">
        <v>207</v>
      </c>
      <c r="DB58" s="83">
        <f t="shared" si="28"/>
        <v>724.5</v>
      </c>
      <c r="DC58" s="174">
        <v>29</v>
      </c>
      <c r="DD58" s="83">
        <f t="shared" si="29"/>
        <v>101.5</v>
      </c>
      <c r="DE58" s="174">
        <v>1308</v>
      </c>
      <c r="DF58" s="83">
        <f t="shared" si="30"/>
        <v>9156</v>
      </c>
      <c r="DG58" s="174">
        <v>8</v>
      </c>
      <c r="DH58" s="174">
        <v>6</v>
      </c>
      <c r="DI58" s="174">
        <v>8</v>
      </c>
      <c r="DJ58" s="100">
        <f t="shared" si="31"/>
        <v>1247.75</v>
      </c>
      <c r="DK58" s="309"/>
      <c r="DL58" s="311"/>
      <c r="DM58" s="102">
        <v>0</v>
      </c>
      <c r="DN58" s="74">
        <f t="shared" si="32"/>
        <v>0</v>
      </c>
      <c r="DO58" s="1">
        <v>344</v>
      </c>
      <c r="DP58" s="74">
        <f t="shared" si="33"/>
        <v>1290</v>
      </c>
      <c r="DQ58" s="1">
        <v>841</v>
      </c>
      <c r="DR58" s="74">
        <f t="shared" si="34"/>
        <v>6307.5</v>
      </c>
      <c r="DS58" s="1">
        <v>6</v>
      </c>
      <c r="DT58" s="1">
        <v>6</v>
      </c>
      <c r="DU58" s="110">
        <f t="shared" si="35"/>
        <v>6</v>
      </c>
      <c r="DV58" s="108">
        <f t="shared" si="36"/>
        <v>1266.25</v>
      </c>
    </row>
    <row r="59" spans="8:126" ht="15.75" thickTop="1" x14ac:dyDescent="0.25">
      <c r="BC59" s="308" t="str">
        <f>C32</f>
        <v>JUEVES</v>
      </c>
      <c r="BD59" s="312">
        <f>BD57+1</f>
        <v>42397</v>
      </c>
      <c r="BE59" s="135">
        <v>1483</v>
      </c>
      <c r="BF59" s="82">
        <f t="shared" si="37"/>
        <v>5190.5</v>
      </c>
      <c r="BG59" s="79">
        <v>302</v>
      </c>
      <c r="BH59" s="82">
        <f t="shared" si="15"/>
        <v>1057</v>
      </c>
      <c r="BI59" s="79">
        <v>5179</v>
      </c>
      <c r="BJ59" s="82">
        <f t="shared" si="16"/>
        <v>36253</v>
      </c>
      <c r="BK59" s="79"/>
      <c r="BL59" s="174">
        <v>25</v>
      </c>
      <c r="BM59" s="174">
        <v>26</v>
      </c>
      <c r="BN59" s="119">
        <f t="shared" si="11"/>
        <v>1634.6346153846155</v>
      </c>
      <c r="BO59" s="308" t="str">
        <f>BC59</f>
        <v>JUEVES</v>
      </c>
      <c r="BP59" s="314">
        <f>BD59</f>
        <v>42397</v>
      </c>
      <c r="BQ59" s="99">
        <v>1816</v>
      </c>
      <c r="BR59" s="83">
        <f t="shared" si="17"/>
        <v>6356</v>
      </c>
      <c r="BS59" s="174">
        <v>214</v>
      </c>
      <c r="BT59" s="83">
        <f t="shared" si="40"/>
        <v>749</v>
      </c>
      <c r="BU59" s="174">
        <v>7233</v>
      </c>
      <c r="BV59" s="83">
        <f t="shared" si="41"/>
        <v>50631</v>
      </c>
      <c r="BW59" s="174"/>
      <c r="BX59" s="174">
        <v>24</v>
      </c>
      <c r="BY59" s="174">
        <v>24</v>
      </c>
      <c r="BZ59" s="100">
        <f t="shared" si="12"/>
        <v>2405.6666666666665</v>
      </c>
      <c r="CA59" s="308" t="str">
        <f>BO59</f>
        <v>JUEVES</v>
      </c>
      <c r="CB59" s="316">
        <f>BP59</f>
        <v>42397</v>
      </c>
      <c r="CC59" s="99">
        <v>1178</v>
      </c>
      <c r="CD59" s="74">
        <f t="shared" si="20"/>
        <v>3534</v>
      </c>
      <c r="CE59" s="174">
        <v>257</v>
      </c>
      <c r="CF59" s="74">
        <f t="shared" si="21"/>
        <v>771</v>
      </c>
      <c r="CG59" s="174">
        <v>3333</v>
      </c>
      <c r="CH59" s="74">
        <f t="shared" si="22"/>
        <v>19998</v>
      </c>
      <c r="CI59" s="174"/>
      <c r="CJ59" s="174">
        <v>12</v>
      </c>
      <c r="CK59" s="174">
        <v>12</v>
      </c>
      <c r="CL59" s="100">
        <f t="shared" si="23"/>
        <v>2025.25</v>
      </c>
      <c r="CM59" s="308" t="str">
        <f>CA59</f>
        <v>JUEVES</v>
      </c>
      <c r="CN59" s="318">
        <f>CB59</f>
        <v>42397</v>
      </c>
      <c r="CO59" s="91">
        <v>515</v>
      </c>
      <c r="CP59" s="83">
        <f t="shared" si="24"/>
        <v>1802.5</v>
      </c>
      <c r="CQ59" s="174">
        <v>44</v>
      </c>
      <c r="CR59" s="83">
        <f t="shared" si="25"/>
        <v>154</v>
      </c>
      <c r="CS59" s="174">
        <v>2431</v>
      </c>
      <c r="CT59" s="83">
        <f t="shared" si="26"/>
        <v>17017</v>
      </c>
      <c r="CU59" s="174"/>
      <c r="CV59" s="174">
        <v>9</v>
      </c>
      <c r="CW59" s="174">
        <v>9</v>
      </c>
      <c r="CX59" s="98">
        <f t="shared" si="27"/>
        <v>2108.1666666666665</v>
      </c>
      <c r="CY59" s="308" t="str">
        <f>CM59</f>
        <v>JUEVES</v>
      </c>
      <c r="CZ59" s="306">
        <f>CN59</f>
        <v>42397</v>
      </c>
      <c r="DA59" s="99">
        <v>497</v>
      </c>
      <c r="DB59" s="83">
        <f t="shared" si="28"/>
        <v>1739.5</v>
      </c>
      <c r="DC59" s="174">
        <v>17</v>
      </c>
      <c r="DD59" s="83">
        <f t="shared" si="29"/>
        <v>59.5</v>
      </c>
      <c r="DE59" s="174">
        <v>2071</v>
      </c>
      <c r="DF59" s="83">
        <f t="shared" si="30"/>
        <v>14497</v>
      </c>
      <c r="DG59" s="174"/>
      <c r="DH59" s="174">
        <v>8</v>
      </c>
      <c r="DI59" s="174">
        <v>8</v>
      </c>
      <c r="DJ59" s="100">
        <f t="shared" si="31"/>
        <v>2037</v>
      </c>
      <c r="DK59" s="308" t="str">
        <f>CY59</f>
        <v>JUEVES</v>
      </c>
      <c r="DL59" s="310">
        <f>CZ59</f>
        <v>42397</v>
      </c>
      <c r="DM59" s="102">
        <v>0</v>
      </c>
      <c r="DN59" s="74">
        <f t="shared" si="32"/>
        <v>0</v>
      </c>
      <c r="DO59" s="1">
        <v>296</v>
      </c>
      <c r="DP59" s="74">
        <f t="shared" si="33"/>
        <v>1110</v>
      </c>
      <c r="DQ59" s="1">
        <v>760</v>
      </c>
      <c r="DR59" s="74">
        <f t="shared" si="34"/>
        <v>5700</v>
      </c>
      <c r="DS59" s="1"/>
      <c r="DT59" s="1">
        <v>5</v>
      </c>
      <c r="DU59" s="110">
        <f t="shared" si="35"/>
        <v>5</v>
      </c>
      <c r="DV59" s="108">
        <f t="shared" si="36"/>
        <v>1362</v>
      </c>
    </row>
    <row r="60" spans="8:126" ht="15.75" thickBot="1" x14ac:dyDescent="0.3">
      <c r="BC60" s="309"/>
      <c r="BD60" s="313"/>
      <c r="BE60" s="135">
        <v>1487</v>
      </c>
      <c r="BF60" s="82">
        <f t="shared" si="37"/>
        <v>5204.5</v>
      </c>
      <c r="BG60" s="79">
        <v>370</v>
      </c>
      <c r="BH60" s="82">
        <f t="shared" si="15"/>
        <v>1295</v>
      </c>
      <c r="BI60" s="79">
        <v>6451</v>
      </c>
      <c r="BJ60" s="82">
        <f t="shared" si="16"/>
        <v>45157</v>
      </c>
      <c r="BK60" s="79">
        <v>28</v>
      </c>
      <c r="BL60" s="174">
        <v>26</v>
      </c>
      <c r="BM60" s="174">
        <v>26</v>
      </c>
      <c r="BN60" s="119">
        <f t="shared" si="11"/>
        <v>1986.7884615384614</v>
      </c>
      <c r="BO60" s="309"/>
      <c r="BP60" s="315"/>
      <c r="BQ60" s="99">
        <v>1379</v>
      </c>
      <c r="BR60" s="83">
        <f t="shared" si="17"/>
        <v>4826.5</v>
      </c>
      <c r="BS60" s="174">
        <v>296</v>
      </c>
      <c r="BT60" s="83">
        <f t="shared" si="40"/>
        <v>1036</v>
      </c>
      <c r="BU60" s="174">
        <v>7151</v>
      </c>
      <c r="BV60" s="83">
        <f t="shared" si="41"/>
        <v>50057</v>
      </c>
      <c r="BW60" s="174">
        <v>27</v>
      </c>
      <c r="BX60" s="174">
        <v>27</v>
      </c>
      <c r="BY60" s="174">
        <v>24</v>
      </c>
      <c r="BZ60" s="100">
        <f t="shared" si="12"/>
        <v>2329.9791666666665</v>
      </c>
      <c r="CA60" s="309"/>
      <c r="CB60" s="317"/>
      <c r="CC60" s="99">
        <v>1054</v>
      </c>
      <c r="CD60" s="74">
        <f t="shared" si="20"/>
        <v>3162</v>
      </c>
      <c r="CE60" s="174">
        <v>192</v>
      </c>
      <c r="CF60" s="74">
        <f t="shared" si="21"/>
        <v>576</v>
      </c>
      <c r="CG60" s="174">
        <v>2799</v>
      </c>
      <c r="CH60" s="74">
        <f t="shared" si="22"/>
        <v>16794</v>
      </c>
      <c r="CI60" s="174">
        <v>12</v>
      </c>
      <c r="CJ60" s="174">
        <v>11</v>
      </c>
      <c r="CK60" s="174">
        <v>12</v>
      </c>
      <c r="CL60" s="100">
        <f t="shared" si="23"/>
        <v>1711</v>
      </c>
      <c r="CM60" s="309"/>
      <c r="CN60" s="319"/>
      <c r="CO60" s="91">
        <v>428</v>
      </c>
      <c r="CP60" s="83">
        <f t="shared" si="24"/>
        <v>1498</v>
      </c>
      <c r="CQ60" s="174">
        <v>55</v>
      </c>
      <c r="CR60" s="83">
        <f t="shared" si="25"/>
        <v>192.5</v>
      </c>
      <c r="CS60" s="174">
        <v>2004</v>
      </c>
      <c r="CT60" s="83">
        <f t="shared" si="26"/>
        <v>14028</v>
      </c>
      <c r="CU60" s="174">
        <v>9</v>
      </c>
      <c r="CV60" s="174">
        <v>9</v>
      </c>
      <c r="CW60" s="174">
        <v>9</v>
      </c>
      <c r="CX60" s="98">
        <f t="shared" si="27"/>
        <v>1746.5</v>
      </c>
      <c r="CY60" s="309"/>
      <c r="CZ60" s="307"/>
      <c r="DA60" s="99">
        <v>328</v>
      </c>
      <c r="DB60" s="83">
        <f t="shared" si="28"/>
        <v>1148</v>
      </c>
      <c r="DC60" s="174">
        <v>42</v>
      </c>
      <c r="DD60" s="83">
        <f t="shared" si="29"/>
        <v>147</v>
      </c>
      <c r="DE60" s="174">
        <v>1727</v>
      </c>
      <c r="DF60" s="83">
        <f t="shared" si="30"/>
        <v>12089</v>
      </c>
      <c r="DG60" s="174">
        <v>9</v>
      </c>
      <c r="DH60" s="174">
        <v>8</v>
      </c>
      <c r="DI60" s="174">
        <v>8</v>
      </c>
      <c r="DJ60" s="100">
        <f t="shared" si="31"/>
        <v>1673</v>
      </c>
      <c r="DK60" s="309"/>
      <c r="DL60" s="311"/>
      <c r="DM60" s="102">
        <v>0</v>
      </c>
      <c r="DN60" s="74">
        <f t="shared" si="32"/>
        <v>0</v>
      </c>
      <c r="DO60" s="1">
        <v>386</v>
      </c>
      <c r="DP60" s="74">
        <f t="shared" si="33"/>
        <v>1447.5</v>
      </c>
      <c r="DQ60" s="1">
        <v>790</v>
      </c>
      <c r="DR60" s="74">
        <f t="shared" si="34"/>
        <v>5925</v>
      </c>
      <c r="DS60" s="1">
        <v>6</v>
      </c>
      <c r="DT60" s="1">
        <v>6</v>
      </c>
      <c r="DU60" s="110">
        <f t="shared" si="35"/>
        <v>6</v>
      </c>
      <c r="DV60" s="108">
        <f t="shared" si="36"/>
        <v>1228.75</v>
      </c>
    </row>
    <row r="61" spans="8:126" x14ac:dyDescent="0.25">
      <c r="BC61" s="308" t="str">
        <f>C33</f>
        <v>VIERNES</v>
      </c>
      <c r="BD61" s="312">
        <f>BD59+1</f>
        <v>42398</v>
      </c>
      <c r="BE61" s="135">
        <v>1323</v>
      </c>
      <c r="BF61" s="82">
        <f t="shared" si="37"/>
        <v>4630.5</v>
      </c>
      <c r="BG61" s="79">
        <v>372</v>
      </c>
      <c r="BH61" s="82">
        <f t="shared" si="15"/>
        <v>1302</v>
      </c>
      <c r="BI61" s="79">
        <v>5500</v>
      </c>
      <c r="BJ61" s="82">
        <f t="shared" si="16"/>
        <v>38500</v>
      </c>
      <c r="BK61" s="79"/>
      <c r="BL61" s="174">
        <v>25</v>
      </c>
      <c r="BM61" s="174">
        <v>27</v>
      </c>
      <c r="BN61" s="119">
        <f t="shared" si="11"/>
        <v>1645.648148148148</v>
      </c>
      <c r="BO61" s="308" t="str">
        <f>BC61</f>
        <v>VIERNES</v>
      </c>
      <c r="BP61" s="314">
        <f>BD61</f>
        <v>42398</v>
      </c>
      <c r="BQ61" s="99">
        <v>1517</v>
      </c>
      <c r="BR61" s="83">
        <f t="shared" si="17"/>
        <v>5309.5</v>
      </c>
      <c r="BS61" s="174">
        <v>340</v>
      </c>
      <c r="BT61" s="83">
        <f t="shared" si="40"/>
        <v>1190</v>
      </c>
      <c r="BU61" s="174">
        <v>7994</v>
      </c>
      <c r="BV61" s="83">
        <f t="shared" si="41"/>
        <v>55958</v>
      </c>
      <c r="BW61" s="174"/>
      <c r="BX61" s="174">
        <v>27</v>
      </c>
      <c r="BY61" s="174">
        <v>26</v>
      </c>
      <c r="BZ61" s="100">
        <f t="shared" si="12"/>
        <v>2402.2115384615386</v>
      </c>
      <c r="CA61" s="308" t="str">
        <f>BO61</f>
        <v>VIERNES</v>
      </c>
      <c r="CB61" s="316">
        <f>BP61</f>
        <v>42398</v>
      </c>
      <c r="CC61" s="99">
        <v>1260</v>
      </c>
      <c r="CD61" s="74">
        <f t="shared" si="20"/>
        <v>3780</v>
      </c>
      <c r="CE61" s="174">
        <v>286</v>
      </c>
      <c r="CF61" s="74">
        <f t="shared" si="21"/>
        <v>858</v>
      </c>
      <c r="CG61" s="174">
        <v>3677</v>
      </c>
      <c r="CH61" s="74">
        <f t="shared" si="22"/>
        <v>22062</v>
      </c>
      <c r="CI61" s="174"/>
      <c r="CJ61" s="174">
        <v>16</v>
      </c>
      <c r="CK61" s="174">
        <v>15</v>
      </c>
      <c r="CL61" s="100">
        <f t="shared" si="23"/>
        <v>1780</v>
      </c>
      <c r="CM61" s="308" t="str">
        <f>CA61</f>
        <v>VIERNES</v>
      </c>
      <c r="CN61" s="318">
        <f>CB61</f>
        <v>42398</v>
      </c>
      <c r="CO61" s="91">
        <v>364</v>
      </c>
      <c r="CP61" s="83">
        <f t="shared" si="24"/>
        <v>1274</v>
      </c>
      <c r="CQ61" s="174">
        <v>49</v>
      </c>
      <c r="CR61" s="83">
        <f t="shared" si="25"/>
        <v>171.5</v>
      </c>
      <c r="CS61" s="174">
        <v>1567</v>
      </c>
      <c r="CT61" s="83">
        <f t="shared" si="26"/>
        <v>10969</v>
      </c>
      <c r="CU61" s="174"/>
      <c r="CV61" s="174">
        <v>7</v>
      </c>
      <c r="CW61" s="174">
        <v>8</v>
      </c>
      <c r="CX61" s="98">
        <f t="shared" si="27"/>
        <v>1551.8125</v>
      </c>
      <c r="CY61" s="308" t="str">
        <f>CM61</f>
        <v>VIERNES</v>
      </c>
      <c r="CZ61" s="306">
        <f>CN61</f>
        <v>42398</v>
      </c>
      <c r="DA61" s="99">
        <v>462</v>
      </c>
      <c r="DB61" s="83">
        <f t="shared" si="28"/>
        <v>1617</v>
      </c>
      <c r="DC61" s="174">
        <v>72</v>
      </c>
      <c r="DD61" s="83">
        <f t="shared" si="29"/>
        <v>252</v>
      </c>
      <c r="DE61" s="174">
        <v>2182</v>
      </c>
      <c r="DF61" s="83">
        <f t="shared" si="30"/>
        <v>15274</v>
      </c>
      <c r="DG61" s="174"/>
      <c r="DH61" s="174">
        <v>8</v>
      </c>
      <c r="DI61" s="174">
        <v>8</v>
      </c>
      <c r="DJ61" s="100">
        <f t="shared" si="31"/>
        <v>2142.875</v>
      </c>
      <c r="DK61" s="308" t="str">
        <f>CY61</f>
        <v>VIERNES</v>
      </c>
      <c r="DL61" s="310">
        <f>CZ61</f>
        <v>42398</v>
      </c>
      <c r="DM61" s="102">
        <v>6</v>
      </c>
      <c r="DN61" s="74">
        <f t="shared" si="32"/>
        <v>22.5</v>
      </c>
      <c r="DO61" s="1">
        <v>210</v>
      </c>
      <c r="DP61" s="74">
        <f t="shared" si="33"/>
        <v>787.5</v>
      </c>
      <c r="DQ61" s="1">
        <v>727</v>
      </c>
      <c r="DR61" s="74">
        <f t="shared" si="34"/>
        <v>5452.5</v>
      </c>
      <c r="DS61" s="1"/>
      <c r="DT61" s="1">
        <v>6</v>
      </c>
      <c r="DU61" s="110">
        <f t="shared" si="35"/>
        <v>6</v>
      </c>
      <c r="DV61" s="108">
        <f t="shared" si="36"/>
        <v>1043.75</v>
      </c>
    </row>
    <row r="62" spans="8:126" ht="15.75" thickBot="1" x14ac:dyDescent="0.3">
      <c r="BC62" s="309"/>
      <c r="BD62" s="313"/>
      <c r="BE62" s="135">
        <v>1261</v>
      </c>
      <c r="BF62" s="82">
        <f t="shared" si="37"/>
        <v>4413.5</v>
      </c>
      <c r="BG62" s="79">
        <v>559</v>
      </c>
      <c r="BH62" s="82">
        <f t="shared" si="15"/>
        <v>1956.5</v>
      </c>
      <c r="BI62" s="79">
        <v>6327</v>
      </c>
      <c r="BJ62" s="82">
        <f t="shared" si="16"/>
        <v>44289</v>
      </c>
      <c r="BK62" s="79">
        <v>31</v>
      </c>
      <c r="BL62" s="174">
        <v>27</v>
      </c>
      <c r="BM62" s="174">
        <v>27</v>
      </c>
      <c r="BN62" s="119">
        <f t="shared" si="11"/>
        <v>1876.2592592592594</v>
      </c>
      <c r="BO62" s="309"/>
      <c r="BP62" s="315"/>
      <c r="BQ62" s="99">
        <v>1148</v>
      </c>
      <c r="BR62" s="83">
        <f t="shared" si="17"/>
        <v>4018</v>
      </c>
      <c r="BS62" s="174">
        <v>334</v>
      </c>
      <c r="BT62" s="83">
        <f t="shared" si="40"/>
        <v>1169</v>
      </c>
      <c r="BU62" s="174">
        <v>7040</v>
      </c>
      <c r="BV62" s="83">
        <f t="shared" si="41"/>
        <v>49280</v>
      </c>
      <c r="BW62" s="174">
        <v>27</v>
      </c>
      <c r="BX62" s="174">
        <v>26</v>
      </c>
      <c r="BY62" s="174">
        <v>26</v>
      </c>
      <c r="BZ62" s="100">
        <f t="shared" si="12"/>
        <v>2094.8846153846152</v>
      </c>
      <c r="CA62" s="309"/>
      <c r="CB62" s="317"/>
      <c r="CC62" s="99">
        <v>961</v>
      </c>
      <c r="CD62" s="74">
        <f t="shared" si="20"/>
        <v>2883</v>
      </c>
      <c r="CE62" s="174">
        <v>284</v>
      </c>
      <c r="CF62" s="74">
        <f t="shared" si="21"/>
        <v>852</v>
      </c>
      <c r="CG62" s="174">
        <v>2814</v>
      </c>
      <c r="CH62" s="74">
        <f t="shared" si="22"/>
        <v>16884</v>
      </c>
      <c r="CI62" s="174">
        <v>18</v>
      </c>
      <c r="CJ62" s="174">
        <v>13</v>
      </c>
      <c r="CK62" s="174">
        <v>15</v>
      </c>
      <c r="CL62" s="100">
        <f t="shared" si="23"/>
        <v>1374.6</v>
      </c>
      <c r="CM62" s="309"/>
      <c r="CN62" s="319"/>
      <c r="CO62" s="91">
        <v>422</v>
      </c>
      <c r="CP62" s="83">
        <f t="shared" si="24"/>
        <v>1477</v>
      </c>
      <c r="CQ62" s="174">
        <v>87</v>
      </c>
      <c r="CR62" s="83">
        <f t="shared" si="25"/>
        <v>304.5</v>
      </c>
      <c r="CS62" s="174">
        <v>2041</v>
      </c>
      <c r="CT62" s="83">
        <f t="shared" si="26"/>
        <v>14287</v>
      </c>
      <c r="CU62" s="174">
        <v>8</v>
      </c>
      <c r="CV62" s="174">
        <v>8</v>
      </c>
      <c r="CW62" s="174">
        <v>8</v>
      </c>
      <c r="CX62" s="98">
        <f t="shared" si="27"/>
        <v>2008.5625</v>
      </c>
      <c r="CY62" s="309"/>
      <c r="CZ62" s="307"/>
      <c r="DA62" s="99">
        <v>346</v>
      </c>
      <c r="DB62" s="83">
        <f t="shared" si="28"/>
        <v>1211</v>
      </c>
      <c r="DC62" s="174">
        <v>81</v>
      </c>
      <c r="DD62" s="83">
        <f t="shared" si="29"/>
        <v>283.5</v>
      </c>
      <c r="DE62" s="174">
        <v>2055</v>
      </c>
      <c r="DF62" s="83">
        <f t="shared" si="30"/>
        <v>14385</v>
      </c>
      <c r="DG62" s="174">
        <v>9</v>
      </c>
      <c r="DH62" s="174">
        <v>7</v>
      </c>
      <c r="DI62" s="174">
        <v>8</v>
      </c>
      <c r="DJ62" s="100">
        <f t="shared" si="31"/>
        <v>1984.9375</v>
      </c>
      <c r="DK62" s="309"/>
      <c r="DL62" s="311"/>
      <c r="DM62" s="102">
        <v>0</v>
      </c>
      <c r="DN62" s="74">
        <f t="shared" si="32"/>
        <v>0</v>
      </c>
      <c r="DO62" s="1">
        <v>338</v>
      </c>
      <c r="DP62" s="74">
        <f t="shared" si="33"/>
        <v>1267.5</v>
      </c>
      <c r="DQ62" s="1">
        <v>700</v>
      </c>
      <c r="DR62" s="74">
        <f t="shared" si="34"/>
        <v>5250</v>
      </c>
      <c r="DS62" s="1">
        <v>6</v>
      </c>
      <c r="DT62" s="1">
        <v>5</v>
      </c>
      <c r="DU62" s="110">
        <f t="shared" si="35"/>
        <v>5</v>
      </c>
      <c r="DV62" s="108">
        <f t="shared" si="36"/>
        <v>1303.5</v>
      </c>
    </row>
    <row r="63" spans="8:126" x14ac:dyDescent="0.25">
      <c r="BC63" s="308" t="str">
        <f>C34</f>
        <v>SÁBADO</v>
      </c>
      <c r="BD63" s="312">
        <f>BD61+1</f>
        <v>42399</v>
      </c>
      <c r="BE63" s="135">
        <v>634</v>
      </c>
      <c r="BF63" s="82">
        <f t="shared" si="37"/>
        <v>2219</v>
      </c>
      <c r="BG63" s="79">
        <v>287</v>
      </c>
      <c r="BH63" s="82">
        <f t="shared" si="15"/>
        <v>1004.5</v>
      </c>
      <c r="BI63" s="79">
        <v>3697</v>
      </c>
      <c r="BJ63" s="82">
        <f t="shared" si="16"/>
        <v>25879</v>
      </c>
      <c r="BK63" s="79"/>
      <c r="BL63" s="174">
        <v>20</v>
      </c>
      <c r="BM63" s="174">
        <v>22</v>
      </c>
      <c r="BN63" s="119">
        <f t="shared" si="11"/>
        <v>1322.840909090909</v>
      </c>
      <c r="BO63" s="308" t="str">
        <f>BC63</f>
        <v>SÁBADO</v>
      </c>
      <c r="BP63" s="314">
        <f>BD63</f>
        <v>42399</v>
      </c>
      <c r="BQ63" s="99">
        <v>886</v>
      </c>
      <c r="BR63" s="83">
        <f t="shared" si="17"/>
        <v>3101</v>
      </c>
      <c r="BS63" s="174">
        <v>206</v>
      </c>
      <c r="BT63" s="83">
        <f t="shared" si="40"/>
        <v>721</v>
      </c>
      <c r="BU63" s="174">
        <v>5764</v>
      </c>
      <c r="BV63" s="83">
        <f t="shared" si="41"/>
        <v>40348</v>
      </c>
      <c r="BW63" s="174"/>
      <c r="BX63" s="174">
        <v>20</v>
      </c>
      <c r="BY63" s="174">
        <v>20</v>
      </c>
      <c r="BZ63" s="100">
        <f t="shared" si="12"/>
        <v>2208.5</v>
      </c>
      <c r="CA63" s="308" t="str">
        <f>BO63</f>
        <v>SÁBADO</v>
      </c>
      <c r="CB63" s="316">
        <f>BP63</f>
        <v>42399</v>
      </c>
      <c r="CC63" s="99">
        <v>510</v>
      </c>
      <c r="CD63" s="74">
        <f t="shared" si="20"/>
        <v>1530</v>
      </c>
      <c r="CE63" s="174">
        <v>276</v>
      </c>
      <c r="CF63" s="74">
        <f t="shared" si="21"/>
        <v>828</v>
      </c>
      <c r="CG63" s="174">
        <v>2661</v>
      </c>
      <c r="CH63" s="74">
        <f t="shared" si="22"/>
        <v>15966</v>
      </c>
      <c r="CI63" s="174"/>
      <c r="CJ63" s="174">
        <v>14</v>
      </c>
      <c r="CK63" s="174">
        <v>13</v>
      </c>
      <c r="CL63" s="100">
        <f t="shared" si="23"/>
        <v>1409.5384615384614</v>
      </c>
      <c r="CM63" s="308" t="str">
        <f>CA63</f>
        <v>SÁBADO</v>
      </c>
      <c r="CN63" s="318">
        <f>CB63</f>
        <v>42399</v>
      </c>
      <c r="CO63" s="91">
        <v>232</v>
      </c>
      <c r="CP63" s="83">
        <f t="shared" si="24"/>
        <v>812</v>
      </c>
      <c r="CQ63" s="174">
        <v>49</v>
      </c>
      <c r="CR63" s="83">
        <f t="shared" si="25"/>
        <v>171.5</v>
      </c>
      <c r="CS63" s="174">
        <v>1209</v>
      </c>
      <c r="CT63" s="83">
        <f t="shared" si="26"/>
        <v>8463</v>
      </c>
      <c r="CU63" s="174"/>
      <c r="CV63" s="174">
        <v>7</v>
      </c>
      <c r="CW63" s="174">
        <v>8</v>
      </c>
      <c r="CX63" s="98">
        <f t="shared" si="27"/>
        <v>1180.8125</v>
      </c>
      <c r="CY63" s="308" t="str">
        <f>CM63</f>
        <v>SÁBADO</v>
      </c>
      <c r="CZ63" s="306">
        <f>CN63</f>
        <v>42399</v>
      </c>
      <c r="DA63" s="99">
        <v>236</v>
      </c>
      <c r="DB63" s="83">
        <f t="shared" si="28"/>
        <v>826</v>
      </c>
      <c r="DC63" s="174">
        <v>60</v>
      </c>
      <c r="DD63" s="83">
        <f t="shared" si="29"/>
        <v>210</v>
      </c>
      <c r="DE63" s="174">
        <v>1469</v>
      </c>
      <c r="DF63" s="83">
        <f t="shared" si="30"/>
        <v>10283</v>
      </c>
      <c r="DG63" s="174"/>
      <c r="DH63" s="174">
        <v>8</v>
      </c>
      <c r="DI63" s="174">
        <v>7</v>
      </c>
      <c r="DJ63" s="100">
        <f t="shared" si="31"/>
        <v>1617</v>
      </c>
      <c r="DK63" s="308" t="str">
        <f>CY63</f>
        <v>SÁBADO</v>
      </c>
      <c r="DL63" s="310">
        <f>CZ63</f>
        <v>42399</v>
      </c>
      <c r="DM63" s="102">
        <v>0</v>
      </c>
      <c r="DN63" s="74">
        <f t="shared" si="32"/>
        <v>0</v>
      </c>
      <c r="DO63" s="1">
        <v>234</v>
      </c>
      <c r="DP63" s="74">
        <f t="shared" si="33"/>
        <v>877.5</v>
      </c>
      <c r="DQ63" s="1">
        <v>653</v>
      </c>
      <c r="DR63" s="74">
        <f t="shared" si="34"/>
        <v>4897.5</v>
      </c>
      <c r="DS63" s="1"/>
      <c r="DT63" s="1">
        <v>6</v>
      </c>
      <c r="DU63" s="110">
        <f t="shared" si="35"/>
        <v>6</v>
      </c>
      <c r="DV63" s="108">
        <f t="shared" si="36"/>
        <v>962.5</v>
      </c>
    </row>
    <row r="64" spans="8:126" ht="15.75" thickBot="1" x14ac:dyDescent="0.3">
      <c r="BC64" s="309"/>
      <c r="BD64" s="313"/>
      <c r="BE64" s="135">
        <v>669</v>
      </c>
      <c r="BF64" s="82">
        <f t="shared" si="37"/>
        <v>2341.5</v>
      </c>
      <c r="BG64" s="79">
        <v>516</v>
      </c>
      <c r="BH64" s="82">
        <f t="shared" si="15"/>
        <v>1806</v>
      </c>
      <c r="BI64" s="79">
        <v>5286</v>
      </c>
      <c r="BJ64" s="82">
        <f t="shared" si="16"/>
        <v>37002</v>
      </c>
      <c r="BK64" s="79">
        <v>24</v>
      </c>
      <c r="BL64" s="174">
        <v>22</v>
      </c>
      <c r="BM64" s="174">
        <v>22</v>
      </c>
      <c r="BN64" s="119">
        <f t="shared" si="11"/>
        <v>1870.4318181818182</v>
      </c>
      <c r="BO64" s="309"/>
      <c r="BP64" s="315"/>
      <c r="BQ64" s="99">
        <v>746</v>
      </c>
      <c r="BR64" s="83">
        <f t="shared" si="17"/>
        <v>2611</v>
      </c>
      <c r="BS64" s="174">
        <v>377</v>
      </c>
      <c r="BT64" s="83">
        <f t="shared" si="40"/>
        <v>1319.5</v>
      </c>
      <c r="BU64" s="174">
        <v>5677</v>
      </c>
      <c r="BV64" s="83">
        <f t="shared" si="41"/>
        <v>39739</v>
      </c>
      <c r="BW64" s="174">
        <v>25</v>
      </c>
      <c r="BX64" s="174">
        <v>19</v>
      </c>
      <c r="BY64" s="174">
        <v>20</v>
      </c>
      <c r="BZ64" s="100">
        <f t="shared" si="12"/>
        <v>2183.4749999999999</v>
      </c>
      <c r="CA64" s="309"/>
      <c r="CB64" s="317"/>
      <c r="CC64" s="99">
        <v>343</v>
      </c>
      <c r="CD64" s="74">
        <f t="shared" si="20"/>
        <v>1029</v>
      </c>
      <c r="CE64" s="174">
        <v>160</v>
      </c>
      <c r="CF64" s="74">
        <f t="shared" si="21"/>
        <v>480</v>
      </c>
      <c r="CG64" s="174">
        <v>1912</v>
      </c>
      <c r="CH64" s="74">
        <f t="shared" si="22"/>
        <v>11472</v>
      </c>
      <c r="CI64" s="174">
        <v>14</v>
      </c>
      <c r="CJ64" s="174">
        <v>11</v>
      </c>
      <c r="CK64" s="174">
        <v>13</v>
      </c>
      <c r="CL64" s="100">
        <f t="shared" si="23"/>
        <v>998.53846153846155</v>
      </c>
      <c r="CM64" s="309"/>
      <c r="CN64" s="319"/>
      <c r="CO64" s="91">
        <v>302</v>
      </c>
      <c r="CP64" s="83">
        <f t="shared" si="24"/>
        <v>1057</v>
      </c>
      <c r="CQ64" s="174">
        <v>123</v>
      </c>
      <c r="CR64" s="83">
        <f t="shared" si="25"/>
        <v>430.5</v>
      </c>
      <c r="CS64" s="174">
        <v>2123</v>
      </c>
      <c r="CT64" s="83">
        <f t="shared" si="26"/>
        <v>14861</v>
      </c>
      <c r="CU64" s="174">
        <v>9</v>
      </c>
      <c r="CV64" s="174">
        <v>8</v>
      </c>
      <c r="CW64" s="174">
        <v>8</v>
      </c>
      <c r="CX64" s="98">
        <f t="shared" si="27"/>
        <v>2043.5625</v>
      </c>
      <c r="CY64" s="309"/>
      <c r="CZ64" s="307"/>
      <c r="DA64" s="99">
        <v>223</v>
      </c>
      <c r="DB64" s="83">
        <f t="shared" si="28"/>
        <v>780.5</v>
      </c>
      <c r="DC64" s="174">
        <v>92</v>
      </c>
      <c r="DD64" s="83">
        <f t="shared" si="29"/>
        <v>322</v>
      </c>
      <c r="DE64" s="174">
        <v>1788</v>
      </c>
      <c r="DF64" s="83">
        <f t="shared" si="30"/>
        <v>12516</v>
      </c>
      <c r="DG64" s="174">
        <v>8</v>
      </c>
      <c r="DH64" s="174">
        <v>7</v>
      </c>
      <c r="DI64" s="174">
        <v>7</v>
      </c>
      <c r="DJ64" s="100">
        <f t="shared" si="31"/>
        <v>1945.5</v>
      </c>
      <c r="DK64" s="309"/>
      <c r="DL64" s="311"/>
      <c r="DM64" s="102">
        <v>0</v>
      </c>
      <c r="DN64" s="74">
        <f t="shared" si="32"/>
        <v>0</v>
      </c>
      <c r="DO64" s="1">
        <v>102</v>
      </c>
      <c r="DP64" s="74">
        <f t="shared" si="33"/>
        <v>382.5</v>
      </c>
      <c r="DQ64" s="1">
        <v>488</v>
      </c>
      <c r="DR64" s="74">
        <f t="shared" si="34"/>
        <v>3660</v>
      </c>
      <c r="DS64" s="1">
        <v>6</v>
      </c>
      <c r="DT64" s="1">
        <v>3</v>
      </c>
      <c r="DU64" s="110">
        <f t="shared" si="35"/>
        <v>3</v>
      </c>
      <c r="DV64" s="108">
        <f t="shared" si="36"/>
        <v>1347.5</v>
      </c>
    </row>
    <row r="65" spans="55:126" x14ac:dyDescent="0.25">
      <c r="BC65" s="308" t="str">
        <f>C35</f>
        <v>DOMINGO</v>
      </c>
      <c r="BD65" s="312">
        <f>BD63+1</f>
        <v>42400</v>
      </c>
      <c r="BE65" s="135">
        <v>373</v>
      </c>
      <c r="BF65" s="82">
        <f t="shared" si="37"/>
        <v>1305.5</v>
      </c>
      <c r="BG65" s="79">
        <v>284</v>
      </c>
      <c r="BH65" s="82">
        <f t="shared" si="15"/>
        <v>994</v>
      </c>
      <c r="BI65" s="79">
        <v>2498</v>
      </c>
      <c r="BJ65" s="82">
        <f t="shared" si="16"/>
        <v>17486</v>
      </c>
      <c r="BK65" s="79"/>
      <c r="BL65" s="174">
        <v>13</v>
      </c>
      <c r="BM65" s="174">
        <v>18</v>
      </c>
      <c r="BN65" s="119">
        <f t="shared" si="11"/>
        <v>1099.1944444444443</v>
      </c>
      <c r="BO65" s="308" t="str">
        <f>BC65</f>
        <v>DOMINGO</v>
      </c>
      <c r="BP65" s="314">
        <f>BD65</f>
        <v>42400</v>
      </c>
      <c r="BQ65" s="99">
        <v>372</v>
      </c>
      <c r="BR65" s="83">
        <f t="shared" si="17"/>
        <v>1302</v>
      </c>
      <c r="BS65" s="174">
        <v>226</v>
      </c>
      <c r="BT65" s="83">
        <f t="shared" si="40"/>
        <v>791</v>
      </c>
      <c r="BU65" s="174">
        <v>3318</v>
      </c>
      <c r="BV65" s="83">
        <f t="shared" si="41"/>
        <v>23226</v>
      </c>
      <c r="BW65" s="174"/>
      <c r="BX65" s="174">
        <v>18</v>
      </c>
      <c r="BY65" s="174">
        <v>18</v>
      </c>
      <c r="BZ65" s="100">
        <f t="shared" si="12"/>
        <v>1406.6111111111111</v>
      </c>
      <c r="CA65" s="308" t="str">
        <f>BO65</f>
        <v>DOMINGO</v>
      </c>
      <c r="CB65" s="316">
        <f>BP65</f>
        <v>42400</v>
      </c>
      <c r="CC65" s="99">
        <v>137</v>
      </c>
      <c r="CD65" s="74">
        <f t="shared" si="20"/>
        <v>411</v>
      </c>
      <c r="CE65" s="174">
        <v>168</v>
      </c>
      <c r="CF65" s="74">
        <f t="shared" si="21"/>
        <v>504</v>
      </c>
      <c r="CG65" s="174">
        <v>1131</v>
      </c>
      <c r="CH65" s="74">
        <f t="shared" si="22"/>
        <v>6786</v>
      </c>
      <c r="CI65" s="174"/>
      <c r="CJ65" s="174">
        <v>9</v>
      </c>
      <c r="CK65" s="174">
        <v>9</v>
      </c>
      <c r="CL65" s="100">
        <f t="shared" si="23"/>
        <v>855.66666666666663</v>
      </c>
      <c r="CM65" s="308" t="str">
        <f>CA65</f>
        <v>DOMINGO</v>
      </c>
      <c r="CN65" s="318">
        <f>CB65</f>
        <v>42400</v>
      </c>
      <c r="CO65" s="91">
        <v>127</v>
      </c>
      <c r="CP65" s="83">
        <f t="shared" si="24"/>
        <v>444.5</v>
      </c>
      <c r="CQ65" s="174">
        <v>30</v>
      </c>
      <c r="CR65" s="83">
        <f t="shared" si="25"/>
        <v>105</v>
      </c>
      <c r="CS65" s="174">
        <v>848</v>
      </c>
      <c r="CT65" s="83">
        <f t="shared" si="26"/>
        <v>5936</v>
      </c>
      <c r="CU65" s="174"/>
      <c r="CV65" s="174">
        <v>8</v>
      </c>
      <c r="CW65" s="174">
        <v>7</v>
      </c>
      <c r="CX65" s="98">
        <f t="shared" si="27"/>
        <v>926.5</v>
      </c>
      <c r="CY65" s="308" t="str">
        <f>CM65</f>
        <v>DOMINGO</v>
      </c>
      <c r="CZ65" s="306">
        <f>CN65</f>
        <v>42400</v>
      </c>
      <c r="DA65" s="99"/>
      <c r="DB65" s="83">
        <f t="shared" si="28"/>
        <v>0</v>
      </c>
      <c r="DC65" s="174"/>
      <c r="DD65" s="83">
        <f t="shared" si="29"/>
        <v>0</v>
      </c>
      <c r="DE65" s="174"/>
      <c r="DF65" s="83">
        <f t="shared" si="30"/>
        <v>0</v>
      </c>
      <c r="DG65" s="174"/>
      <c r="DH65" s="174"/>
      <c r="DI65" s="174">
        <v>0</v>
      </c>
      <c r="DJ65" s="100" t="e">
        <f t="shared" si="31"/>
        <v>#DIV/0!</v>
      </c>
      <c r="DK65" s="308" t="str">
        <f>CY65</f>
        <v>DOMINGO</v>
      </c>
      <c r="DL65" s="310">
        <f>CZ65</f>
        <v>42400</v>
      </c>
      <c r="DM65" s="102">
        <v>0</v>
      </c>
      <c r="DN65" s="74">
        <f t="shared" si="32"/>
        <v>0</v>
      </c>
      <c r="DO65" s="1">
        <v>100</v>
      </c>
      <c r="DP65" s="74">
        <f t="shared" si="33"/>
        <v>375</v>
      </c>
      <c r="DQ65" s="1">
        <v>429</v>
      </c>
      <c r="DR65" s="74">
        <f t="shared" si="34"/>
        <v>3217.5</v>
      </c>
      <c r="DS65" s="1"/>
      <c r="DT65" s="1">
        <v>4</v>
      </c>
      <c r="DU65" s="110">
        <f t="shared" si="35"/>
        <v>4</v>
      </c>
      <c r="DV65" s="108">
        <f t="shared" si="36"/>
        <v>898.125</v>
      </c>
    </row>
    <row r="66" spans="55:126" ht="15.75" thickBot="1" x14ac:dyDescent="0.3">
      <c r="BC66" s="309"/>
      <c r="BD66" s="313"/>
      <c r="BE66" s="95">
        <v>581</v>
      </c>
      <c r="BF66" s="82">
        <f t="shared" si="37"/>
        <v>2033.5</v>
      </c>
      <c r="BG66" s="96">
        <v>448</v>
      </c>
      <c r="BH66" s="82">
        <f t="shared" si="15"/>
        <v>1568</v>
      </c>
      <c r="BI66" s="96">
        <v>4008</v>
      </c>
      <c r="BJ66" s="82">
        <f t="shared" si="16"/>
        <v>28056</v>
      </c>
      <c r="BK66" s="96">
        <v>19</v>
      </c>
      <c r="BL66" s="97">
        <v>18</v>
      </c>
      <c r="BM66" s="97">
        <v>18</v>
      </c>
      <c r="BN66" s="119">
        <f t="shared" si="11"/>
        <v>1758.75</v>
      </c>
      <c r="BO66" s="309"/>
      <c r="BP66" s="315"/>
      <c r="BQ66" s="120">
        <v>399</v>
      </c>
      <c r="BR66" s="83">
        <f t="shared" si="17"/>
        <v>1396.5</v>
      </c>
      <c r="BS66" s="174">
        <v>277</v>
      </c>
      <c r="BT66" s="83">
        <f t="shared" si="40"/>
        <v>969.5</v>
      </c>
      <c r="BU66" s="174">
        <v>4089</v>
      </c>
      <c r="BV66" s="83">
        <f t="shared" si="41"/>
        <v>28623</v>
      </c>
      <c r="BW66" s="174">
        <v>21</v>
      </c>
      <c r="BX66" s="141">
        <v>18</v>
      </c>
      <c r="BY66" s="174">
        <v>18</v>
      </c>
      <c r="BZ66" s="100">
        <f t="shared" si="12"/>
        <v>1721.6111111111111</v>
      </c>
      <c r="CA66" s="309"/>
      <c r="CB66" s="317"/>
      <c r="CC66" s="99">
        <v>208</v>
      </c>
      <c r="CD66" s="74">
        <f t="shared" si="20"/>
        <v>624</v>
      </c>
      <c r="CE66" s="174">
        <v>176</v>
      </c>
      <c r="CF66" s="74">
        <f t="shared" si="21"/>
        <v>528</v>
      </c>
      <c r="CG66" s="174">
        <v>1241</v>
      </c>
      <c r="CH66" s="74">
        <f t="shared" si="22"/>
        <v>7446</v>
      </c>
      <c r="CI66" s="174">
        <v>11</v>
      </c>
      <c r="CJ66" s="141">
        <v>9</v>
      </c>
      <c r="CK66" s="174">
        <v>9</v>
      </c>
      <c r="CL66" s="100">
        <f t="shared" si="23"/>
        <v>955.33333333333337</v>
      </c>
      <c r="CM66" s="309"/>
      <c r="CN66" s="319"/>
      <c r="CO66" s="91">
        <v>158</v>
      </c>
      <c r="CP66" s="83">
        <f t="shared" si="24"/>
        <v>553</v>
      </c>
      <c r="CQ66" s="174">
        <v>49</v>
      </c>
      <c r="CR66" s="83">
        <f t="shared" si="25"/>
        <v>171.5</v>
      </c>
      <c r="CS66" s="174">
        <v>859</v>
      </c>
      <c r="CT66" s="83">
        <f t="shared" si="26"/>
        <v>6013</v>
      </c>
      <c r="CU66" s="174">
        <v>8</v>
      </c>
      <c r="CV66" s="141">
        <v>5</v>
      </c>
      <c r="CW66" s="174">
        <v>7</v>
      </c>
      <c r="CX66" s="98">
        <f t="shared" si="27"/>
        <v>962.5</v>
      </c>
      <c r="CY66" s="309"/>
      <c r="CZ66" s="307"/>
      <c r="DA66" s="99">
        <v>83</v>
      </c>
      <c r="DB66" s="83">
        <f t="shared" si="28"/>
        <v>290.5</v>
      </c>
      <c r="DC66" s="174">
        <v>22</v>
      </c>
      <c r="DD66" s="83">
        <f t="shared" si="29"/>
        <v>77</v>
      </c>
      <c r="DE66" s="174">
        <v>554</v>
      </c>
      <c r="DF66" s="83">
        <f t="shared" si="30"/>
        <v>3878</v>
      </c>
      <c r="DG66" s="174">
        <v>3</v>
      </c>
      <c r="DH66" s="141">
        <v>3</v>
      </c>
      <c r="DI66" s="174">
        <v>3</v>
      </c>
      <c r="DJ66" s="100">
        <f t="shared" si="31"/>
        <v>1415.1666666666667</v>
      </c>
      <c r="DK66" s="309"/>
      <c r="DL66" s="311"/>
      <c r="DM66" s="103">
        <v>0</v>
      </c>
      <c r="DN66" s="87">
        <f t="shared" si="32"/>
        <v>0</v>
      </c>
      <c r="DO66" s="84">
        <v>128</v>
      </c>
      <c r="DP66" s="87">
        <f t="shared" si="33"/>
        <v>480</v>
      </c>
      <c r="DQ66" s="84">
        <v>543</v>
      </c>
      <c r="DR66" s="87">
        <f t="shared" si="34"/>
        <v>4072.5</v>
      </c>
      <c r="DS66" s="84">
        <v>6</v>
      </c>
      <c r="DT66" s="84">
        <v>4</v>
      </c>
      <c r="DU66" s="110">
        <f t="shared" si="35"/>
        <v>4</v>
      </c>
      <c r="DV66" s="108">
        <f t="shared" si="36"/>
        <v>1138.125</v>
      </c>
    </row>
    <row r="67" spans="55:126" ht="15.75" thickBot="1" x14ac:dyDescent="0.3">
      <c r="BD67" s="122" t="s">
        <v>28</v>
      </c>
      <c r="BE67" s="92">
        <f t="shared" ref="BE67:BM67" si="48">SUM(BE5:BE66)</f>
        <v>59192</v>
      </c>
      <c r="BF67" s="82">
        <f t="shared" si="37"/>
        <v>207172</v>
      </c>
      <c r="BG67" s="93">
        <f t="shared" si="48"/>
        <v>22527</v>
      </c>
      <c r="BH67" s="82">
        <f t="shared" si="15"/>
        <v>78844.5</v>
      </c>
      <c r="BI67" s="93">
        <f t="shared" si="48"/>
        <v>321761</v>
      </c>
      <c r="BJ67" s="82">
        <f t="shared" si="16"/>
        <v>2252327</v>
      </c>
      <c r="BK67" s="93">
        <f t="shared" si="48"/>
        <v>829</v>
      </c>
      <c r="BL67" s="94">
        <f t="shared" si="48"/>
        <v>1507</v>
      </c>
      <c r="BM67" s="121">
        <f t="shared" si="48"/>
        <v>1525</v>
      </c>
      <c r="BN67" s="119">
        <f t="shared" si="11"/>
        <v>1664.4875409836066</v>
      </c>
      <c r="BO67" s="127"/>
      <c r="BP67" s="131" t="s">
        <v>28</v>
      </c>
      <c r="BQ67" s="101">
        <f>SUM(BQ5:BQ66)</f>
        <v>60855</v>
      </c>
      <c r="BR67" s="83">
        <f t="shared" si="17"/>
        <v>212992.5</v>
      </c>
      <c r="BS67" s="80">
        <f>SUM(BS5:BS66)</f>
        <v>17033</v>
      </c>
      <c r="BT67" s="83">
        <f t="shared" si="40"/>
        <v>59615.5</v>
      </c>
      <c r="BU67" s="80">
        <f>SUM(BU5:BU66)</f>
        <v>401796</v>
      </c>
      <c r="BV67" s="83">
        <f t="shared" si="41"/>
        <v>2812572</v>
      </c>
      <c r="BW67" s="76">
        <f>SUM(BW5:BW66)</f>
        <v>824</v>
      </c>
      <c r="BX67" s="142">
        <f>SUM(BX5:BX66)</f>
        <v>1510</v>
      </c>
      <c r="BY67" s="86">
        <f>SUM(BY5:BY66)</f>
        <v>1529</v>
      </c>
      <c r="BZ67" s="100">
        <f t="shared" si="12"/>
        <v>2017.7763243950294</v>
      </c>
      <c r="CB67" s="122" t="s">
        <v>28</v>
      </c>
      <c r="CC67" s="101">
        <f>SUM(CC5:CC66)</f>
        <v>33895</v>
      </c>
      <c r="CD67" s="74">
        <f t="shared" si="20"/>
        <v>101685</v>
      </c>
      <c r="CE67" s="80">
        <f>SUM(CE5:CE66)</f>
        <v>13843</v>
      </c>
      <c r="CF67" s="74">
        <f t="shared" si="21"/>
        <v>41529</v>
      </c>
      <c r="CG67" s="72">
        <f>SUM(CG5:CG66)</f>
        <v>177342</v>
      </c>
      <c r="CH67" s="74">
        <f t="shared" si="22"/>
        <v>1064052</v>
      </c>
      <c r="CI67" s="80">
        <f>SUM(CI5:CI66)</f>
        <v>468</v>
      </c>
      <c r="CJ67" s="174">
        <f>SUM(CJ5:CJ66)</f>
        <v>841</v>
      </c>
      <c r="CK67" s="86">
        <f>SUM(CK5:CK66)</f>
        <v>860</v>
      </c>
      <c r="CL67" s="100">
        <f t="shared" si="23"/>
        <v>1403.7976744186046</v>
      </c>
      <c r="CM67" s="130"/>
      <c r="CN67" s="128" t="s">
        <v>28</v>
      </c>
      <c r="CO67" s="80">
        <f>SUM(CO5:CO66)</f>
        <v>18820</v>
      </c>
      <c r="CP67" s="83">
        <f t="shared" si="24"/>
        <v>65870</v>
      </c>
      <c r="CQ67" s="80">
        <f>SUM(CQ5:CQ66)</f>
        <v>3997</v>
      </c>
      <c r="CR67" s="83">
        <f t="shared" si="25"/>
        <v>13989.5</v>
      </c>
      <c r="CS67" s="80">
        <f>SUM(CS5:CS66)</f>
        <v>115217</v>
      </c>
      <c r="CT67" s="83">
        <f t="shared" si="26"/>
        <v>806519</v>
      </c>
      <c r="CU67" s="80">
        <f>SUM(CU5:CU66)</f>
        <v>294</v>
      </c>
      <c r="CV67" s="174">
        <f>SUM(CV5:CV66)</f>
        <v>566</v>
      </c>
      <c r="CW67" s="86">
        <f>SUM(CW5:CW66)</f>
        <v>576</v>
      </c>
      <c r="CX67" s="98">
        <f t="shared" si="27"/>
        <v>1538.8515625</v>
      </c>
      <c r="CZ67" s="122" t="s">
        <v>28</v>
      </c>
      <c r="DA67" s="101">
        <f>SUM(DA5:DA66)</f>
        <v>14518</v>
      </c>
      <c r="DB67" s="83">
        <f t="shared" si="28"/>
        <v>50813</v>
      </c>
      <c r="DC67" s="80">
        <f>SUM(DC5:DC66)</f>
        <v>2840</v>
      </c>
      <c r="DD67" s="83">
        <f t="shared" si="29"/>
        <v>9940</v>
      </c>
      <c r="DE67" s="80">
        <f>SUM(DE5:DE66)</f>
        <v>92118</v>
      </c>
      <c r="DF67" s="83">
        <f t="shared" si="30"/>
        <v>644826</v>
      </c>
      <c r="DG67" s="80">
        <f>SUM(DG5:DG66)</f>
        <v>220</v>
      </c>
      <c r="DH67" s="174">
        <f>SUM(DH5:DH66)</f>
        <v>406</v>
      </c>
      <c r="DI67" s="86">
        <f>SUM(DI5:DI66)</f>
        <v>415</v>
      </c>
      <c r="DJ67" s="100">
        <f t="shared" si="31"/>
        <v>1700.1903614457831</v>
      </c>
      <c r="DK67" s="130"/>
      <c r="DL67" s="105" t="s">
        <v>28</v>
      </c>
      <c r="DM67" s="104">
        <f>SUM(DM5:DM66)</f>
        <v>19</v>
      </c>
      <c r="DN67" s="74">
        <f t="shared" si="32"/>
        <v>71.25</v>
      </c>
      <c r="DO67" s="85">
        <f t="shared" ref="DO67:DU67" si="49">SUM(DO5:DO66)</f>
        <v>10632</v>
      </c>
      <c r="DP67" s="74">
        <f t="shared" si="33"/>
        <v>39870</v>
      </c>
      <c r="DQ67" s="85">
        <f t="shared" si="49"/>
        <v>34559</v>
      </c>
      <c r="DR67" s="74">
        <f t="shared" si="34"/>
        <v>259192.5</v>
      </c>
      <c r="DS67" s="85">
        <f t="shared" si="49"/>
        <v>149</v>
      </c>
      <c r="DT67" s="126">
        <f t="shared" si="49"/>
        <v>272</v>
      </c>
      <c r="DU67" s="123">
        <f t="shared" si="49"/>
        <v>272</v>
      </c>
      <c r="DV67" s="108">
        <f t="shared" si="36"/>
        <v>1099.7564338235295</v>
      </c>
    </row>
  </sheetData>
  <dataConsolidate/>
  <mergeCells count="400">
    <mergeCell ref="AS48:AU48"/>
    <mergeCell ref="B3:D3"/>
    <mergeCell ref="E3:I3"/>
    <mergeCell ref="J3:M3"/>
    <mergeCell ref="Q3:AL3"/>
    <mergeCell ref="AM3:AQ3"/>
    <mergeCell ref="AS3:AU3"/>
    <mergeCell ref="AV3:AZ3"/>
    <mergeCell ref="BE3:BN3"/>
    <mergeCell ref="BD37:BD38"/>
    <mergeCell ref="BQ3:BZ3"/>
    <mergeCell ref="CC3:CL3"/>
    <mergeCell ref="CO3:CX3"/>
    <mergeCell ref="DA3:DJ3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Z5:CZ6"/>
    <mergeCell ref="DK5:DK6"/>
    <mergeCell ref="DL5:DL6"/>
    <mergeCell ref="DX5:DX8"/>
    <mergeCell ref="BC7:BC8"/>
    <mergeCell ref="BD7:BD8"/>
    <mergeCell ref="BO7:BO8"/>
    <mergeCell ref="BP7:BP8"/>
    <mergeCell ref="CA7:CA8"/>
    <mergeCell ref="CB7:CB8"/>
    <mergeCell ref="CM7:CM8"/>
    <mergeCell ref="CN7:CN8"/>
    <mergeCell ref="CY7:CY8"/>
    <mergeCell ref="CZ7:CZ8"/>
    <mergeCell ref="DK7:DK8"/>
    <mergeCell ref="DL7:DL8"/>
    <mergeCell ref="CZ9:CZ10"/>
    <mergeCell ref="DK9:DK10"/>
    <mergeCell ref="DL9:DL10"/>
    <mergeCell ref="BC11:BC12"/>
    <mergeCell ref="BD11:BD12"/>
    <mergeCell ref="BO11:BO12"/>
    <mergeCell ref="BP11:BP12"/>
    <mergeCell ref="CA11:CA12"/>
    <mergeCell ref="CB11:CB12"/>
    <mergeCell ref="CM11:CM12"/>
    <mergeCell ref="CN11:CN12"/>
    <mergeCell ref="CY11:CY12"/>
    <mergeCell ref="CZ11:CZ12"/>
    <mergeCell ref="DK11:DK12"/>
    <mergeCell ref="DL11:DL12"/>
    <mergeCell ref="BC9:BC10"/>
    <mergeCell ref="BD9:BD10"/>
    <mergeCell ref="BO9:BO10"/>
    <mergeCell ref="BP9:BP10"/>
    <mergeCell ref="CA9:CA10"/>
    <mergeCell ref="CB9:CB10"/>
    <mergeCell ref="CM9:CM10"/>
    <mergeCell ref="CN9:CN10"/>
    <mergeCell ref="CY9:CY10"/>
    <mergeCell ref="CZ13:CZ14"/>
    <mergeCell ref="DK13:DK14"/>
    <mergeCell ref="DL13:DL14"/>
    <mergeCell ref="BC15:BC16"/>
    <mergeCell ref="BD15:BD16"/>
    <mergeCell ref="BO15:BO16"/>
    <mergeCell ref="BP15:BP16"/>
    <mergeCell ref="CA15:CA16"/>
    <mergeCell ref="CB15:CB16"/>
    <mergeCell ref="CM15:CM16"/>
    <mergeCell ref="CN15:CN16"/>
    <mergeCell ref="CY15:CY16"/>
    <mergeCell ref="CZ15:CZ16"/>
    <mergeCell ref="DK15:DK16"/>
    <mergeCell ref="DL15:DL16"/>
    <mergeCell ref="BC13:BC14"/>
    <mergeCell ref="BD13:BD14"/>
    <mergeCell ref="BO13:BO14"/>
    <mergeCell ref="BP13:BP14"/>
    <mergeCell ref="CA13:CA14"/>
    <mergeCell ref="CB13:CB14"/>
    <mergeCell ref="CM13:CM14"/>
    <mergeCell ref="CN13:CN14"/>
    <mergeCell ref="CY13:CY14"/>
    <mergeCell ref="CZ17:CZ18"/>
    <mergeCell ref="DK17:DK18"/>
    <mergeCell ref="DL17:DL18"/>
    <mergeCell ref="BC19:BC20"/>
    <mergeCell ref="BD19:BD20"/>
    <mergeCell ref="BO19:BO20"/>
    <mergeCell ref="BP19:BP20"/>
    <mergeCell ref="CA19:CA20"/>
    <mergeCell ref="CB19:CB20"/>
    <mergeCell ref="CM19:CM20"/>
    <mergeCell ref="CN19:CN20"/>
    <mergeCell ref="CY19:CY20"/>
    <mergeCell ref="CZ19:CZ20"/>
    <mergeCell ref="DK19:DK20"/>
    <mergeCell ref="DL19:DL20"/>
    <mergeCell ref="BC17:BC18"/>
    <mergeCell ref="BD17:BD18"/>
    <mergeCell ref="BO17:BO18"/>
    <mergeCell ref="BP17:BP18"/>
    <mergeCell ref="CA17:CA18"/>
    <mergeCell ref="CB17:CB18"/>
    <mergeCell ref="CM17:CM18"/>
    <mergeCell ref="CN17:CN18"/>
    <mergeCell ref="CY17:CY18"/>
    <mergeCell ref="CZ21:CZ22"/>
    <mergeCell ref="DK21:DK22"/>
    <mergeCell ref="DL21:DL22"/>
    <mergeCell ref="BC23:BC24"/>
    <mergeCell ref="BD23:BD24"/>
    <mergeCell ref="BO23:BO24"/>
    <mergeCell ref="BP23:BP24"/>
    <mergeCell ref="CA23:CA24"/>
    <mergeCell ref="CB23:CB24"/>
    <mergeCell ref="CM23:CM24"/>
    <mergeCell ref="CN23:CN24"/>
    <mergeCell ref="CY23:CY24"/>
    <mergeCell ref="CZ23:CZ24"/>
    <mergeCell ref="DK23:DK24"/>
    <mergeCell ref="DL23:DL24"/>
    <mergeCell ref="BC21:BC22"/>
    <mergeCell ref="BD21:BD22"/>
    <mergeCell ref="BO21:BO22"/>
    <mergeCell ref="BP21:BP22"/>
    <mergeCell ref="CA21:CA22"/>
    <mergeCell ref="CB21:CB22"/>
    <mergeCell ref="CM21:CM22"/>
    <mergeCell ref="CN21:CN22"/>
    <mergeCell ref="CY21:CY22"/>
    <mergeCell ref="CZ25:CZ26"/>
    <mergeCell ref="DK25:DK26"/>
    <mergeCell ref="DL25:DL26"/>
    <mergeCell ref="BC27:BC28"/>
    <mergeCell ref="BD27:BD28"/>
    <mergeCell ref="BO27:BO28"/>
    <mergeCell ref="BP27:BP28"/>
    <mergeCell ref="CA27:CA28"/>
    <mergeCell ref="CB27:CB28"/>
    <mergeCell ref="CM27:CM28"/>
    <mergeCell ref="CN27:CN28"/>
    <mergeCell ref="CY27:CY28"/>
    <mergeCell ref="CZ27:CZ28"/>
    <mergeCell ref="DK27:DK28"/>
    <mergeCell ref="DL27:DL28"/>
    <mergeCell ref="BC25:BC26"/>
    <mergeCell ref="BD25:BD26"/>
    <mergeCell ref="BO25:BO26"/>
    <mergeCell ref="BP25:BP26"/>
    <mergeCell ref="CA25:CA26"/>
    <mergeCell ref="CB25:CB26"/>
    <mergeCell ref="CM25:CM26"/>
    <mergeCell ref="CN25:CN26"/>
    <mergeCell ref="CY25:CY26"/>
    <mergeCell ref="DL29:DL30"/>
    <mergeCell ref="BC31:BC32"/>
    <mergeCell ref="BD31:BD32"/>
    <mergeCell ref="BO31:BO32"/>
    <mergeCell ref="BP31:BP32"/>
    <mergeCell ref="CA31:CA32"/>
    <mergeCell ref="CB31:CB32"/>
    <mergeCell ref="CM31:CM32"/>
    <mergeCell ref="CN31:CN32"/>
    <mergeCell ref="CY31:CY32"/>
    <mergeCell ref="CZ31:CZ32"/>
    <mergeCell ref="DK31:DK32"/>
    <mergeCell ref="DL31:DL32"/>
    <mergeCell ref="BC29:BC30"/>
    <mergeCell ref="BD29:BD30"/>
    <mergeCell ref="BO29:BO30"/>
    <mergeCell ref="BP29:BP30"/>
    <mergeCell ref="CA29:CA30"/>
    <mergeCell ref="CB29:CB30"/>
    <mergeCell ref="CM29:CM30"/>
    <mergeCell ref="CN29:CN30"/>
    <mergeCell ref="CY29:CY30"/>
    <mergeCell ref="CA33:CA34"/>
    <mergeCell ref="CB33:CB34"/>
    <mergeCell ref="CM33:CM34"/>
    <mergeCell ref="CN33:CN34"/>
    <mergeCell ref="CY33:CY34"/>
    <mergeCell ref="CZ33:CZ34"/>
    <mergeCell ref="DK33:DK34"/>
    <mergeCell ref="CZ29:CZ30"/>
    <mergeCell ref="DK29:DK30"/>
    <mergeCell ref="CN41:CN42"/>
    <mergeCell ref="CY37:CY38"/>
    <mergeCell ref="CZ37:CZ38"/>
    <mergeCell ref="DK37:DK38"/>
    <mergeCell ref="CY41:CY42"/>
    <mergeCell ref="CZ41:CZ42"/>
    <mergeCell ref="DK41:DK42"/>
    <mergeCell ref="DL33:DL34"/>
    <mergeCell ref="BC35:BC36"/>
    <mergeCell ref="BD35:BD36"/>
    <mergeCell ref="BO35:BO36"/>
    <mergeCell ref="BP35:BP36"/>
    <mergeCell ref="CA35:CA36"/>
    <mergeCell ref="CB35:CB36"/>
    <mergeCell ref="CM35:CM36"/>
    <mergeCell ref="CN35:CN36"/>
    <mergeCell ref="CY35:CY36"/>
    <mergeCell ref="CZ35:CZ36"/>
    <mergeCell ref="DK35:DK36"/>
    <mergeCell ref="DL35:DL36"/>
    <mergeCell ref="BC33:BC34"/>
    <mergeCell ref="BD33:BD34"/>
    <mergeCell ref="BO33:BO34"/>
    <mergeCell ref="BP33:BP3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N39:CN40"/>
    <mergeCell ref="CY39:CY40"/>
    <mergeCell ref="CZ39:CZ40"/>
    <mergeCell ref="DK39:DK40"/>
    <mergeCell ref="DL39:DL40"/>
    <mergeCell ref="AS37:AU37"/>
    <mergeCell ref="BC37:BC38"/>
    <mergeCell ref="BO37:BO38"/>
    <mergeCell ref="BP37:BP38"/>
    <mergeCell ref="CA37:CA38"/>
    <mergeCell ref="CB37:CB38"/>
    <mergeCell ref="CM37:CM38"/>
    <mergeCell ref="CN37:CN38"/>
    <mergeCell ref="DL41:DL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N43:CN44"/>
    <mergeCell ref="CY43:CY44"/>
    <mergeCell ref="CZ43:CZ44"/>
    <mergeCell ref="DK43:DK44"/>
    <mergeCell ref="DL43:DL44"/>
    <mergeCell ref="AV44:AX44"/>
    <mergeCell ref="AY44:AZ44"/>
    <mergeCell ref="AS41:AU41"/>
    <mergeCell ref="BC41:BC42"/>
    <mergeCell ref="BD41:BD42"/>
    <mergeCell ref="BO41:BO42"/>
    <mergeCell ref="BP41:BP42"/>
    <mergeCell ref="CA41:CA42"/>
    <mergeCell ref="CB41:CB42"/>
    <mergeCell ref="CM41:CM42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M45:CM46"/>
    <mergeCell ref="CN45:CN46"/>
    <mergeCell ref="CY45:CY46"/>
    <mergeCell ref="CZ45:CZ46"/>
    <mergeCell ref="CZ51:CZ52"/>
    <mergeCell ref="DK51:DK52"/>
    <mergeCell ref="DL51:DL52"/>
    <mergeCell ref="BC47:BC48"/>
    <mergeCell ref="BD47:BD48"/>
    <mergeCell ref="BO47:BO48"/>
    <mergeCell ref="BP47:BP48"/>
    <mergeCell ref="CB49:CB50"/>
    <mergeCell ref="CM49:CM50"/>
    <mergeCell ref="CN49:CN50"/>
    <mergeCell ref="CY49:CY50"/>
    <mergeCell ref="CA47:CA48"/>
    <mergeCell ref="CB47:CB48"/>
    <mergeCell ref="CM47:CM48"/>
    <mergeCell ref="CN47:CN48"/>
    <mergeCell ref="CY47:CY48"/>
    <mergeCell ref="CZ47:CZ48"/>
    <mergeCell ref="DK47:DK48"/>
    <mergeCell ref="DL47:DL48"/>
    <mergeCell ref="CZ49:CZ50"/>
    <mergeCell ref="DK49:DK50"/>
    <mergeCell ref="DL49:DL50"/>
    <mergeCell ref="AS49:AU49"/>
    <mergeCell ref="BC49:BC50"/>
    <mergeCell ref="BD49:BD50"/>
    <mergeCell ref="BO49:BO50"/>
    <mergeCell ref="BP49:BP50"/>
    <mergeCell ref="CA49:CA50"/>
    <mergeCell ref="CM55:CM56"/>
    <mergeCell ref="CN55:CN56"/>
    <mergeCell ref="CY55:CY56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N51:CN52"/>
    <mergeCell ref="CY53:CY54"/>
    <mergeCell ref="CY51:CY52"/>
    <mergeCell ref="CZ55:CZ56"/>
    <mergeCell ref="DK55:DK56"/>
    <mergeCell ref="DL55:DL56"/>
    <mergeCell ref="AS53:AU53"/>
    <mergeCell ref="BC53:BC54"/>
    <mergeCell ref="BD53:BD54"/>
    <mergeCell ref="BO53:BO54"/>
    <mergeCell ref="BP53:BP54"/>
    <mergeCell ref="AS55:AU55"/>
    <mergeCell ref="AV56:AX56"/>
    <mergeCell ref="AY56:AZ56"/>
    <mergeCell ref="BC55:BC56"/>
    <mergeCell ref="BD55:BD56"/>
    <mergeCell ref="BO55:BO56"/>
    <mergeCell ref="BP55:BP56"/>
    <mergeCell ref="CA55:CA56"/>
    <mergeCell ref="CB55:CB56"/>
    <mergeCell ref="CA53:CA54"/>
    <mergeCell ref="CB53:CB54"/>
    <mergeCell ref="CM53:CM54"/>
    <mergeCell ref="CN53:CN54"/>
    <mergeCell ref="CZ53:CZ54"/>
    <mergeCell ref="DK53:DK54"/>
    <mergeCell ref="DL53:DL54"/>
    <mergeCell ref="CZ57:CZ58"/>
    <mergeCell ref="DK57:DK58"/>
    <mergeCell ref="DL57:DL58"/>
    <mergeCell ref="BC59:BC60"/>
    <mergeCell ref="BD59:BD60"/>
    <mergeCell ref="BO59:BO60"/>
    <mergeCell ref="BP59:BP60"/>
    <mergeCell ref="CA59:CA60"/>
    <mergeCell ref="CB59:CB60"/>
    <mergeCell ref="CM59:CM60"/>
    <mergeCell ref="CN59:CN60"/>
    <mergeCell ref="CY59:CY60"/>
    <mergeCell ref="CZ59:CZ60"/>
    <mergeCell ref="DK59:DK60"/>
    <mergeCell ref="DL59:DL60"/>
    <mergeCell ref="BC57:BC58"/>
    <mergeCell ref="BD57:BD58"/>
    <mergeCell ref="BO57:BO58"/>
    <mergeCell ref="BP57:BP58"/>
    <mergeCell ref="CA57:CA58"/>
    <mergeCell ref="CB57:CB58"/>
    <mergeCell ref="CM57:CM58"/>
    <mergeCell ref="CN57:CN58"/>
    <mergeCell ref="CY57:CY58"/>
    <mergeCell ref="CZ61:CZ62"/>
    <mergeCell ref="DK61:DK62"/>
    <mergeCell ref="DL61:DL62"/>
    <mergeCell ref="BC63:BC64"/>
    <mergeCell ref="BD63:BD64"/>
    <mergeCell ref="BO63:BO64"/>
    <mergeCell ref="BP63:BP64"/>
    <mergeCell ref="CA63:CA64"/>
    <mergeCell ref="CB63:CB64"/>
    <mergeCell ref="CM63:CM64"/>
    <mergeCell ref="CN63:CN64"/>
    <mergeCell ref="CY63:CY64"/>
    <mergeCell ref="CZ63:CZ64"/>
    <mergeCell ref="DK63:DK64"/>
    <mergeCell ref="DL63:DL64"/>
    <mergeCell ref="BC61:BC62"/>
    <mergeCell ref="BD61:BD62"/>
    <mergeCell ref="BO61:BO62"/>
    <mergeCell ref="BP61:BP62"/>
    <mergeCell ref="CA61:CA62"/>
    <mergeCell ref="CB61:CB62"/>
    <mergeCell ref="CM61:CM62"/>
    <mergeCell ref="CN61:CN62"/>
    <mergeCell ref="CY61:CY62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5:CM66"/>
    <mergeCell ref="CN65:CN66"/>
    <mergeCell ref="CY65:CY66"/>
  </mergeCells>
  <pageMargins left="0.74803149606299213" right="0.74803149606299213" top="0.51181102362204722" bottom="0.51181102362204722" header="0.51181102362204722" footer="0.51181102362204722"/>
  <pageSetup scale="1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B67"/>
  <sheetViews>
    <sheetView topLeftCell="AR1" zoomScaleNormal="100" workbookViewId="0">
      <pane ySplit="4" topLeftCell="A27" activePane="bottomLeft" state="frozen"/>
      <selection activeCell="F1" sqref="F1"/>
      <selection pane="bottomLeft" activeCell="W1" sqref="U1:W1048576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3" width="13.5703125" hidden="1" customWidth="1"/>
    <col min="24" max="24" width="14.140625" customWidth="1"/>
    <col min="25" max="25" width="12.7109375" hidden="1" customWidth="1"/>
    <col min="26" max="26" width="13.7109375" customWidth="1"/>
    <col min="27" max="27" width="12.85546875" bestFit="1" customWidth="1"/>
    <col min="28" max="28" width="14.28515625" customWidth="1"/>
    <col min="29" max="29" width="14.28515625" hidden="1" customWidth="1"/>
    <col min="30" max="30" width="16.42578125" bestFit="1" customWidth="1"/>
    <col min="31" max="31" width="12.85546875" customWidth="1"/>
    <col min="32" max="32" width="12.7109375" bestFit="1" customWidth="1"/>
    <col min="33" max="33" width="11.42578125" customWidth="1"/>
    <col min="34" max="34" width="11.5703125" hidden="1" customWidth="1"/>
    <col min="35" max="35" width="11.7109375" customWidth="1"/>
    <col min="36" max="36" width="12.7109375" bestFit="1" customWidth="1"/>
    <col min="37" max="37" width="13.42578125" hidden="1" customWidth="1"/>
    <col min="38" max="38" width="11.5703125" hidden="1" customWidth="1"/>
    <col min="39" max="39" width="12.7109375" customWidth="1"/>
    <col min="40" max="40" width="13.85546875" hidden="1" customWidth="1"/>
    <col min="41" max="41" width="13.85546875" customWidth="1"/>
    <col min="42" max="42" width="19.5703125" bestFit="1" customWidth="1"/>
    <col min="43" max="43" width="17.42578125" bestFit="1" customWidth="1"/>
    <col min="44" max="45" width="21" customWidth="1"/>
    <col min="46" max="46" width="22.85546875" bestFit="1" customWidth="1"/>
    <col min="48" max="48" width="7.5703125" customWidth="1"/>
    <col min="51" max="51" width="15.28515625" customWidth="1"/>
    <col min="52" max="53" width="14.140625" customWidth="1"/>
    <col min="54" max="54" width="6.140625" bestFit="1" customWidth="1"/>
    <col min="55" max="55" width="14.140625" bestFit="1" customWidth="1"/>
    <col min="56" max="56" width="22.7109375" customWidth="1"/>
    <col min="57" max="57" width="14.140625" bestFit="1" customWidth="1"/>
    <col min="58" max="58" width="11" bestFit="1" customWidth="1"/>
    <col min="60" max="60" width="10.7109375" bestFit="1" customWidth="1"/>
    <col min="61" max="61" width="12.28515625" customWidth="1"/>
    <col min="62" max="62" width="8.28515625" customWidth="1"/>
    <col min="63" max="63" width="12.28515625" bestFit="1" customWidth="1"/>
    <col min="64" max="64" width="9" bestFit="1" customWidth="1"/>
    <col min="65" max="65" width="14.140625" bestFit="1" customWidth="1"/>
    <col min="66" max="66" width="8.42578125" style="81" customWidth="1"/>
    <col min="67" max="67" width="8.140625" bestFit="1" customWidth="1"/>
    <col min="68" max="68" width="9.85546875" bestFit="1" customWidth="1"/>
    <col min="69" max="69" width="11.28515625" bestFit="1" customWidth="1"/>
    <col min="70" max="71" width="11.28515625" customWidth="1"/>
    <col min="72" max="72" width="10" bestFit="1" customWidth="1"/>
    <col min="73" max="73" width="12.5703125" bestFit="1" customWidth="1"/>
    <col min="74" max="74" width="8.28515625" customWidth="1"/>
    <col min="75" max="75" width="11.5703125" bestFit="1" customWidth="1"/>
    <col min="76" max="76" width="9" bestFit="1" customWidth="1"/>
    <col min="77" max="77" width="14.140625" bestFit="1" customWidth="1"/>
    <col min="78" max="78" width="8.28515625" customWidth="1"/>
    <col min="79" max="79" width="8.140625" bestFit="1" customWidth="1"/>
    <col min="81" max="81" width="11.5703125" bestFit="1" customWidth="1"/>
    <col min="82" max="83" width="11.5703125" customWidth="1"/>
    <col min="84" max="84" width="10" bestFit="1" customWidth="1"/>
    <col min="85" max="85" width="12.5703125" bestFit="1" customWidth="1"/>
    <col min="86" max="86" width="8.28515625" customWidth="1"/>
    <col min="87" max="87" width="11.5703125" bestFit="1" customWidth="1"/>
    <col min="88" max="88" width="9.140625" customWidth="1"/>
    <col min="89" max="89" width="14.140625" bestFit="1" customWidth="1"/>
    <col min="90" max="90" width="8.140625" customWidth="1"/>
    <col min="91" max="91" width="8.140625" bestFit="1" customWidth="1"/>
    <col min="92" max="92" width="9.85546875" bestFit="1" customWidth="1"/>
    <col min="93" max="93" width="11.5703125" bestFit="1" customWidth="1"/>
    <col min="94" max="95" width="11.5703125" hidden="1" customWidth="1"/>
    <col min="96" max="96" width="10" hidden="1" customWidth="1"/>
    <col min="97" max="97" width="12.5703125" hidden="1" customWidth="1"/>
    <col min="98" max="98" width="8.28515625" hidden="1" customWidth="1"/>
    <col min="99" max="99" width="11.5703125" hidden="1" customWidth="1"/>
    <col min="100" max="100" width="9" hidden="1" customWidth="1"/>
    <col min="101" max="101" width="14.140625" hidden="1" customWidth="1"/>
    <col min="102" max="102" width="8.42578125" hidden="1" customWidth="1"/>
    <col min="103" max="103" width="8.140625" hidden="1" customWidth="1"/>
    <col min="104" max="104" width="9.85546875" hidden="1" customWidth="1"/>
    <col min="105" max="105" width="11.5703125" hidden="1" customWidth="1"/>
    <col min="106" max="107" width="11.5703125" customWidth="1"/>
    <col min="108" max="108" width="10" bestFit="1" customWidth="1"/>
    <col min="109" max="109" width="12.28515625" customWidth="1"/>
    <col min="110" max="110" width="8.28515625" customWidth="1"/>
    <col min="111" max="111" width="11.5703125" bestFit="1" customWidth="1"/>
    <col min="112" max="112" width="9" bestFit="1" customWidth="1"/>
    <col min="113" max="113" width="14.140625" bestFit="1" customWidth="1"/>
    <col min="114" max="114" width="8.7109375" customWidth="1"/>
    <col min="115" max="115" width="8.140625" bestFit="1" customWidth="1"/>
    <col min="116" max="116" width="9.85546875" bestFit="1" customWidth="1"/>
    <col min="117" max="117" width="10.5703125" bestFit="1" customWidth="1"/>
    <col min="118" max="119" width="10.5703125" customWidth="1"/>
    <col min="120" max="120" width="10" bestFit="1" customWidth="1"/>
    <col min="121" max="121" width="11.28515625" bestFit="1" customWidth="1"/>
    <col min="122" max="122" width="10.28515625" bestFit="1" customWidth="1"/>
    <col min="124" max="124" width="8.5703125" bestFit="1" customWidth="1"/>
    <col min="125" max="125" width="12.5703125" bestFit="1" customWidth="1"/>
    <col min="126" max="126" width="8.28515625" bestFit="1" customWidth="1"/>
    <col min="127" max="127" width="11.140625" bestFit="1" customWidth="1"/>
    <col min="128" max="128" width="10.140625" bestFit="1" customWidth="1"/>
    <col min="129" max="129" width="10.5703125" bestFit="1" customWidth="1"/>
    <col min="132" max="132" width="19.5703125" bestFit="1" customWidth="1"/>
  </cols>
  <sheetData>
    <row r="1" spans="2:132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4"/>
      <c r="Y1" s="4"/>
      <c r="Z1" s="4"/>
      <c r="AA1" s="12" t="s">
        <v>36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232" t="str">
        <f>Q2</f>
        <v>OCTUBRE  2016</v>
      </c>
      <c r="AS1" s="4"/>
      <c r="AT1" s="4"/>
      <c r="AU1" s="4"/>
      <c r="AV1" s="221" t="s">
        <v>72</v>
      </c>
      <c r="AW1" s="4"/>
      <c r="AX1" s="4"/>
      <c r="AY1" s="4"/>
      <c r="AZ1" s="4"/>
      <c r="BA1" s="12" t="s">
        <v>36</v>
      </c>
      <c r="BB1" s="4"/>
      <c r="BC1" s="4"/>
      <c r="BD1" s="4"/>
      <c r="BY1" s="81"/>
      <c r="CK1" s="81"/>
      <c r="CW1" s="81"/>
      <c r="DI1" s="81"/>
      <c r="DU1" s="81"/>
    </row>
    <row r="2" spans="2:132" ht="24" thickBot="1" x14ac:dyDescent="0.4">
      <c r="B2" s="10" t="s">
        <v>162</v>
      </c>
      <c r="P2" s="4"/>
      <c r="Q2" s="10" t="str">
        <f>B2</f>
        <v>OCTUBRE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13"/>
      <c r="AP2" s="4"/>
      <c r="AQ2" s="4"/>
      <c r="AR2" s="4"/>
      <c r="AS2" s="4"/>
      <c r="AT2" s="4"/>
      <c r="AU2" s="4"/>
      <c r="AV2" s="10" t="str">
        <f>B2</f>
        <v>OCTUBRE  2016</v>
      </c>
      <c r="AW2" s="4"/>
      <c r="AX2" s="4"/>
      <c r="AY2" s="4"/>
      <c r="AZ2" s="4"/>
      <c r="BA2" s="4"/>
      <c r="BB2" s="4"/>
      <c r="BC2" s="4"/>
      <c r="BD2" s="4"/>
      <c r="BL2" s="233" t="str">
        <f>AV2</f>
        <v>OCTUBRE  2016</v>
      </c>
      <c r="BX2" s="233" t="str">
        <f>BL2</f>
        <v>OCTUBRE  2016</v>
      </c>
      <c r="CJ2" s="233" t="str">
        <f>BX2</f>
        <v>OCTUBRE  2016</v>
      </c>
      <c r="CV2" s="233" t="str">
        <f>CJ2</f>
        <v>OCTUBRE  2016</v>
      </c>
      <c r="DH2" s="233" t="str">
        <f>CV2</f>
        <v>OCTUBRE  2016</v>
      </c>
      <c r="DT2" s="233" t="str">
        <f>DH2</f>
        <v>OCTUBRE  2016</v>
      </c>
      <c r="DU2" s="81"/>
    </row>
    <row r="3" spans="2:132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98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60"/>
      <c r="AP3" s="361" t="s">
        <v>119</v>
      </c>
      <c r="AQ3" s="362"/>
      <c r="AR3" s="362"/>
      <c r="AS3" s="362"/>
      <c r="AT3" s="363"/>
      <c r="AU3" s="4"/>
      <c r="AV3" s="351"/>
      <c r="AW3" s="351"/>
      <c r="AX3" s="351"/>
      <c r="AY3" s="364" t="s">
        <v>120</v>
      </c>
      <c r="AZ3" s="365"/>
      <c r="BA3" s="365"/>
      <c r="BB3" s="365"/>
      <c r="BC3" s="366"/>
      <c r="BD3" s="200"/>
      <c r="BH3" s="338" t="s">
        <v>113</v>
      </c>
      <c r="BI3" s="339"/>
      <c r="BJ3" s="339"/>
      <c r="BK3" s="339"/>
      <c r="BL3" s="339"/>
      <c r="BM3" s="339"/>
      <c r="BN3" s="339"/>
      <c r="BO3" s="339"/>
      <c r="BP3" s="339"/>
      <c r="BQ3" s="340"/>
      <c r="BR3" s="203"/>
      <c r="BS3" s="203"/>
      <c r="BT3" s="338" t="s">
        <v>114</v>
      </c>
      <c r="BU3" s="339"/>
      <c r="BV3" s="339"/>
      <c r="BW3" s="339"/>
      <c r="BX3" s="339"/>
      <c r="BY3" s="339"/>
      <c r="BZ3" s="339"/>
      <c r="CA3" s="339"/>
      <c r="CB3" s="339"/>
      <c r="CC3" s="340"/>
      <c r="CD3" s="203"/>
      <c r="CE3" s="203"/>
      <c r="CF3" s="341" t="s">
        <v>115</v>
      </c>
      <c r="CG3" s="342"/>
      <c r="CH3" s="342"/>
      <c r="CI3" s="342"/>
      <c r="CJ3" s="342"/>
      <c r="CK3" s="342"/>
      <c r="CL3" s="342"/>
      <c r="CM3" s="342"/>
      <c r="CN3" s="342"/>
      <c r="CO3" s="343"/>
      <c r="CP3" s="203"/>
      <c r="CQ3" s="203"/>
      <c r="CR3" s="344"/>
      <c r="CS3" s="345"/>
      <c r="CT3" s="345"/>
      <c r="CU3" s="345"/>
      <c r="CV3" s="345"/>
      <c r="CW3" s="345"/>
      <c r="CX3" s="345"/>
      <c r="CY3" s="345"/>
      <c r="CZ3" s="345"/>
      <c r="DA3" s="346"/>
      <c r="DB3" s="203"/>
      <c r="DC3" s="203"/>
      <c r="DD3" s="344" t="s">
        <v>116</v>
      </c>
      <c r="DE3" s="345"/>
      <c r="DF3" s="345"/>
      <c r="DG3" s="345"/>
      <c r="DH3" s="345"/>
      <c r="DI3" s="345"/>
      <c r="DJ3" s="345"/>
      <c r="DK3" s="345"/>
      <c r="DL3" s="345"/>
      <c r="DM3" s="346"/>
      <c r="DN3" s="203"/>
      <c r="DO3" s="203"/>
      <c r="DP3" s="347" t="s">
        <v>112</v>
      </c>
      <c r="DQ3" s="348"/>
      <c r="DR3" s="348"/>
      <c r="DS3" s="348"/>
      <c r="DT3" s="348"/>
      <c r="DU3" s="348"/>
      <c r="DV3" s="348"/>
      <c r="DW3" s="348"/>
      <c r="DX3" s="348"/>
      <c r="DY3" s="349"/>
    </row>
    <row r="4" spans="2:132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98"/>
      <c r="P4" s="182" t="s">
        <v>1</v>
      </c>
      <c r="Q4" s="183" t="s">
        <v>3</v>
      </c>
      <c r="R4" s="183" t="s">
        <v>31</v>
      </c>
      <c r="S4" s="183" t="s">
        <v>161</v>
      </c>
      <c r="T4" s="183" t="s">
        <v>5</v>
      </c>
      <c r="U4" s="183"/>
      <c r="V4" s="183"/>
      <c r="W4" s="183"/>
      <c r="X4" s="183" t="s">
        <v>9</v>
      </c>
      <c r="Y4" s="183" t="s">
        <v>14</v>
      </c>
      <c r="Z4" s="183" t="s">
        <v>4</v>
      </c>
      <c r="AA4" s="183" t="s">
        <v>10</v>
      </c>
      <c r="AB4" s="183" t="s">
        <v>6</v>
      </c>
      <c r="AC4" s="183" t="s">
        <v>111</v>
      </c>
      <c r="AD4" s="184" t="s">
        <v>12</v>
      </c>
      <c r="AE4" s="183" t="s">
        <v>32</v>
      </c>
      <c r="AF4" s="183" t="s">
        <v>33</v>
      </c>
      <c r="AG4" s="183" t="s">
        <v>37</v>
      </c>
      <c r="AH4" s="183" t="s">
        <v>34</v>
      </c>
      <c r="AI4" s="183" t="s">
        <v>15</v>
      </c>
      <c r="AJ4" s="185" t="s">
        <v>13</v>
      </c>
      <c r="AK4" s="183" t="s">
        <v>8</v>
      </c>
      <c r="AL4" s="183" t="s">
        <v>11</v>
      </c>
      <c r="AM4" s="186" t="s">
        <v>127</v>
      </c>
      <c r="AN4" s="183" t="s">
        <v>103</v>
      </c>
      <c r="AO4" s="202" t="s">
        <v>76</v>
      </c>
      <c r="AP4" s="238" t="s">
        <v>74</v>
      </c>
      <c r="AQ4" s="239" t="s">
        <v>125</v>
      </c>
      <c r="AR4" s="240" t="s">
        <v>128</v>
      </c>
      <c r="AS4" s="256" t="s">
        <v>129</v>
      </c>
      <c r="AT4" s="241" t="s">
        <v>133</v>
      </c>
      <c r="AU4" s="4"/>
      <c r="AV4" s="195" t="s">
        <v>30</v>
      </c>
      <c r="AW4" s="196" t="s">
        <v>0</v>
      </c>
      <c r="AX4" s="196" t="s">
        <v>1</v>
      </c>
      <c r="AY4" s="197" t="s">
        <v>107</v>
      </c>
      <c r="AZ4" s="197" t="s">
        <v>108</v>
      </c>
      <c r="BA4" s="198">
        <v>200</v>
      </c>
      <c r="BB4" s="199"/>
      <c r="BC4" s="199" t="s">
        <v>109</v>
      </c>
      <c r="BD4" s="220" t="s">
        <v>130</v>
      </c>
      <c r="BG4" s="125" t="s">
        <v>1</v>
      </c>
      <c r="BH4" s="177" t="s">
        <v>99</v>
      </c>
      <c r="BI4" s="178" t="s">
        <v>150</v>
      </c>
      <c r="BJ4" s="179" t="s">
        <v>89</v>
      </c>
      <c r="BK4" s="178" t="s">
        <v>151</v>
      </c>
      <c r="BL4" s="179" t="s">
        <v>90</v>
      </c>
      <c r="BM4" s="178" t="s">
        <v>152</v>
      </c>
      <c r="BN4" s="179" t="s">
        <v>97</v>
      </c>
      <c r="BO4" s="180" t="s">
        <v>98</v>
      </c>
      <c r="BP4" s="180" t="s">
        <v>91</v>
      </c>
      <c r="BQ4" s="181" t="s">
        <v>96</v>
      </c>
      <c r="BS4" s="125" t="s">
        <v>1</v>
      </c>
      <c r="BT4" s="136" t="s">
        <v>99</v>
      </c>
      <c r="BU4" s="137" t="s">
        <v>150</v>
      </c>
      <c r="BV4" s="138" t="s">
        <v>89</v>
      </c>
      <c r="BW4" s="137" t="s">
        <v>151</v>
      </c>
      <c r="BX4" s="138" t="s">
        <v>90</v>
      </c>
      <c r="BY4" s="137" t="s">
        <v>152</v>
      </c>
      <c r="BZ4" s="138" t="s">
        <v>97</v>
      </c>
      <c r="CA4" s="139" t="s">
        <v>98</v>
      </c>
      <c r="CB4" s="139" t="s">
        <v>91</v>
      </c>
      <c r="CC4" s="140" t="s">
        <v>96</v>
      </c>
      <c r="CE4" s="125" t="s">
        <v>1</v>
      </c>
      <c r="CF4" s="111" t="s">
        <v>100</v>
      </c>
      <c r="CG4" s="112" t="s">
        <v>150</v>
      </c>
      <c r="CH4" s="113" t="s">
        <v>89</v>
      </c>
      <c r="CI4" s="112" t="s">
        <v>151</v>
      </c>
      <c r="CJ4" s="113" t="s">
        <v>90</v>
      </c>
      <c r="CK4" s="112" t="s">
        <v>152</v>
      </c>
      <c r="CL4" s="113" t="s">
        <v>97</v>
      </c>
      <c r="CM4" s="114" t="s">
        <v>98</v>
      </c>
      <c r="CN4" s="114" t="s">
        <v>91</v>
      </c>
      <c r="CO4" s="115" t="s">
        <v>96</v>
      </c>
      <c r="CQ4" s="125" t="s">
        <v>1</v>
      </c>
      <c r="CR4" s="129" t="s">
        <v>100</v>
      </c>
      <c r="CS4" s="116" t="s">
        <v>150</v>
      </c>
      <c r="CT4" s="117" t="s">
        <v>89</v>
      </c>
      <c r="CU4" s="116" t="s">
        <v>151</v>
      </c>
      <c r="CV4" s="117" t="s">
        <v>90</v>
      </c>
      <c r="CW4" s="116" t="s">
        <v>152</v>
      </c>
      <c r="CX4" s="117" t="s">
        <v>97</v>
      </c>
      <c r="CY4" s="118" t="s">
        <v>98</v>
      </c>
      <c r="CZ4" s="118" t="s">
        <v>91</v>
      </c>
      <c r="DA4" s="124" t="s">
        <v>96</v>
      </c>
      <c r="DC4" s="125" t="s">
        <v>1</v>
      </c>
      <c r="DD4" s="290" t="s">
        <v>100</v>
      </c>
      <c r="DE4" s="291" t="s">
        <v>150</v>
      </c>
      <c r="DF4" s="292" t="s">
        <v>89</v>
      </c>
      <c r="DG4" s="291" t="s">
        <v>151</v>
      </c>
      <c r="DH4" s="292" t="s">
        <v>90</v>
      </c>
      <c r="DI4" s="291" t="s">
        <v>152</v>
      </c>
      <c r="DJ4" s="292" t="s">
        <v>97</v>
      </c>
      <c r="DK4" s="293" t="s">
        <v>98</v>
      </c>
      <c r="DL4" s="293" t="s">
        <v>91</v>
      </c>
      <c r="DM4" s="294" t="s">
        <v>96</v>
      </c>
      <c r="DO4" s="204" t="s">
        <v>1</v>
      </c>
      <c r="DP4" s="205" t="s">
        <v>100</v>
      </c>
      <c r="DQ4" s="206" t="s">
        <v>150</v>
      </c>
      <c r="DR4" s="207" t="s">
        <v>153</v>
      </c>
      <c r="DS4" s="206" t="s">
        <v>151</v>
      </c>
      <c r="DT4" s="207" t="s">
        <v>90</v>
      </c>
      <c r="DU4" s="206" t="s">
        <v>152</v>
      </c>
      <c r="DV4" s="207" t="s">
        <v>97</v>
      </c>
      <c r="DW4" s="208" t="s">
        <v>98</v>
      </c>
      <c r="DX4" s="208" t="s">
        <v>91</v>
      </c>
      <c r="DY4" s="209" t="s">
        <v>96</v>
      </c>
    </row>
    <row r="5" spans="2:132" ht="19.5" thickBot="1" x14ac:dyDescent="0.35">
      <c r="B5" s="274">
        <v>275</v>
      </c>
      <c r="C5" s="38" t="s">
        <v>147</v>
      </c>
      <c r="D5" s="39">
        <v>42644</v>
      </c>
      <c r="E5" s="143">
        <v>50022</v>
      </c>
      <c r="F5" s="143">
        <v>75012</v>
      </c>
      <c r="G5" s="35">
        <v>23682</v>
      </c>
      <c r="H5" s="168"/>
      <c r="I5" s="169">
        <v>25739</v>
      </c>
      <c r="J5" s="57">
        <f t="shared" ref="J5:J35" si="0">SUM(E5:I5)</f>
        <v>174455</v>
      </c>
      <c r="K5" s="58">
        <v>6074</v>
      </c>
      <c r="L5" s="58">
        <v>16863.5</v>
      </c>
      <c r="M5" s="36">
        <f t="shared" ref="M5:M35" si="1">+J5+K5+L5</f>
        <v>197392.5</v>
      </c>
      <c r="N5" s="47"/>
      <c r="O5" s="48"/>
      <c r="P5" s="42">
        <f t="shared" ref="P5:P35" si="2">D5</f>
        <v>42644</v>
      </c>
      <c r="Q5" s="166">
        <v>0</v>
      </c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40"/>
      <c r="AE5" s="166"/>
      <c r="AF5" s="166"/>
      <c r="AG5" s="166"/>
      <c r="AH5" s="166"/>
      <c r="AI5" s="166"/>
      <c r="AJ5" s="166"/>
      <c r="AK5" s="166"/>
      <c r="AL5" s="166"/>
      <c r="AM5" s="41"/>
      <c r="AN5" s="55"/>
      <c r="AO5" s="52"/>
      <c r="AP5" s="44">
        <f t="shared" ref="AP5:AP35" si="3">SUM(Q5:AO5)</f>
        <v>0</v>
      </c>
      <c r="AQ5" s="43">
        <v>0</v>
      </c>
      <c r="AR5" s="50">
        <f t="shared" ref="AR5:AR35" si="4">M5</f>
        <v>197392.5</v>
      </c>
      <c r="AS5" s="49">
        <f>'[2]OCT 16'!$I$5</f>
        <v>10537.5</v>
      </c>
      <c r="AT5" s="46">
        <f>SUM(AP5:AS5)</f>
        <v>207930</v>
      </c>
      <c r="AV5" s="275">
        <f t="shared" ref="AV5:AV35" si="5">B5</f>
        <v>275</v>
      </c>
      <c r="AW5" s="38" t="str">
        <f t="shared" ref="AW5:AW35" si="6">C5</f>
        <v>SABADO</v>
      </c>
      <c r="AX5" s="42">
        <f t="shared" ref="AX5:AX35" si="7">D5</f>
        <v>42644</v>
      </c>
      <c r="AY5" s="69">
        <f t="shared" ref="AY5:AY35" si="8">E5/7</f>
        <v>7146</v>
      </c>
      <c r="AZ5" s="69">
        <f t="shared" ref="AZ5:AZ35" si="9">F5/7</f>
        <v>10716</v>
      </c>
      <c r="BA5" s="69">
        <f t="shared" ref="BA5:BA35" si="10">G5/6</f>
        <v>3947</v>
      </c>
      <c r="BB5" s="69">
        <f t="shared" ref="BB5:BB35" si="11">H5/7</f>
        <v>0</v>
      </c>
      <c r="BC5" s="157">
        <f t="shared" ref="BC5:BC35" si="12">I5/7</f>
        <v>3677</v>
      </c>
      <c r="BD5" s="158">
        <f t="shared" ref="BD5:BD35" si="13">SUM(AY5:BC5)</f>
        <v>25486</v>
      </c>
      <c r="BF5" s="308" t="str">
        <f>C5</f>
        <v>SABADO</v>
      </c>
      <c r="BG5" s="312">
        <f>AX5</f>
        <v>42644</v>
      </c>
      <c r="BH5" s="88">
        <v>753</v>
      </c>
      <c r="BI5" s="82">
        <f>BH5*3.5</f>
        <v>2635.5</v>
      </c>
      <c r="BJ5" s="77">
        <v>235</v>
      </c>
      <c r="BK5" s="82">
        <f>BJ5*3.5</f>
        <v>822.5</v>
      </c>
      <c r="BL5" s="77">
        <v>3265</v>
      </c>
      <c r="BM5" s="82">
        <f>BL5*7</f>
        <v>22855</v>
      </c>
      <c r="BN5" s="75"/>
      <c r="BO5" s="174">
        <v>15</v>
      </c>
      <c r="BP5" s="174">
        <v>15</v>
      </c>
      <c r="BQ5" s="119">
        <f t="shared" ref="BQ5:BQ67" si="14">(BI5+BK5+BM5)/BP5</f>
        <v>1754.2</v>
      </c>
      <c r="BR5" s="308" t="str">
        <f>BF5</f>
        <v>SABADO</v>
      </c>
      <c r="BS5" s="314">
        <f>BG5</f>
        <v>42644</v>
      </c>
      <c r="BT5" s="107">
        <v>864</v>
      </c>
      <c r="BU5" s="83">
        <f>BT5*3.5</f>
        <v>3024</v>
      </c>
      <c r="BV5" s="69">
        <v>258</v>
      </c>
      <c r="BW5" s="83">
        <f>BV5*3.5</f>
        <v>903</v>
      </c>
      <c r="BX5" s="69">
        <v>5310</v>
      </c>
      <c r="BY5" s="83">
        <f>BX5*7</f>
        <v>37170</v>
      </c>
      <c r="BZ5" s="69"/>
      <c r="CA5" s="69">
        <v>16</v>
      </c>
      <c r="CB5" s="69">
        <v>17</v>
      </c>
      <c r="CC5" s="108">
        <f t="shared" ref="CC5:CC67" si="15">(BU5+BW5+BY5)/CB5</f>
        <v>2417.4705882352941</v>
      </c>
      <c r="CD5" s="308" t="str">
        <f>BR5</f>
        <v>SABADO</v>
      </c>
      <c r="CE5" s="316">
        <f>BS5</f>
        <v>42644</v>
      </c>
      <c r="CF5" s="107">
        <v>540</v>
      </c>
      <c r="CG5" s="83">
        <f>CF5*3</f>
        <v>1620</v>
      </c>
      <c r="CH5" s="69">
        <v>230</v>
      </c>
      <c r="CI5" s="83">
        <f>CH5*3</f>
        <v>690</v>
      </c>
      <c r="CJ5" s="69">
        <v>2217</v>
      </c>
      <c r="CK5" s="83">
        <f>CJ5*6</f>
        <v>13302</v>
      </c>
      <c r="CL5" s="69"/>
      <c r="CM5" s="69">
        <v>9</v>
      </c>
      <c r="CN5" s="69">
        <v>9</v>
      </c>
      <c r="CO5" s="108">
        <f>(CG5+CI5+CK5)/CN5</f>
        <v>1734.6666666666667</v>
      </c>
      <c r="CP5" s="308" t="str">
        <f>CD5</f>
        <v>SABADO</v>
      </c>
      <c r="CQ5" s="318">
        <f>CE5</f>
        <v>42644</v>
      </c>
      <c r="CR5" s="90"/>
      <c r="CS5" s="83">
        <f>CR5*3.5</f>
        <v>0</v>
      </c>
      <c r="CT5" s="69"/>
      <c r="CU5" s="83">
        <f>CT5*3.5</f>
        <v>0</v>
      </c>
      <c r="CV5" s="69"/>
      <c r="CW5" s="83">
        <f>CV5*7</f>
        <v>0</v>
      </c>
      <c r="CX5" s="69"/>
      <c r="CY5" s="69"/>
      <c r="CZ5" s="69"/>
      <c r="DA5" s="106" t="e">
        <f>(CS5+CU5+CW5)/CZ5</f>
        <v>#DIV/0!</v>
      </c>
      <c r="DB5" s="308" t="str">
        <f>CP5</f>
        <v>SABADO</v>
      </c>
      <c r="DC5" s="306">
        <f>CQ5</f>
        <v>42644</v>
      </c>
      <c r="DD5" s="107">
        <v>385</v>
      </c>
      <c r="DE5" s="83">
        <f>DD5*3.5</f>
        <v>1347.5</v>
      </c>
      <c r="DF5" s="69">
        <v>36</v>
      </c>
      <c r="DG5" s="83">
        <f>DF5*3.5</f>
        <v>126</v>
      </c>
      <c r="DH5" s="69">
        <v>1890</v>
      </c>
      <c r="DI5" s="83">
        <f>DH5*7</f>
        <v>13230</v>
      </c>
      <c r="DJ5" s="69"/>
      <c r="DK5" s="69">
        <v>7</v>
      </c>
      <c r="DL5" s="69">
        <v>7</v>
      </c>
      <c r="DM5" s="108">
        <f>(DE5+DG5+DI5)/DL5</f>
        <v>2100.5</v>
      </c>
      <c r="DN5" s="308" t="str">
        <f>DB5</f>
        <v>SABADO</v>
      </c>
      <c r="DO5" s="310">
        <f>DC5</f>
        <v>42644</v>
      </c>
      <c r="DP5" s="109">
        <v>46</v>
      </c>
      <c r="DQ5" s="83">
        <f>DP5*3.75</f>
        <v>172.5</v>
      </c>
      <c r="DR5" s="110">
        <v>200</v>
      </c>
      <c r="DS5" s="83">
        <f>DR5*3.75</f>
        <v>750</v>
      </c>
      <c r="DT5" s="110">
        <v>564</v>
      </c>
      <c r="DU5" s="83">
        <f>DT5*7.5</f>
        <v>4230</v>
      </c>
      <c r="DV5" s="110"/>
      <c r="DW5" s="110">
        <v>4</v>
      </c>
      <c r="DX5" s="110">
        <f>DW5</f>
        <v>4</v>
      </c>
      <c r="DY5" s="108">
        <f>(DQ5+DS5+DU5)/DX5</f>
        <v>1288.125</v>
      </c>
      <c r="EA5" s="337" t="s">
        <v>92</v>
      </c>
      <c r="EB5" s="73" t="s">
        <v>93</v>
      </c>
    </row>
    <row r="6" spans="2:132" ht="19.5" thickBot="1" x14ac:dyDescent="0.35">
      <c r="B6" s="274">
        <v>276</v>
      </c>
      <c r="C6" s="38" t="s">
        <v>22</v>
      </c>
      <c r="D6" s="132">
        <f t="shared" ref="D6:D35" si="16">D5+1</f>
        <v>42645</v>
      </c>
      <c r="E6" s="144">
        <v>45409</v>
      </c>
      <c r="F6" s="144">
        <v>50365</v>
      </c>
      <c r="G6" s="2">
        <v>13854</v>
      </c>
      <c r="H6" s="170"/>
      <c r="I6" s="171">
        <v>6160</v>
      </c>
      <c r="J6" s="24">
        <f t="shared" si="0"/>
        <v>115788</v>
      </c>
      <c r="K6" s="7">
        <v>5039</v>
      </c>
      <c r="L6" s="7">
        <v>7290.5</v>
      </c>
      <c r="M6" s="23">
        <f t="shared" si="1"/>
        <v>128117.5</v>
      </c>
      <c r="N6" s="47"/>
      <c r="O6" s="48"/>
      <c r="P6" s="8">
        <f t="shared" si="2"/>
        <v>42645</v>
      </c>
      <c r="Q6" s="3">
        <v>0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6"/>
      <c r="AE6" s="3"/>
      <c r="AF6" s="3"/>
      <c r="AG6" s="3"/>
      <c r="AH6" s="3"/>
      <c r="AI6" s="3"/>
      <c r="AJ6" s="3"/>
      <c r="AK6" s="3"/>
      <c r="AL6" s="3"/>
      <c r="AM6" s="25"/>
      <c r="AN6" s="3"/>
      <c r="AO6" s="53"/>
      <c r="AP6" s="44">
        <f t="shared" si="3"/>
        <v>0</v>
      </c>
      <c r="AQ6" s="9">
        <v>0</v>
      </c>
      <c r="AR6" s="9">
        <f t="shared" si="4"/>
        <v>128117.5</v>
      </c>
      <c r="AS6" s="49">
        <f>'[2]OCT 16'!$I$6</f>
        <v>4627.5</v>
      </c>
      <c r="AT6" s="46">
        <f t="shared" ref="AT6:AT35" si="17">SUM(AP6:AS6)</f>
        <v>132745</v>
      </c>
      <c r="AV6" s="276">
        <f t="shared" si="5"/>
        <v>276</v>
      </c>
      <c r="AW6" s="5" t="str">
        <f t="shared" si="6"/>
        <v>DOMINGO</v>
      </c>
      <c r="AX6" s="8">
        <f t="shared" si="7"/>
        <v>42645</v>
      </c>
      <c r="AY6" s="69">
        <f t="shared" si="8"/>
        <v>6487</v>
      </c>
      <c r="AZ6" s="69">
        <f t="shared" si="9"/>
        <v>7195</v>
      </c>
      <c r="BA6" s="69">
        <f t="shared" si="10"/>
        <v>2309</v>
      </c>
      <c r="BB6" s="69">
        <f t="shared" si="11"/>
        <v>0</v>
      </c>
      <c r="BC6" s="157">
        <f t="shared" si="12"/>
        <v>880</v>
      </c>
      <c r="BD6" s="159">
        <f t="shared" si="13"/>
        <v>16871</v>
      </c>
      <c r="BF6" s="309"/>
      <c r="BG6" s="313"/>
      <c r="BH6" s="88">
        <v>790</v>
      </c>
      <c r="BI6" s="82">
        <f>BH6*3.5</f>
        <v>2765</v>
      </c>
      <c r="BJ6" s="77">
        <v>338</v>
      </c>
      <c r="BK6" s="82">
        <f t="shared" ref="BK6:BK67" si="18">BJ6*3.5</f>
        <v>1183</v>
      </c>
      <c r="BL6" s="77">
        <v>3881</v>
      </c>
      <c r="BM6" s="82">
        <f t="shared" ref="BM6:BM67" si="19">BL6*7</f>
        <v>27167</v>
      </c>
      <c r="BN6" s="77">
        <v>18</v>
      </c>
      <c r="BO6" s="174">
        <v>15</v>
      </c>
      <c r="BP6" s="174">
        <v>15</v>
      </c>
      <c r="BQ6" s="119">
        <f t="shared" si="14"/>
        <v>2074.3333333333335</v>
      </c>
      <c r="BR6" s="309"/>
      <c r="BS6" s="315"/>
      <c r="BT6" s="99">
        <v>868</v>
      </c>
      <c r="BU6" s="83">
        <f t="shared" ref="BU6:BU67" si="20">BT6*3.5</f>
        <v>3038</v>
      </c>
      <c r="BV6" s="174">
        <v>449</v>
      </c>
      <c r="BW6" s="83">
        <f t="shared" ref="BW6:BW32" si="21">BV6*3.5</f>
        <v>1571.5</v>
      </c>
      <c r="BX6" s="174">
        <v>5406</v>
      </c>
      <c r="BY6" s="83">
        <f t="shared" ref="BY6:BY32" si="22">BX6*7</f>
        <v>37842</v>
      </c>
      <c r="BZ6" s="174">
        <v>19</v>
      </c>
      <c r="CA6" s="174">
        <v>17</v>
      </c>
      <c r="CB6" s="174">
        <v>17</v>
      </c>
      <c r="CC6" s="100">
        <f t="shared" si="15"/>
        <v>2497.1470588235293</v>
      </c>
      <c r="CD6" s="309"/>
      <c r="CE6" s="317"/>
      <c r="CF6" s="99">
        <v>425</v>
      </c>
      <c r="CG6" s="74">
        <f t="shared" ref="CG6:CG67" si="23">CF6*3</f>
        <v>1275</v>
      </c>
      <c r="CH6" s="174">
        <v>166</v>
      </c>
      <c r="CI6" s="74">
        <f t="shared" ref="CI6:CI67" si="24">CH6*3</f>
        <v>498</v>
      </c>
      <c r="CJ6" s="174">
        <v>1730</v>
      </c>
      <c r="CK6" s="74">
        <f t="shared" ref="CK6:CK67" si="25">CJ6*6</f>
        <v>10380</v>
      </c>
      <c r="CL6" s="174">
        <v>11</v>
      </c>
      <c r="CM6" s="174">
        <v>8</v>
      </c>
      <c r="CN6" s="174">
        <v>9</v>
      </c>
      <c r="CO6" s="100">
        <f t="shared" ref="CO6:CO67" si="26">(CG6+CI6+CK6)/CN6</f>
        <v>1350.3333333333333</v>
      </c>
      <c r="CP6" s="309"/>
      <c r="CQ6" s="319"/>
      <c r="CR6" s="91"/>
      <c r="CS6" s="83">
        <f t="shared" ref="CS6:CS67" si="27">CR6*3.5</f>
        <v>0</v>
      </c>
      <c r="CT6" s="174"/>
      <c r="CU6" s="83">
        <f t="shared" ref="CU6:CU67" si="28">CT6*3.5</f>
        <v>0</v>
      </c>
      <c r="CV6" s="174"/>
      <c r="CW6" s="83">
        <f t="shared" ref="CW6:CW67" si="29">CV6*7</f>
        <v>0</v>
      </c>
      <c r="CX6" s="174"/>
      <c r="CY6" s="174"/>
      <c r="CZ6" s="174"/>
      <c r="DA6" s="98" t="e">
        <f t="shared" ref="DA6:DA67" si="30">(CS6+CU6+CW6)/CZ6</f>
        <v>#DIV/0!</v>
      </c>
      <c r="DB6" s="309"/>
      <c r="DC6" s="307"/>
      <c r="DD6" s="99">
        <v>331</v>
      </c>
      <c r="DE6" s="83">
        <f t="shared" ref="DE6:DE67" si="31">DD6*3.5</f>
        <v>1158.5</v>
      </c>
      <c r="DF6" s="174">
        <v>80</v>
      </c>
      <c r="DG6" s="83">
        <f t="shared" ref="DG6:DG67" si="32">DF6*3.5</f>
        <v>280</v>
      </c>
      <c r="DH6" s="174">
        <v>1787</v>
      </c>
      <c r="DI6" s="83">
        <f t="shared" ref="DI6:DI67" si="33">DH6*7</f>
        <v>12509</v>
      </c>
      <c r="DJ6" s="174">
        <v>7</v>
      </c>
      <c r="DK6" s="174">
        <v>6</v>
      </c>
      <c r="DL6" s="174">
        <v>6</v>
      </c>
      <c r="DM6" s="100">
        <f t="shared" ref="DM6:DM67" si="34">(DE6+DG6+DI6)/DL6</f>
        <v>2324.5833333333335</v>
      </c>
      <c r="DN6" s="309"/>
      <c r="DO6" s="311"/>
      <c r="DP6" s="102">
        <v>40</v>
      </c>
      <c r="DQ6" s="74">
        <f t="shared" ref="DQ6:DQ67" si="35">DP6*3.75</f>
        <v>150</v>
      </c>
      <c r="DR6" s="1">
        <v>132</v>
      </c>
      <c r="DS6" s="74">
        <f t="shared" ref="DS6:DS67" si="36">DR6*3.75</f>
        <v>495</v>
      </c>
      <c r="DT6" s="1">
        <v>632</v>
      </c>
      <c r="DU6" s="74">
        <f t="shared" ref="DU6:DU67" si="37">DT6*7.5</f>
        <v>4740</v>
      </c>
      <c r="DV6" s="1">
        <v>4</v>
      </c>
      <c r="DW6" s="1">
        <v>4</v>
      </c>
      <c r="DX6" s="110">
        <f t="shared" ref="DX6:DX66" si="38">DW6</f>
        <v>4</v>
      </c>
      <c r="DY6" s="108">
        <f t="shared" ref="DY6:DY67" si="39">(DQ6+DS6+DU6)/DX6</f>
        <v>1346.25</v>
      </c>
      <c r="EA6" s="337"/>
      <c r="EB6" s="73" t="s">
        <v>41</v>
      </c>
    </row>
    <row r="7" spans="2:132" ht="19.5" thickBot="1" x14ac:dyDescent="0.35">
      <c r="B7" s="274">
        <v>277</v>
      </c>
      <c r="C7" s="38" t="s">
        <v>24</v>
      </c>
      <c r="D7" s="132">
        <f t="shared" si="16"/>
        <v>42646</v>
      </c>
      <c r="E7" s="144">
        <v>84924</v>
      </c>
      <c r="F7" s="144">
        <v>103691</v>
      </c>
      <c r="G7" s="2">
        <v>41124</v>
      </c>
      <c r="H7" s="170"/>
      <c r="I7" s="171">
        <v>43841</v>
      </c>
      <c r="J7" s="24">
        <f t="shared" si="0"/>
        <v>273580</v>
      </c>
      <c r="K7" s="7">
        <v>6531</v>
      </c>
      <c r="L7" s="7">
        <v>44386</v>
      </c>
      <c r="M7" s="23">
        <f t="shared" si="1"/>
        <v>324497</v>
      </c>
      <c r="N7" s="47"/>
      <c r="O7" s="48"/>
      <c r="P7" s="8">
        <f t="shared" si="2"/>
        <v>42646</v>
      </c>
      <c r="Q7" s="3">
        <v>106250</v>
      </c>
      <c r="R7" s="3">
        <v>936</v>
      </c>
      <c r="S7" s="3">
        <v>6552</v>
      </c>
      <c r="T7" s="3"/>
      <c r="U7" s="3"/>
      <c r="V7" s="3"/>
      <c r="W7" s="3"/>
      <c r="X7" s="3">
        <v>15041</v>
      </c>
      <c r="Y7" s="3"/>
      <c r="Z7" s="3">
        <v>174</v>
      </c>
      <c r="AA7" s="3">
        <v>116</v>
      </c>
      <c r="AB7" s="3"/>
      <c r="AC7" s="3"/>
      <c r="AD7" s="6"/>
      <c r="AE7" s="3">
        <v>350</v>
      </c>
      <c r="AF7" s="3">
        <v>4800</v>
      </c>
      <c r="AG7" s="3"/>
      <c r="AH7" s="3"/>
      <c r="AI7" s="3"/>
      <c r="AJ7" s="3"/>
      <c r="AK7" s="3"/>
      <c r="AL7" s="3"/>
      <c r="AM7" s="25"/>
      <c r="AN7" s="3"/>
      <c r="AO7" s="53"/>
      <c r="AP7" s="44">
        <f t="shared" si="3"/>
        <v>134219</v>
      </c>
      <c r="AQ7" s="9">
        <v>500</v>
      </c>
      <c r="AR7" s="9">
        <f t="shared" si="4"/>
        <v>324497</v>
      </c>
      <c r="AS7" s="49">
        <f>'[2]OCT 16'!$I$7</f>
        <v>15482.5</v>
      </c>
      <c r="AT7" s="46">
        <f t="shared" si="17"/>
        <v>474698.5</v>
      </c>
      <c r="AV7" s="276">
        <f t="shared" si="5"/>
        <v>277</v>
      </c>
      <c r="AW7" s="5" t="str">
        <f t="shared" si="6"/>
        <v>LUNES</v>
      </c>
      <c r="AX7" s="8">
        <f t="shared" si="7"/>
        <v>42646</v>
      </c>
      <c r="AY7" s="69">
        <f t="shared" si="8"/>
        <v>12132</v>
      </c>
      <c r="AZ7" s="69">
        <f t="shared" si="9"/>
        <v>14813</v>
      </c>
      <c r="BA7" s="69">
        <f t="shared" si="10"/>
        <v>6854</v>
      </c>
      <c r="BB7" s="69">
        <f t="shared" si="11"/>
        <v>0</v>
      </c>
      <c r="BC7" s="157">
        <f t="shared" si="12"/>
        <v>6263</v>
      </c>
      <c r="BD7" s="159">
        <f t="shared" si="13"/>
        <v>40062</v>
      </c>
      <c r="BF7" s="308" t="str">
        <f>C6</f>
        <v>DOMINGO</v>
      </c>
      <c r="BG7" s="312">
        <f>AX6</f>
        <v>42645</v>
      </c>
      <c r="BH7" s="89">
        <v>412</v>
      </c>
      <c r="BI7" s="82">
        <f t="shared" ref="BI7:BI67" si="40">BH7*3.5</f>
        <v>1442</v>
      </c>
      <c r="BJ7" s="78">
        <v>186</v>
      </c>
      <c r="BK7" s="82">
        <f t="shared" si="18"/>
        <v>651</v>
      </c>
      <c r="BL7" s="78">
        <v>2328</v>
      </c>
      <c r="BM7" s="82">
        <f t="shared" si="19"/>
        <v>16296</v>
      </c>
      <c r="BN7" s="78"/>
      <c r="BO7" s="174">
        <v>14</v>
      </c>
      <c r="BP7" s="174">
        <v>14</v>
      </c>
      <c r="BQ7" s="119">
        <f t="shared" si="14"/>
        <v>1313.5</v>
      </c>
      <c r="BR7" s="308" t="str">
        <f>BF7</f>
        <v>DOMINGO</v>
      </c>
      <c r="BS7" s="314">
        <f>BG7</f>
        <v>42645</v>
      </c>
      <c r="BT7" s="99">
        <v>324</v>
      </c>
      <c r="BU7" s="83">
        <f t="shared" si="20"/>
        <v>1134</v>
      </c>
      <c r="BV7" s="174">
        <v>180</v>
      </c>
      <c r="BW7" s="83">
        <f t="shared" si="21"/>
        <v>630</v>
      </c>
      <c r="BX7" s="174">
        <v>3325</v>
      </c>
      <c r="BY7" s="83">
        <f t="shared" si="22"/>
        <v>23275</v>
      </c>
      <c r="BZ7" s="174"/>
      <c r="CA7" s="174">
        <v>15</v>
      </c>
      <c r="CB7" s="174">
        <v>15</v>
      </c>
      <c r="CC7" s="100">
        <f t="shared" si="15"/>
        <v>1669.2666666666667</v>
      </c>
      <c r="CD7" s="308" t="str">
        <f>BR7</f>
        <v>DOMINGO</v>
      </c>
      <c r="CE7" s="316">
        <f>BS7</f>
        <v>42645</v>
      </c>
      <c r="CF7" s="99">
        <v>141</v>
      </c>
      <c r="CG7" s="74">
        <f t="shared" si="23"/>
        <v>423</v>
      </c>
      <c r="CH7" s="174">
        <v>83</v>
      </c>
      <c r="CI7" s="74">
        <f t="shared" si="24"/>
        <v>249</v>
      </c>
      <c r="CJ7" s="174">
        <v>1066</v>
      </c>
      <c r="CK7" s="74">
        <f t="shared" si="25"/>
        <v>6396</v>
      </c>
      <c r="CL7" s="174"/>
      <c r="CM7" s="174">
        <v>8</v>
      </c>
      <c r="CN7" s="174">
        <v>8</v>
      </c>
      <c r="CO7" s="100">
        <f t="shared" si="26"/>
        <v>883.5</v>
      </c>
      <c r="CP7" s="308" t="str">
        <f>CD7</f>
        <v>DOMINGO</v>
      </c>
      <c r="CQ7" s="318">
        <f>CE7</f>
        <v>42645</v>
      </c>
      <c r="CR7" s="91"/>
      <c r="CS7" s="83">
        <f t="shared" si="27"/>
        <v>0</v>
      </c>
      <c r="CT7" s="174"/>
      <c r="CU7" s="83">
        <f t="shared" si="28"/>
        <v>0</v>
      </c>
      <c r="CV7" s="174"/>
      <c r="CW7" s="83">
        <f t="shared" si="29"/>
        <v>0</v>
      </c>
      <c r="CX7" s="174"/>
      <c r="CY7" s="174"/>
      <c r="CZ7" s="174"/>
      <c r="DA7" s="98" t="e">
        <f t="shared" si="30"/>
        <v>#DIV/0!</v>
      </c>
      <c r="DB7" s="308" t="str">
        <f>CP7</f>
        <v>DOMINGO</v>
      </c>
      <c r="DC7" s="306">
        <f>CQ7</f>
        <v>42645</v>
      </c>
      <c r="DD7" s="99"/>
      <c r="DE7" s="83">
        <f t="shared" si="31"/>
        <v>0</v>
      </c>
      <c r="DF7" s="174"/>
      <c r="DG7" s="83">
        <f t="shared" si="32"/>
        <v>0</v>
      </c>
      <c r="DH7" s="174"/>
      <c r="DI7" s="83">
        <f t="shared" si="33"/>
        <v>0</v>
      </c>
      <c r="DJ7" s="174"/>
      <c r="DK7" s="174"/>
      <c r="DL7" s="174">
        <v>0</v>
      </c>
      <c r="DM7" s="100" t="e">
        <f t="shared" si="34"/>
        <v>#DIV/0!</v>
      </c>
      <c r="DN7" s="308" t="str">
        <f>DB7</f>
        <v>DOMINGO</v>
      </c>
      <c r="DO7" s="310">
        <f>DC7</f>
        <v>42645</v>
      </c>
      <c r="DP7" s="102">
        <v>0</v>
      </c>
      <c r="DQ7" s="74">
        <f t="shared" si="35"/>
        <v>0</v>
      </c>
      <c r="DR7" s="1">
        <v>82</v>
      </c>
      <c r="DS7" s="74">
        <f t="shared" si="36"/>
        <v>307.5</v>
      </c>
      <c r="DT7" s="1">
        <v>240</v>
      </c>
      <c r="DU7" s="74">
        <f t="shared" si="37"/>
        <v>1800</v>
      </c>
      <c r="DV7" s="1"/>
      <c r="DW7" s="1">
        <v>3</v>
      </c>
      <c r="DX7" s="110">
        <f t="shared" si="38"/>
        <v>3</v>
      </c>
      <c r="DY7" s="108">
        <f t="shared" si="39"/>
        <v>702.5</v>
      </c>
      <c r="EA7" s="337"/>
      <c r="EB7" s="73" t="s">
        <v>94</v>
      </c>
    </row>
    <row r="8" spans="2:132" ht="19.5" thickBot="1" x14ac:dyDescent="0.35">
      <c r="B8" s="274">
        <v>278</v>
      </c>
      <c r="C8" s="38" t="s">
        <v>21</v>
      </c>
      <c r="D8" s="132">
        <f t="shared" si="16"/>
        <v>42647</v>
      </c>
      <c r="E8" s="144">
        <v>83958</v>
      </c>
      <c r="F8" s="144">
        <v>105070</v>
      </c>
      <c r="G8" s="2">
        <v>39276</v>
      </c>
      <c r="H8" s="170"/>
      <c r="I8" s="171">
        <v>45115</v>
      </c>
      <c r="J8" s="24">
        <f t="shared" si="0"/>
        <v>273419</v>
      </c>
      <c r="K8" s="7">
        <v>6310</v>
      </c>
      <c r="L8" s="7">
        <v>46002.5</v>
      </c>
      <c r="M8" s="23">
        <f t="shared" si="1"/>
        <v>325731.5</v>
      </c>
      <c r="N8" s="47"/>
      <c r="O8" s="48"/>
      <c r="P8" s="8">
        <f t="shared" si="2"/>
        <v>42647</v>
      </c>
      <c r="Q8" s="3">
        <v>128250</v>
      </c>
      <c r="R8" s="3">
        <v>2340</v>
      </c>
      <c r="S8" s="3">
        <v>7908</v>
      </c>
      <c r="T8" s="3">
        <v>351</v>
      </c>
      <c r="U8" s="3"/>
      <c r="V8" s="3"/>
      <c r="W8" s="3"/>
      <c r="X8" s="3">
        <v>15041</v>
      </c>
      <c r="Y8" s="3"/>
      <c r="Z8" s="3"/>
      <c r="AA8" s="3"/>
      <c r="AB8" s="3"/>
      <c r="AC8" s="3"/>
      <c r="AD8" s="6">
        <v>-130</v>
      </c>
      <c r="AE8" s="3">
        <v>1050</v>
      </c>
      <c r="AF8" s="3">
        <v>3600</v>
      </c>
      <c r="AG8" s="3"/>
      <c r="AH8" s="3"/>
      <c r="AI8" s="3"/>
      <c r="AJ8" s="3"/>
      <c r="AK8" s="3"/>
      <c r="AL8" s="3"/>
      <c r="AM8" s="25"/>
      <c r="AN8" s="3"/>
      <c r="AO8" s="53">
        <v>6036</v>
      </c>
      <c r="AP8" s="44">
        <f t="shared" si="3"/>
        <v>164446</v>
      </c>
      <c r="AQ8" s="9">
        <v>0</v>
      </c>
      <c r="AR8" s="9">
        <f t="shared" si="4"/>
        <v>325731.5</v>
      </c>
      <c r="AS8" s="49">
        <f>'[2]OCT 16'!$I$8</f>
        <v>9416.25</v>
      </c>
      <c r="AT8" s="46">
        <f t="shared" si="17"/>
        <v>499593.75</v>
      </c>
      <c r="AV8" s="276">
        <f t="shared" si="5"/>
        <v>278</v>
      </c>
      <c r="AW8" s="5" t="str">
        <f t="shared" si="6"/>
        <v>MARTES</v>
      </c>
      <c r="AX8" s="8">
        <f t="shared" si="7"/>
        <v>42647</v>
      </c>
      <c r="AY8" s="69">
        <f t="shared" si="8"/>
        <v>11994</v>
      </c>
      <c r="AZ8" s="69">
        <f t="shared" si="9"/>
        <v>15010</v>
      </c>
      <c r="BA8" s="69">
        <f t="shared" si="10"/>
        <v>6546</v>
      </c>
      <c r="BB8" s="69">
        <f t="shared" si="11"/>
        <v>0</v>
      </c>
      <c r="BC8" s="157">
        <f t="shared" si="12"/>
        <v>6445</v>
      </c>
      <c r="BD8" s="159">
        <f t="shared" si="13"/>
        <v>39995</v>
      </c>
      <c r="BF8" s="309"/>
      <c r="BG8" s="313"/>
      <c r="BH8" s="135">
        <v>579</v>
      </c>
      <c r="BI8" s="82">
        <f t="shared" si="40"/>
        <v>2026.5</v>
      </c>
      <c r="BJ8" s="79">
        <v>531</v>
      </c>
      <c r="BK8" s="82">
        <f t="shared" si="18"/>
        <v>1858.5</v>
      </c>
      <c r="BL8" s="79">
        <v>4159</v>
      </c>
      <c r="BM8" s="82">
        <f t="shared" si="19"/>
        <v>29113</v>
      </c>
      <c r="BN8" s="79">
        <v>20</v>
      </c>
      <c r="BO8" s="174">
        <v>20</v>
      </c>
      <c r="BP8" s="174">
        <v>14</v>
      </c>
      <c r="BQ8" s="119">
        <f t="shared" si="14"/>
        <v>2357</v>
      </c>
      <c r="BR8" s="309"/>
      <c r="BS8" s="315"/>
      <c r="BT8" s="99">
        <v>376</v>
      </c>
      <c r="BU8" s="83">
        <f t="shared" si="20"/>
        <v>1316</v>
      </c>
      <c r="BV8" s="174">
        <v>301</v>
      </c>
      <c r="BW8" s="83">
        <f t="shared" si="21"/>
        <v>1053.5</v>
      </c>
      <c r="BX8" s="174">
        <v>3870</v>
      </c>
      <c r="BY8" s="83">
        <f t="shared" si="22"/>
        <v>27090</v>
      </c>
      <c r="BZ8" s="174">
        <v>17</v>
      </c>
      <c r="CA8" s="174">
        <v>16</v>
      </c>
      <c r="CB8" s="174">
        <v>15</v>
      </c>
      <c r="CC8" s="100">
        <f t="shared" si="15"/>
        <v>1963.9666666666667</v>
      </c>
      <c r="CD8" s="309"/>
      <c r="CE8" s="317"/>
      <c r="CF8" s="99">
        <v>195</v>
      </c>
      <c r="CG8" s="74">
        <f t="shared" si="23"/>
        <v>585</v>
      </c>
      <c r="CH8" s="174">
        <v>122</v>
      </c>
      <c r="CI8" s="74">
        <f t="shared" si="24"/>
        <v>366</v>
      </c>
      <c r="CJ8" s="174">
        <v>1243</v>
      </c>
      <c r="CK8" s="74">
        <f t="shared" si="25"/>
        <v>7458</v>
      </c>
      <c r="CL8" s="174">
        <v>11</v>
      </c>
      <c r="CM8" s="174">
        <v>8</v>
      </c>
      <c r="CN8" s="174">
        <v>8</v>
      </c>
      <c r="CO8" s="100">
        <f t="shared" si="26"/>
        <v>1051.125</v>
      </c>
      <c r="CP8" s="309"/>
      <c r="CQ8" s="319"/>
      <c r="CR8" s="91"/>
      <c r="CS8" s="83">
        <f t="shared" si="27"/>
        <v>0</v>
      </c>
      <c r="CT8" s="174"/>
      <c r="CU8" s="83">
        <f t="shared" si="28"/>
        <v>0</v>
      </c>
      <c r="CV8" s="174"/>
      <c r="CW8" s="83">
        <f t="shared" si="29"/>
        <v>0</v>
      </c>
      <c r="CX8" s="174"/>
      <c r="CY8" s="174"/>
      <c r="CZ8" s="174"/>
      <c r="DA8" s="98" t="e">
        <f t="shared" si="30"/>
        <v>#DIV/0!</v>
      </c>
      <c r="DB8" s="309"/>
      <c r="DC8" s="307"/>
      <c r="DD8" s="99">
        <v>104</v>
      </c>
      <c r="DE8" s="83">
        <f t="shared" si="31"/>
        <v>364</v>
      </c>
      <c r="DF8" s="174">
        <v>66</v>
      </c>
      <c r="DG8" s="83">
        <f t="shared" si="32"/>
        <v>231</v>
      </c>
      <c r="DH8" s="174">
        <v>880</v>
      </c>
      <c r="DI8" s="83">
        <f t="shared" si="33"/>
        <v>6160</v>
      </c>
      <c r="DJ8" s="174">
        <v>5</v>
      </c>
      <c r="DK8" s="174">
        <v>5</v>
      </c>
      <c r="DL8" s="174">
        <v>5</v>
      </c>
      <c r="DM8" s="100">
        <f t="shared" si="34"/>
        <v>1351</v>
      </c>
      <c r="DN8" s="309"/>
      <c r="DO8" s="311"/>
      <c r="DP8" s="102">
        <v>0</v>
      </c>
      <c r="DQ8" s="74">
        <f t="shared" si="35"/>
        <v>0</v>
      </c>
      <c r="DR8" s="1">
        <v>58</v>
      </c>
      <c r="DS8" s="74">
        <f t="shared" si="36"/>
        <v>217.5</v>
      </c>
      <c r="DT8" s="1">
        <v>307</v>
      </c>
      <c r="DU8" s="74">
        <f t="shared" si="37"/>
        <v>2302.5</v>
      </c>
      <c r="DV8" s="1">
        <v>3</v>
      </c>
      <c r="DW8" s="1">
        <v>3</v>
      </c>
      <c r="DX8" s="110">
        <f t="shared" si="38"/>
        <v>3</v>
      </c>
      <c r="DY8" s="108">
        <f t="shared" si="39"/>
        <v>840</v>
      </c>
      <c r="EA8" s="337"/>
      <c r="EB8" s="73" t="s">
        <v>95</v>
      </c>
    </row>
    <row r="9" spans="2:132" ht="19.5" thickBot="1" x14ac:dyDescent="0.35">
      <c r="B9" s="274">
        <v>279</v>
      </c>
      <c r="C9" s="38" t="s">
        <v>23</v>
      </c>
      <c r="D9" s="132">
        <f t="shared" si="16"/>
        <v>42648</v>
      </c>
      <c r="E9" s="144">
        <v>82061</v>
      </c>
      <c r="F9" s="144">
        <v>105497</v>
      </c>
      <c r="G9" s="2">
        <v>40224</v>
      </c>
      <c r="H9" s="170"/>
      <c r="I9" s="171">
        <v>44114</v>
      </c>
      <c r="J9" s="24">
        <f t="shared" si="0"/>
        <v>271896</v>
      </c>
      <c r="K9" s="7">
        <v>5909</v>
      </c>
      <c r="L9" s="7">
        <v>46994.5</v>
      </c>
      <c r="M9" s="23">
        <f t="shared" si="1"/>
        <v>324799.5</v>
      </c>
      <c r="N9" s="47"/>
      <c r="O9" s="48"/>
      <c r="P9" s="8">
        <f t="shared" si="2"/>
        <v>42648</v>
      </c>
      <c r="Q9" s="3">
        <v>79500</v>
      </c>
      <c r="R9" s="3">
        <v>3042</v>
      </c>
      <c r="S9" s="3">
        <v>4344</v>
      </c>
      <c r="T9" s="3"/>
      <c r="U9" s="3"/>
      <c r="V9" s="3"/>
      <c r="W9" s="3"/>
      <c r="X9" s="3"/>
      <c r="Y9" s="3"/>
      <c r="Z9" s="3">
        <v>58</v>
      </c>
      <c r="AA9" s="3">
        <v>116</v>
      </c>
      <c r="AB9" s="3">
        <v>18108</v>
      </c>
      <c r="AC9" s="3"/>
      <c r="AD9" s="6"/>
      <c r="AE9" s="3"/>
      <c r="AF9" s="3">
        <v>2500</v>
      </c>
      <c r="AG9" s="3"/>
      <c r="AH9" s="3"/>
      <c r="AI9" s="3"/>
      <c r="AJ9" s="3"/>
      <c r="AK9" s="3"/>
      <c r="AL9" s="3"/>
      <c r="AM9" s="25"/>
      <c r="AN9" s="3"/>
      <c r="AO9" s="53"/>
      <c r="AP9" s="44">
        <f t="shared" si="3"/>
        <v>107668</v>
      </c>
      <c r="AQ9" s="9">
        <v>1500</v>
      </c>
      <c r="AR9" s="9">
        <f t="shared" si="4"/>
        <v>324799.5</v>
      </c>
      <c r="AS9" s="49">
        <f>'[2]OCT 16'!$I$9</f>
        <v>10372.5</v>
      </c>
      <c r="AT9" s="46">
        <f t="shared" si="17"/>
        <v>444340</v>
      </c>
      <c r="AV9" s="276">
        <f t="shared" si="5"/>
        <v>279</v>
      </c>
      <c r="AW9" s="5" t="str">
        <f t="shared" si="6"/>
        <v>MIÉRCOLES</v>
      </c>
      <c r="AX9" s="8">
        <f t="shared" si="7"/>
        <v>42648</v>
      </c>
      <c r="AY9" s="69">
        <f t="shared" si="8"/>
        <v>11723</v>
      </c>
      <c r="AZ9" s="69">
        <f t="shared" si="9"/>
        <v>15071</v>
      </c>
      <c r="BA9" s="69">
        <f t="shared" si="10"/>
        <v>6704</v>
      </c>
      <c r="BB9" s="69">
        <f t="shared" si="11"/>
        <v>0</v>
      </c>
      <c r="BC9" s="157">
        <f t="shared" si="12"/>
        <v>6302</v>
      </c>
      <c r="BD9" s="159">
        <f t="shared" si="13"/>
        <v>39800</v>
      </c>
      <c r="BF9" s="308" t="str">
        <f>C7</f>
        <v>LUNES</v>
      </c>
      <c r="BG9" s="312">
        <f>AX7</f>
        <v>42646</v>
      </c>
      <c r="BH9" s="135">
        <v>2008</v>
      </c>
      <c r="BI9" s="82">
        <f t="shared" si="40"/>
        <v>7028</v>
      </c>
      <c r="BJ9" s="79">
        <v>293</v>
      </c>
      <c r="BK9" s="82">
        <f t="shared" si="18"/>
        <v>1025.5</v>
      </c>
      <c r="BL9" s="79">
        <v>5678</v>
      </c>
      <c r="BM9" s="82">
        <f t="shared" si="19"/>
        <v>39746</v>
      </c>
      <c r="BN9" s="79"/>
      <c r="BO9" s="174">
        <v>27</v>
      </c>
      <c r="BP9" s="174">
        <v>27</v>
      </c>
      <c r="BQ9" s="119">
        <f t="shared" si="14"/>
        <v>1770.351851851852</v>
      </c>
      <c r="BR9" s="308" t="str">
        <f>BF9</f>
        <v>LUNES</v>
      </c>
      <c r="BS9" s="314">
        <f>BG9</f>
        <v>42646</v>
      </c>
      <c r="BT9" s="99">
        <v>2155</v>
      </c>
      <c r="BU9" s="83">
        <f t="shared" si="20"/>
        <v>7542.5</v>
      </c>
      <c r="BV9" s="174">
        <v>276</v>
      </c>
      <c r="BW9" s="83">
        <f t="shared" si="21"/>
        <v>966</v>
      </c>
      <c r="BX9" s="174">
        <v>7381</v>
      </c>
      <c r="BY9" s="83">
        <f t="shared" si="22"/>
        <v>51667</v>
      </c>
      <c r="BZ9" s="174"/>
      <c r="CA9" s="174">
        <v>27</v>
      </c>
      <c r="CB9" s="174">
        <v>27</v>
      </c>
      <c r="CC9" s="100">
        <f t="shared" si="15"/>
        <v>2228.7222222222222</v>
      </c>
      <c r="CD9" s="308" t="str">
        <f>BR9</f>
        <v>LUNES</v>
      </c>
      <c r="CE9" s="316">
        <f>BS9</f>
        <v>42646</v>
      </c>
      <c r="CF9" s="99">
        <v>1559</v>
      </c>
      <c r="CG9" s="74">
        <f t="shared" si="23"/>
        <v>4677</v>
      </c>
      <c r="CH9" s="174">
        <v>254</v>
      </c>
      <c r="CI9" s="74">
        <f t="shared" si="24"/>
        <v>762</v>
      </c>
      <c r="CJ9" s="174">
        <v>3562</v>
      </c>
      <c r="CK9" s="74">
        <f t="shared" si="25"/>
        <v>21372</v>
      </c>
      <c r="CL9" s="174"/>
      <c r="CM9" s="174">
        <v>17</v>
      </c>
      <c r="CN9" s="174">
        <v>16</v>
      </c>
      <c r="CO9" s="100">
        <f t="shared" si="26"/>
        <v>1675.6875</v>
      </c>
      <c r="CP9" s="308" t="str">
        <f>CD9</f>
        <v>LUNES</v>
      </c>
      <c r="CQ9" s="318">
        <f>CE9</f>
        <v>42646</v>
      </c>
      <c r="CR9" s="91"/>
      <c r="CS9" s="83">
        <f t="shared" si="27"/>
        <v>0</v>
      </c>
      <c r="CT9" s="174"/>
      <c r="CU9" s="83">
        <f t="shared" si="28"/>
        <v>0</v>
      </c>
      <c r="CV9" s="174"/>
      <c r="CW9" s="83">
        <f t="shared" si="29"/>
        <v>0</v>
      </c>
      <c r="CX9" s="174"/>
      <c r="CY9" s="174"/>
      <c r="CZ9" s="174"/>
      <c r="DA9" s="98" t="e">
        <f t="shared" si="30"/>
        <v>#DIV/0!</v>
      </c>
      <c r="DB9" s="308" t="str">
        <f>CP9</f>
        <v>LUNES</v>
      </c>
      <c r="DC9" s="306">
        <f>CQ9</f>
        <v>42646</v>
      </c>
      <c r="DD9" s="99">
        <v>848</v>
      </c>
      <c r="DE9" s="83">
        <f t="shared" si="31"/>
        <v>2968</v>
      </c>
      <c r="DF9" s="174">
        <v>71</v>
      </c>
      <c r="DG9" s="83">
        <f t="shared" si="32"/>
        <v>248.5</v>
      </c>
      <c r="DH9" s="174">
        <v>3123</v>
      </c>
      <c r="DI9" s="83">
        <f t="shared" si="33"/>
        <v>21861</v>
      </c>
      <c r="DJ9" s="174"/>
      <c r="DK9" s="174">
        <v>13</v>
      </c>
      <c r="DL9" s="174">
        <v>14</v>
      </c>
      <c r="DM9" s="100">
        <f t="shared" si="34"/>
        <v>1791.25</v>
      </c>
      <c r="DN9" s="308" t="str">
        <f>DB9</f>
        <v>LUNES</v>
      </c>
      <c r="DO9" s="310">
        <f>DC9</f>
        <v>42646</v>
      </c>
      <c r="DP9" s="102">
        <v>92</v>
      </c>
      <c r="DQ9" s="74">
        <f t="shared" si="35"/>
        <v>345</v>
      </c>
      <c r="DR9" s="1">
        <v>200</v>
      </c>
      <c r="DS9" s="74">
        <f t="shared" si="36"/>
        <v>750</v>
      </c>
      <c r="DT9" s="1">
        <v>527</v>
      </c>
      <c r="DU9" s="74">
        <f t="shared" si="37"/>
        <v>3952.5</v>
      </c>
      <c r="DV9" s="1"/>
      <c r="DW9" s="1">
        <v>4</v>
      </c>
      <c r="DX9" s="110">
        <f t="shared" si="38"/>
        <v>4</v>
      </c>
      <c r="DY9" s="108">
        <f t="shared" si="39"/>
        <v>1261.875</v>
      </c>
    </row>
    <row r="10" spans="2:132" ht="19.5" thickBot="1" x14ac:dyDescent="0.35">
      <c r="B10" s="274">
        <v>280</v>
      </c>
      <c r="C10" s="38" t="s">
        <v>25</v>
      </c>
      <c r="D10" s="132">
        <f t="shared" si="16"/>
        <v>42649</v>
      </c>
      <c r="E10" s="144">
        <v>82320</v>
      </c>
      <c r="F10" s="144">
        <v>101304</v>
      </c>
      <c r="G10" s="2">
        <v>41004</v>
      </c>
      <c r="H10" s="170"/>
      <c r="I10" s="171">
        <v>44072</v>
      </c>
      <c r="J10" s="24">
        <f t="shared" si="0"/>
        <v>268700</v>
      </c>
      <c r="K10" s="7">
        <v>5734</v>
      </c>
      <c r="L10" s="7">
        <v>48328</v>
      </c>
      <c r="M10" s="23">
        <f t="shared" si="1"/>
        <v>322762</v>
      </c>
      <c r="N10" s="47"/>
      <c r="O10" s="48"/>
      <c r="P10" s="8">
        <f t="shared" si="2"/>
        <v>42649</v>
      </c>
      <c r="Q10" s="3">
        <v>98750</v>
      </c>
      <c r="R10" s="3">
        <v>2574</v>
      </c>
      <c r="S10" s="3">
        <v>4280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6">
        <v>-389</v>
      </c>
      <c r="AE10" s="3">
        <v>700</v>
      </c>
      <c r="AF10" s="3">
        <v>2900</v>
      </c>
      <c r="AG10" s="3"/>
      <c r="AH10" s="3"/>
      <c r="AI10" s="3"/>
      <c r="AJ10" s="3"/>
      <c r="AK10" s="3"/>
      <c r="AL10" s="3"/>
      <c r="AM10" s="25"/>
      <c r="AN10" s="3"/>
      <c r="AO10" s="53"/>
      <c r="AP10" s="44">
        <f t="shared" si="3"/>
        <v>108815</v>
      </c>
      <c r="AQ10" s="9">
        <v>0</v>
      </c>
      <c r="AR10" s="9">
        <f t="shared" si="4"/>
        <v>322762</v>
      </c>
      <c r="AS10" s="49">
        <f>'[2]OCT 16'!$I$10</f>
        <v>8910</v>
      </c>
      <c r="AT10" s="46">
        <f t="shared" si="17"/>
        <v>440487</v>
      </c>
      <c r="AV10" s="276">
        <f t="shared" si="5"/>
        <v>280</v>
      </c>
      <c r="AW10" s="5" t="str">
        <f t="shared" si="6"/>
        <v>JUEVES</v>
      </c>
      <c r="AX10" s="8">
        <f t="shared" si="7"/>
        <v>42649</v>
      </c>
      <c r="AY10" s="69">
        <f t="shared" si="8"/>
        <v>11760</v>
      </c>
      <c r="AZ10" s="69">
        <f t="shared" si="9"/>
        <v>14472</v>
      </c>
      <c r="BA10" s="69">
        <f t="shared" si="10"/>
        <v>6834</v>
      </c>
      <c r="BB10" s="69">
        <f t="shared" si="11"/>
        <v>0</v>
      </c>
      <c r="BC10" s="157">
        <f t="shared" si="12"/>
        <v>6296</v>
      </c>
      <c r="BD10" s="159">
        <f t="shared" si="13"/>
        <v>39362</v>
      </c>
      <c r="BF10" s="309"/>
      <c r="BG10" s="313"/>
      <c r="BH10" s="135">
        <v>2258</v>
      </c>
      <c r="BI10" s="82">
        <f t="shared" si="40"/>
        <v>7903</v>
      </c>
      <c r="BJ10" s="79">
        <v>422</v>
      </c>
      <c r="BK10" s="82">
        <f t="shared" si="18"/>
        <v>1477</v>
      </c>
      <c r="BL10" s="79">
        <v>6454</v>
      </c>
      <c r="BM10" s="82">
        <f t="shared" si="19"/>
        <v>45178</v>
      </c>
      <c r="BN10" s="79">
        <v>29</v>
      </c>
      <c r="BO10" s="174">
        <v>26</v>
      </c>
      <c r="BP10" s="174">
        <v>26</v>
      </c>
      <c r="BQ10" s="119">
        <f t="shared" si="14"/>
        <v>2098.3846153846152</v>
      </c>
      <c r="BR10" s="309"/>
      <c r="BS10" s="315"/>
      <c r="BT10" s="99">
        <v>2134</v>
      </c>
      <c r="BU10" s="83">
        <f t="shared" si="20"/>
        <v>7469</v>
      </c>
      <c r="BV10" s="174">
        <v>276</v>
      </c>
      <c r="BW10" s="83">
        <f t="shared" si="21"/>
        <v>966</v>
      </c>
      <c r="BX10" s="174">
        <v>7432</v>
      </c>
      <c r="BY10" s="83">
        <f t="shared" si="22"/>
        <v>52024</v>
      </c>
      <c r="BZ10" s="174">
        <v>27</v>
      </c>
      <c r="CA10" s="174">
        <v>25</v>
      </c>
      <c r="CB10" s="174">
        <v>25</v>
      </c>
      <c r="CC10" s="100">
        <f t="shared" si="15"/>
        <v>2418.36</v>
      </c>
      <c r="CD10" s="309"/>
      <c r="CE10" s="317"/>
      <c r="CF10" s="99">
        <v>1446</v>
      </c>
      <c r="CG10" s="74">
        <f t="shared" si="23"/>
        <v>4338</v>
      </c>
      <c r="CH10" s="174">
        <v>250</v>
      </c>
      <c r="CI10" s="74">
        <f t="shared" si="24"/>
        <v>750</v>
      </c>
      <c r="CJ10" s="174">
        <v>3292</v>
      </c>
      <c r="CK10" s="74">
        <f t="shared" si="25"/>
        <v>19752</v>
      </c>
      <c r="CL10" s="174">
        <v>17</v>
      </c>
      <c r="CM10" s="174">
        <v>14</v>
      </c>
      <c r="CN10" s="174">
        <v>14</v>
      </c>
      <c r="CO10" s="100">
        <f t="shared" si="26"/>
        <v>1774.2857142857142</v>
      </c>
      <c r="CP10" s="309"/>
      <c r="CQ10" s="319"/>
      <c r="CR10" s="91"/>
      <c r="CS10" s="83">
        <f t="shared" si="27"/>
        <v>0</v>
      </c>
      <c r="CT10" s="174"/>
      <c r="CU10" s="83">
        <f t="shared" si="28"/>
        <v>0</v>
      </c>
      <c r="CV10" s="174"/>
      <c r="CW10" s="83">
        <f t="shared" si="29"/>
        <v>0</v>
      </c>
      <c r="CX10" s="174"/>
      <c r="CY10" s="174"/>
      <c r="CZ10" s="174"/>
      <c r="DA10" s="98" t="e">
        <f t="shared" si="30"/>
        <v>#DIV/0!</v>
      </c>
      <c r="DB10" s="309"/>
      <c r="DC10" s="307"/>
      <c r="DD10" s="99">
        <v>703</v>
      </c>
      <c r="DE10" s="83">
        <f t="shared" si="31"/>
        <v>2460.5</v>
      </c>
      <c r="DF10" s="174">
        <v>96</v>
      </c>
      <c r="DG10" s="83">
        <f t="shared" si="32"/>
        <v>336</v>
      </c>
      <c r="DH10" s="174">
        <v>3140</v>
      </c>
      <c r="DI10" s="83">
        <f t="shared" si="33"/>
        <v>21980</v>
      </c>
      <c r="DJ10" s="174">
        <v>14</v>
      </c>
      <c r="DK10" s="174">
        <v>13</v>
      </c>
      <c r="DL10" s="174">
        <v>13</v>
      </c>
      <c r="DM10" s="100">
        <f t="shared" si="34"/>
        <v>1905.8846153846155</v>
      </c>
      <c r="DN10" s="309"/>
      <c r="DO10" s="311"/>
      <c r="DP10" s="102">
        <v>64</v>
      </c>
      <c r="DQ10" s="74">
        <f t="shared" si="35"/>
        <v>240</v>
      </c>
      <c r="DR10" s="1">
        <v>238</v>
      </c>
      <c r="DS10" s="74">
        <f t="shared" si="36"/>
        <v>892.5</v>
      </c>
      <c r="DT10" s="1">
        <v>487</v>
      </c>
      <c r="DU10" s="74">
        <f t="shared" si="37"/>
        <v>3652.5</v>
      </c>
      <c r="DV10" s="1">
        <v>3</v>
      </c>
      <c r="DW10" s="1">
        <v>4</v>
      </c>
      <c r="DX10" s="110">
        <f t="shared" si="38"/>
        <v>4</v>
      </c>
      <c r="DY10" s="108">
        <f t="shared" si="39"/>
        <v>1196.25</v>
      </c>
    </row>
    <row r="11" spans="2:132" ht="19.5" thickBot="1" x14ac:dyDescent="0.35">
      <c r="B11" s="274">
        <v>281</v>
      </c>
      <c r="C11" s="38" t="s">
        <v>26</v>
      </c>
      <c r="D11" s="132">
        <f t="shared" si="16"/>
        <v>42650</v>
      </c>
      <c r="E11" s="144">
        <v>83979</v>
      </c>
      <c r="F11" s="144">
        <v>108346</v>
      </c>
      <c r="G11" s="2">
        <v>38310</v>
      </c>
      <c r="H11" s="170"/>
      <c r="I11" s="171">
        <v>42679</v>
      </c>
      <c r="J11" s="24">
        <f t="shared" si="0"/>
        <v>273314</v>
      </c>
      <c r="K11" s="7">
        <v>6841</v>
      </c>
      <c r="L11" s="7">
        <v>44998.5</v>
      </c>
      <c r="M11" s="23">
        <f t="shared" si="1"/>
        <v>325153.5</v>
      </c>
      <c r="N11" s="47"/>
      <c r="O11" s="48"/>
      <c r="P11" s="8">
        <f t="shared" si="2"/>
        <v>42650</v>
      </c>
      <c r="Q11" s="3">
        <v>105250</v>
      </c>
      <c r="R11" s="3">
        <v>2223</v>
      </c>
      <c r="S11" s="3">
        <v>6099</v>
      </c>
      <c r="T11" s="3"/>
      <c r="U11" s="3"/>
      <c r="V11" s="3"/>
      <c r="W11" s="3"/>
      <c r="X11" s="3">
        <v>60164</v>
      </c>
      <c r="Y11" s="3"/>
      <c r="Z11" s="3"/>
      <c r="AA11" s="3">
        <v>116</v>
      </c>
      <c r="AB11" s="3"/>
      <c r="AC11" s="3"/>
      <c r="AD11" s="6"/>
      <c r="AE11" s="3"/>
      <c r="AF11" s="3">
        <v>4600</v>
      </c>
      <c r="AG11" s="3"/>
      <c r="AH11" s="3"/>
      <c r="AI11" s="3">
        <v>120</v>
      </c>
      <c r="AJ11" s="3"/>
      <c r="AK11" s="3"/>
      <c r="AL11" s="3"/>
      <c r="AM11" s="25"/>
      <c r="AN11" s="3"/>
      <c r="AO11" s="53">
        <v>6036</v>
      </c>
      <c r="AP11" s="44">
        <f t="shared" si="3"/>
        <v>184608</v>
      </c>
      <c r="AQ11" s="9">
        <v>0</v>
      </c>
      <c r="AR11" s="9">
        <f t="shared" si="4"/>
        <v>325153.5</v>
      </c>
      <c r="AS11" s="49">
        <f>'[2]OCT 16'!$I$11</f>
        <v>8460</v>
      </c>
      <c r="AT11" s="46">
        <f t="shared" si="17"/>
        <v>518221.5</v>
      </c>
      <c r="AV11" s="276">
        <f t="shared" si="5"/>
        <v>281</v>
      </c>
      <c r="AW11" s="5" t="str">
        <f t="shared" si="6"/>
        <v>VIERNES</v>
      </c>
      <c r="AX11" s="8">
        <f t="shared" si="7"/>
        <v>42650</v>
      </c>
      <c r="AY11" s="69">
        <f t="shared" si="8"/>
        <v>11997</v>
      </c>
      <c r="AZ11" s="69">
        <f t="shared" si="9"/>
        <v>15478</v>
      </c>
      <c r="BA11" s="69">
        <f t="shared" si="10"/>
        <v>6385</v>
      </c>
      <c r="BB11" s="69">
        <f t="shared" si="11"/>
        <v>0</v>
      </c>
      <c r="BC11" s="157">
        <f t="shared" si="12"/>
        <v>6097</v>
      </c>
      <c r="BD11" s="159">
        <f t="shared" si="13"/>
        <v>39957</v>
      </c>
      <c r="BF11" s="308" t="str">
        <f>C8</f>
        <v>MARTES</v>
      </c>
      <c r="BG11" s="312">
        <f>AX8</f>
        <v>42647</v>
      </c>
      <c r="BH11" s="135">
        <v>2548</v>
      </c>
      <c r="BI11" s="82">
        <f t="shared" si="40"/>
        <v>8918</v>
      </c>
      <c r="BJ11" s="79">
        <v>329</v>
      </c>
      <c r="BK11" s="82">
        <f t="shared" si="18"/>
        <v>1151.5</v>
      </c>
      <c r="BL11" s="79">
        <v>5313</v>
      </c>
      <c r="BM11" s="82">
        <f t="shared" si="19"/>
        <v>37191</v>
      </c>
      <c r="BN11" s="79"/>
      <c r="BO11" s="174">
        <v>29</v>
      </c>
      <c r="BP11" s="174">
        <v>29</v>
      </c>
      <c r="BQ11" s="119">
        <f t="shared" si="14"/>
        <v>1629.6724137931035</v>
      </c>
      <c r="BR11" s="308" t="str">
        <f>BF11</f>
        <v>MARTES</v>
      </c>
      <c r="BS11" s="314">
        <f>BG11</f>
        <v>42647</v>
      </c>
      <c r="BT11" s="99">
        <v>2234</v>
      </c>
      <c r="BU11" s="83">
        <f t="shared" si="20"/>
        <v>7819</v>
      </c>
      <c r="BV11" s="174">
        <v>248</v>
      </c>
      <c r="BW11" s="83">
        <f t="shared" si="21"/>
        <v>868</v>
      </c>
      <c r="BX11" s="174">
        <v>7845</v>
      </c>
      <c r="BY11" s="83">
        <f t="shared" si="22"/>
        <v>54915</v>
      </c>
      <c r="BZ11" s="174"/>
      <c r="CA11" s="174">
        <v>27</v>
      </c>
      <c r="CB11" s="174">
        <v>27</v>
      </c>
      <c r="CC11" s="100">
        <f t="shared" si="15"/>
        <v>2355.6296296296296</v>
      </c>
      <c r="CD11" s="308" t="str">
        <f>BR11</f>
        <v>MARTES</v>
      </c>
      <c r="CE11" s="316">
        <f>BS11</f>
        <v>42647</v>
      </c>
      <c r="CF11" s="99">
        <v>1537</v>
      </c>
      <c r="CG11" s="74">
        <f t="shared" si="23"/>
        <v>4611</v>
      </c>
      <c r="CH11" s="174">
        <v>394</v>
      </c>
      <c r="CI11" s="74">
        <f t="shared" si="24"/>
        <v>1182</v>
      </c>
      <c r="CJ11" s="174">
        <v>3568</v>
      </c>
      <c r="CK11" s="74">
        <f t="shared" si="25"/>
        <v>21408</v>
      </c>
      <c r="CL11" s="174"/>
      <c r="CM11" s="174">
        <v>15</v>
      </c>
      <c r="CN11" s="174">
        <v>15</v>
      </c>
      <c r="CO11" s="100">
        <f t="shared" si="26"/>
        <v>1813.4</v>
      </c>
      <c r="CP11" s="308" t="str">
        <f>CD11</f>
        <v>MARTES</v>
      </c>
      <c r="CQ11" s="318">
        <f>CE11</f>
        <v>42647</v>
      </c>
      <c r="CR11" s="91"/>
      <c r="CS11" s="83">
        <f t="shared" si="27"/>
        <v>0</v>
      </c>
      <c r="CT11" s="174"/>
      <c r="CU11" s="83">
        <f t="shared" si="28"/>
        <v>0</v>
      </c>
      <c r="CV11" s="174"/>
      <c r="CW11" s="83">
        <f t="shared" si="29"/>
        <v>0</v>
      </c>
      <c r="CX11" s="174"/>
      <c r="CY11" s="174"/>
      <c r="CZ11" s="174"/>
      <c r="DA11" s="98" t="e">
        <f t="shared" si="30"/>
        <v>#DIV/0!</v>
      </c>
      <c r="DB11" s="308" t="str">
        <f>CP11</f>
        <v>MARTES</v>
      </c>
      <c r="DC11" s="306">
        <f>CQ11</f>
        <v>42647</v>
      </c>
      <c r="DD11" s="99">
        <v>887</v>
      </c>
      <c r="DE11" s="83">
        <f t="shared" si="31"/>
        <v>3104.5</v>
      </c>
      <c r="DF11" s="174">
        <v>83</v>
      </c>
      <c r="DG11" s="83">
        <f t="shared" si="32"/>
        <v>290.5</v>
      </c>
      <c r="DH11" s="174">
        <v>3598</v>
      </c>
      <c r="DI11" s="83">
        <f t="shared" si="33"/>
        <v>25186</v>
      </c>
      <c r="DJ11" s="174"/>
      <c r="DK11" s="174">
        <v>14</v>
      </c>
      <c r="DL11" s="174">
        <v>14</v>
      </c>
      <c r="DM11" s="100">
        <f t="shared" si="34"/>
        <v>2041.5</v>
      </c>
      <c r="DN11" s="308" t="str">
        <f>DB11</f>
        <v>MARTES</v>
      </c>
      <c r="DO11" s="310">
        <f>DC11</f>
        <v>42647</v>
      </c>
      <c r="DP11" s="102">
        <v>66</v>
      </c>
      <c r="DQ11" s="74">
        <f t="shared" si="35"/>
        <v>247.5</v>
      </c>
      <c r="DR11" s="1">
        <v>178</v>
      </c>
      <c r="DS11" s="74">
        <f t="shared" si="36"/>
        <v>667.5</v>
      </c>
      <c r="DT11" s="1">
        <v>429</v>
      </c>
      <c r="DU11" s="74">
        <f t="shared" si="37"/>
        <v>3217.5</v>
      </c>
      <c r="DV11" s="1"/>
      <c r="DW11" s="1">
        <v>4</v>
      </c>
      <c r="DX11" s="110">
        <f t="shared" si="38"/>
        <v>4</v>
      </c>
      <c r="DY11" s="108">
        <f t="shared" si="39"/>
        <v>1033.125</v>
      </c>
    </row>
    <row r="12" spans="2:132" ht="19.5" thickBot="1" x14ac:dyDescent="0.35">
      <c r="B12" s="274">
        <v>282</v>
      </c>
      <c r="C12" s="38" t="s">
        <v>27</v>
      </c>
      <c r="D12" s="132">
        <f t="shared" si="16"/>
        <v>42651</v>
      </c>
      <c r="E12" s="144">
        <v>58135</v>
      </c>
      <c r="F12" s="144">
        <v>78498</v>
      </c>
      <c r="G12" s="2">
        <v>23058</v>
      </c>
      <c r="H12" s="170"/>
      <c r="I12" s="171">
        <v>30037</v>
      </c>
      <c r="J12" s="24">
        <f t="shared" si="0"/>
        <v>189728</v>
      </c>
      <c r="K12" s="7">
        <v>6257.5</v>
      </c>
      <c r="L12" s="7">
        <v>18869.5</v>
      </c>
      <c r="M12" s="23">
        <f t="shared" si="1"/>
        <v>214855</v>
      </c>
      <c r="N12" s="47"/>
      <c r="O12" s="48"/>
      <c r="P12" s="8">
        <f t="shared" si="2"/>
        <v>42651</v>
      </c>
      <c r="Q12" s="3">
        <v>0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6"/>
      <c r="AE12" s="3"/>
      <c r="AF12" s="3"/>
      <c r="AG12" s="3"/>
      <c r="AH12" s="3"/>
      <c r="AI12" s="3"/>
      <c r="AJ12" s="3"/>
      <c r="AK12" s="3"/>
      <c r="AL12" s="3"/>
      <c r="AM12" s="25"/>
      <c r="AN12" s="3"/>
      <c r="AO12" s="53"/>
      <c r="AP12" s="44">
        <f t="shared" si="3"/>
        <v>0</v>
      </c>
      <c r="AQ12" s="9">
        <v>0</v>
      </c>
      <c r="AR12" s="9">
        <f t="shared" si="4"/>
        <v>214855</v>
      </c>
      <c r="AS12" s="49">
        <f>'[2]OCT 16'!$I$12</f>
        <v>7008.75</v>
      </c>
      <c r="AT12" s="46">
        <f t="shared" si="17"/>
        <v>221863.75</v>
      </c>
      <c r="AV12" s="276">
        <f t="shared" si="5"/>
        <v>282</v>
      </c>
      <c r="AW12" s="5" t="str">
        <f t="shared" si="6"/>
        <v>SÁBADO</v>
      </c>
      <c r="AX12" s="8">
        <f t="shared" si="7"/>
        <v>42651</v>
      </c>
      <c r="AY12" s="69">
        <f t="shared" si="8"/>
        <v>8305</v>
      </c>
      <c r="AZ12" s="69">
        <f t="shared" si="9"/>
        <v>11214</v>
      </c>
      <c r="BA12" s="69">
        <f t="shared" si="10"/>
        <v>3843</v>
      </c>
      <c r="BB12" s="69">
        <f t="shared" si="11"/>
        <v>0</v>
      </c>
      <c r="BC12" s="157">
        <f t="shared" si="12"/>
        <v>4291</v>
      </c>
      <c r="BD12" s="159">
        <f t="shared" si="13"/>
        <v>27653</v>
      </c>
      <c r="BF12" s="309"/>
      <c r="BG12" s="313"/>
      <c r="BH12" s="135">
        <v>2128</v>
      </c>
      <c r="BI12" s="82">
        <f t="shared" si="40"/>
        <v>7448</v>
      </c>
      <c r="BJ12" s="79">
        <v>277</v>
      </c>
      <c r="BK12" s="82">
        <f t="shared" si="18"/>
        <v>969.5</v>
      </c>
      <c r="BL12" s="79">
        <v>5681</v>
      </c>
      <c r="BM12" s="82">
        <f t="shared" si="19"/>
        <v>39767</v>
      </c>
      <c r="BN12" s="79">
        <v>32</v>
      </c>
      <c r="BO12" s="174">
        <v>27</v>
      </c>
      <c r="BP12" s="174">
        <v>27</v>
      </c>
      <c r="BQ12" s="119">
        <f t="shared" si="14"/>
        <v>1784.6111111111111</v>
      </c>
      <c r="BR12" s="309"/>
      <c r="BS12" s="315"/>
      <c r="BT12" s="99">
        <v>2059</v>
      </c>
      <c r="BU12" s="83">
        <f t="shared" si="20"/>
        <v>7206.5</v>
      </c>
      <c r="BV12" s="174">
        <v>286</v>
      </c>
      <c r="BW12" s="83">
        <f t="shared" si="21"/>
        <v>1001</v>
      </c>
      <c r="BX12" s="174">
        <v>7165</v>
      </c>
      <c r="BY12" s="83">
        <f t="shared" si="22"/>
        <v>50155</v>
      </c>
      <c r="BZ12" s="174">
        <v>27</v>
      </c>
      <c r="CA12" s="174">
        <v>26</v>
      </c>
      <c r="CB12" s="174">
        <v>26</v>
      </c>
      <c r="CC12" s="100">
        <f t="shared" si="15"/>
        <v>2244.7115384615386</v>
      </c>
      <c r="CD12" s="309"/>
      <c r="CE12" s="317"/>
      <c r="CF12" s="99">
        <v>1483</v>
      </c>
      <c r="CG12" s="74">
        <f t="shared" si="23"/>
        <v>4449</v>
      </c>
      <c r="CH12" s="174">
        <v>181</v>
      </c>
      <c r="CI12" s="74">
        <f t="shared" si="24"/>
        <v>543</v>
      </c>
      <c r="CJ12" s="174">
        <v>2978</v>
      </c>
      <c r="CK12" s="74">
        <f t="shared" si="25"/>
        <v>17868</v>
      </c>
      <c r="CL12" s="174">
        <v>15</v>
      </c>
      <c r="CM12" s="174">
        <v>14</v>
      </c>
      <c r="CN12" s="174">
        <v>13</v>
      </c>
      <c r="CO12" s="100">
        <f t="shared" si="26"/>
        <v>1758.4615384615386</v>
      </c>
      <c r="CP12" s="309"/>
      <c r="CQ12" s="319"/>
      <c r="CR12" s="91"/>
      <c r="CS12" s="83">
        <f t="shared" si="27"/>
        <v>0</v>
      </c>
      <c r="CT12" s="174"/>
      <c r="CU12" s="83">
        <f t="shared" si="28"/>
        <v>0</v>
      </c>
      <c r="CV12" s="174"/>
      <c r="CW12" s="83">
        <f t="shared" si="29"/>
        <v>0</v>
      </c>
      <c r="CX12" s="174"/>
      <c r="CY12" s="174"/>
      <c r="CZ12" s="174"/>
      <c r="DA12" s="98" t="e">
        <f t="shared" si="30"/>
        <v>#DIV/0!</v>
      </c>
      <c r="DB12" s="309"/>
      <c r="DC12" s="307"/>
      <c r="DD12" s="99">
        <v>699</v>
      </c>
      <c r="DE12" s="83">
        <f t="shared" si="31"/>
        <v>2446.5</v>
      </c>
      <c r="DF12" s="174">
        <v>87</v>
      </c>
      <c r="DG12" s="83">
        <f t="shared" si="32"/>
        <v>304.5</v>
      </c>
      <c r="DH12" s="174">
        <v>2847</v>
      </c>
      <c r="DI12" s="83">
        <f t="shared" si="33"/>
        <v>19929</v>
      </c>
      <c r="DJ12" s="174">
        <v>14</v>
      </c>
      <c r="DK12" s="174">
        <v>10</v>
      </c>
      <c r="DL12" s="174">
        <v>10</v>
      </c>
      <c r="DM12" s="100">
        <f t="shared" si="34"/>
        <v>2268</v>
      </c>
      <c r="DN12" s="309"/>
      <c r="DO12" s="311"/>
      <c r="DP12" s="102">
        <v>27</v>
      </c>
      <c r="DQ12" s="74">
        <f t="shared" si="35"/>
        <v>101.25</v>
      </c>
      <c r="DR12" s="1">
        <v>122</v>
      </c>
      <c r="DS12" s="74">
        <f t="shared" si="36"/>
        <v>457.5</v>
      </c>
      <c r="DT12" s="1">
        <v>370</v>
      </c>
      <c r="DU12" s="74">
        <f t="shared" si="37"/>
        <v>2775</v>
      </c>
      <c r="DV12" s="1">
        <v>4</v>
      </c>
      <c r="DW12" s="1">
        <v>4</v>
      </c>
      <c r="DX12" s="110">
        <f t="shared" si="38"/>
        <v>4</v>
      </c>
      <c r="DY12" s="108">
        <f t="shared" si="39"/>
        <v>833.4375</v>
      </c>
    </row>
    <row r="13" spans="2:132" ht="19.5" thickBot="1" x14ac:dyDescent="0.35">
      <c r="B13" s="274">
        <v>283</v>
      </c>
      <c r="C13" s="38" t="s">
        <v>22</v>
      </c>
      <c r="D13" s="132">
        <f t="shared" si="16"/>
        <v>42652</v>
      </c>
      <c r="E13" s="144">
        <v>44219</v>
      </c>
      <c r="F13" s="144">
        <v>49882</v>
      </c>
      <c r="G13" s="2">
        <v>14988</v>
      </c>
      <c r="H13" s="170"/>
      <c r="I13" s="171">
        <v>6461</v>
      </c>
      <c r="J13" s="24">
        <f t="shared" si="0"/>
        <v>115550</v>
      </c>
      <c r="K13" s="7">
        <v>5074</v>
      </c>
      <c r="L13" s="7">
        <v>8110.5</v>
      </c>
      <c r="M13" s="23">
        <f t="shared" si="1"/>
        <v>128734.5</v>
      </c>
      <c r="N13" s="47"/>
      <c r="O13" s="48"/>
      <c r="P13" s="8">
        <f t="shared" si="2"/>
        <v>42652</v>
      </c>
      <c r="Q13" s="3">
        <v>0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6"/>
      <c r="AE13" s="3"/>
      <c r="AF13" s="3"/>
      <c r="AG13" s="3"/>
      <c r="AH13" s="3"/>
      <c r="AI13" s="3"/>
      <c r="AJ13" s="3"/>
      <c r="AK13" s="3"/>
      <c r="AL13" s="3"/>
      <c r="AM13" s="25"/>
      <c r="AN13" s="3"/>
      <c r="AO13" s="53"/>
      <c r="AP13" s="44">
        <f t="shared" si="3"/>
        <v>0</v>
      </c>
      <c r="AQ13" s="9">
        <v>0</v>
      </c>
      <c r="AR13" s="9">
        <f t="shared" si="4"/>
        <v>128734.5</v>
      </c>
      <c r="AS13" s="49">
        <f>'[2]OCT 16'!$I$13</f>
        <v>4702.5</v>
      </c>
      <c r="AT13" s="46">
        <f t="shared" si="17"/>
        <v>133437</v>
      </c>
      <c r="AV13" s="276">
        <f t="shared" si="5"/>
        <v>283</v>
      </c>
      <c r="AW13" s="5" t="str">
        <f t="shared" si="6"/>
        <v>DOMINGO</v>
      </c>
      <c r="AX13" s="8">
        <f t="shared" si="7"/>
        <v>42652</v>
      </c>
      <c r="AY13" s="69">
        <f t="shared" si="8"/>
        <v>6317</v>
      </c>
      <c r="AZ13" s="69">
        <f t="shared" si="9"/>
        <v>7126</v>
      </c>
      <c r="BA13" s="69">
        <f t="shared" si="10"/>
        <v>2498</v>
      </c>
      <c r="BB13" s="69">
        <f t="shared" si="11"/>
        <v>0</v>
      </c>
      <c r="BC13" s="157">
        <f t="shared" si="12"/>
        <v>923</v>
      </c>
      <c r="BD13" s="159">
        <f t="shared" si="13"/>
        <v>16864</v>
      </c>
      <c r="BF13" s="308" t="str">
        <f>C9</f>
        <v>MIÉRCOLES</v>
      </c>
      <c r="BG13" s="312">
        <f>AX9</f>
        <v>42648</v>
      </c>
      <c r="BH13" s="135">
        <v>2037</v>
      </c>
      <c r="BI13" s="82">
        <f t="shared" si="40"/>
        <v>7129.5</v>
      </c>
      <c r="BJ13" s="79">
        <v>277</v>
      </c>
      <c r="BK13" s="82">
        <f t="shared" si="18"/>
        <v>969.5</v>
      </c>
      <c r="BL13" s="79">
        <v>5331</v>
      </c>
      <c r="BM13" s="82">
        <f t="shared" si="19"/>
        <v>37317</v>
      </c>
      <c r="BN13" s="79"/>
      <c r="BO13" s="174">
        <v>25</v>
      </c>
      <c r="BP13" s="174">
        <v>27</v>
      </c>
      <c r="BQ13" s="119">
        <f t="shared" si="14"/>
        <v>1682.0740740740741</v>
      </c>
      <c r="BR13" s="308" t="str">
        <f>BF13</f>
        <v>MIÉRCOLES</v>
      </c>
      <c r="BS13" s="314">
        <f>BG13</f>
        <v>42648</v>
      </c>
      <c r="BT13" s="99">
        <v>2409</v>
      </c>
      <c r="BU13" s="83">
        <f t="shared" si="20"/>
        <v>8431.5</v>
      </c>
      <c r="BV13" s="174">
        <v>264</v>
      </c>
      <c r="BW13" s="83">
        <f t="shared" si="21"/>
        <v>924</v>
      </c>
      <c r="BX13" s="174">
        <v>8057</v>
      </c>
      <c r="BY13" s="83">
        <f t="shared" si="22"/>
        <v>56399</v>
      </c>
      <c r="BZ13" s="174"/>
      <c r="CA13" s="174">
        <v>26</v>
      </c>
      <c r="CB13" s="174">
        <v>26</v>
      </c>
      <c r="CC13" s="100">
        <f t="shared" si="15"/>
        <v>2529.0192307692309</v>
      </c>
      <c r="CD13" s="308" t="str">
        <f>BR13</f>
        <v>MIÉRCOLES</v>
      </c>
      <c r="CE13" s="316">
        <f>BS13</f>
        <v>42648</v>
      </c>
      <c r="CF13" s="99">
        <v>1816</v>
      </c>
      <c r="CG13" s="74">
        <f t="shared" si="23"/>
        <v>5448</v>
      </c>
      <c r="CH13" s="174">
        <v>280</v>
      </c>
      <c r="CI13" s="74">
        <f t="shared" si="24"/>
        <v>840</v>
      </c>
      <c r="CJ13" s="174">
        <v>3728</v>
      </c>
      <c r="CK13" s="74">
        <f t="shared" si="25"/>
        <v>22368</v>
      </c>
      <c r="CL13" s="174"/>
      <c r="CM13" s="174">
        <v>16</v>
      </c>
      <c r="CN13" s="174">
        <v>16</v>
      </c>
      <c r="CO13" s="100">
        <f t="shared" si="26"/>
        <v>1791</v>
      </c>
      <c r="CP13" s="308" t="str">
        <f>CD13</f>
        <v>MIÉRCOLES</v>
      </c>
      <c r="CQ13" s="318">
        <f>CE13</f>
        <v>42648</v>
      </c>
      <c r="CR13" s="91"/>
      <c r="CS13" s="83">
        <f t="shared" si="27"/>
        <v>0</v>
      </c>
      <c r="CT13" s="174"/>
      <c r="CU13" s="83">
        <f t="shared" si="28"/>
        <v>0</v>
      </c>
      <c r="CV13" s="174"/>
      <c r="CW13" s="83">
        <f t="shared" si="29"/>
        <v>0</v>
      </c>
      <c r="CX13" s="174"/>
      <c r="CY13" s="174"/>
      <c r="CZ13" s="174"/>
      <c r="DA13" s="98" t="e">
        <f t="shared" si="30"/>
        <v>#DIV/0!</v>
      </c>
      <c r="DB13" s="308" t="str">
        <f>CP13</f>
        <v>MIÉRCOLES</v>
      </c>
      <c r="DC13" s="306">
        <f>CQ13</f>
        <v>42648</v>
      </c>
      <c r="DD13" s="99">
        <v>932</v>
      </c>
      <c r="DE13" s="83">
        <f t="shared" si="31"/>
        <v>3262</v>
      </c>
      <c r="DF13" s="174">
        <v>53</v>
      </c>
      <c r="DG13" s="83">
        <f t="shared" si="32"/>
        <v>185.5</v>
      </c>
      <c r="DH13" s="174">
        <v>3410</v>
      </c>
      <c r="DI13" s="83">
        <f t="shared" si="33"/>
        <v>23870</v>
      </c>
      <c r="DJ13" s="174"/>
      <c r="DK13" s="174">
        <v>14</v>
      </c>
      <c r="DL13" s="174">
        <v>14</v>
      </c>
      <c r="DM13" s="100">
        <f t="shared" si="34"/>
        <v>1951.25</v>
      </c>
      <c r="DN13" s="308" t="str">
        <f>DB13</f>
        <v>MIÉRCOLES</v>
      </c>
      <c r="DO13" s="310">
        <f>DC13</f>
        <v>42648</v>
      </c>
      <c r="DP13" s="102">
        <v>59</v>
      </c>
      <c r="DQ13" s="74">
        <f t="shared" si="35"/>
        <v>221.25</v>
      </c>
      <c r="DR13" s="1">
        <v>232</v>
      </c>
      <c r="DS13" s="74">
        <f t="shared" si="36"/>
        <v>870</v>
      </c>
      <c r="DT13" s="1">
        <v>503</v>
      </c>
      <c r="DU13" s="74">
        <f t="shared" si="37"/>
        <v>3772.5</v>
      </c>
      <c r="DV13" s="1"/>
      <c r="DW13" s="1">
        <v>4</v>
      </c>
      <c r="DX13" s="110">
        <f t="shared" si="38"/>
        <v>4</v>
      </c>
      <c r="DY13" s="108">
        <f t="shared" si="39"/>
        <v>1215.9375</v>
      </c>
    </row>
    <row r="14" spans="2:132" ht="19.5" thickBot="1" x14ac:dyDescent="0.35">
      <c r="B14" s="274">
        <v>284</v>
      </c>
      <c r="C14" s="38" t="s">
        <v>24</v>
      </c>
      <c r="D14" s="132">
        <f t="shared" si="16"/>
        <v>42653</v>
      </c>
      <c r="E14" s="144">
        <v>82817</v>
      </c>
      <c r="F14" s="144">
        <v>99575</v>
      </c>
      <c r="G14" s="2">
        <v>38952</v>
      </c>
      <c r="H14" s="170"/>
      <c r="I14" s="171">
        <v>43771</v>
      </c>
      <c r="J14" s="24">
        <f t="shared" si="0"/>
        <v>265115</v>
      </c>
      <c r="K14" s="7">
        <v>6264</v>
      </c>
      <c r="L14" s="7">
        <v>45145.5</v>
      </c>
      <c r="M14" s="23">
        <f t="shared" si="1"/>
        <v>316524.5</v>
      </c>
      <c r="N14" s="47"/>
      <c r="O14" s="48"/>
      <c r="P14" s="8">
        <f t="shared" si="2"/>
        <v>42653</v>
      </c>
      <c r="Q14" s="3">
        <v>176250</v>
      </c>
      <c r="R14" s="3">
        <v>1404</v>
      </c>
      <c r="S14" s="3">
        <v>1817</v>
      </c>
      <c r="T14" s="3"/>
      <c r="U14" s="3"/>
      <c r="V14" s="3"/>
      <c r="W14" s="3"/>
      <c r="X14" s="3"/>
      <c r="Y14" s="3"/>
      <c r="Z14" s="3"/>
      <c r="AA14" s="3">
        <v>116</v>
      </c>
      <c r="AB14" s="3">
        <v>6036</v>
      </c>
      <c r="AC14" s="3"/>
      <c r="AD14" s="6"/>
      <c r="AE14" s="3">
        <v>350</v>
      </c>
      <c r="AF14" s="3">
        <v>3400</v>
      </c>
      <c r="AG14" s="3"/>
      <c r="AH14" s="3"/>
      <c r="AI14" s="3"/>
      <c r="AJ14" s="3">
        <v>12072</v>
      </c>
      <c r="AK14" s="3"/>
      <c r="AL14" s="3"/>
      <c r="AM14" s="25"/>
      <c r="AN14" s="3"/>
      <c r="AO14" s="53"/>
      <c r="AP14" s="44">
        <f t="shared" si="3"/>
        <v>201445</v>
      </c>
      <c r="AQ14" s="9">
        <v>0</v>
      </c>
      <c r="AR14" s="9">
        <f t="shared" si="4"/>
        <v>316524.5</v>
      </c>
      <c r="AS14" s="49">
        <f>'[2]OCT 16'!$I$14</f>
        <v>9150</v>
      </c>
      <c r="AT14" s="46">
        <f t="shared" si="17"/>
        <v>527119.5</v>
      </c>
      <c r="AV14" s="276">
        <f t="shared" si="5"/>
        <v>284</v>
      </c>
      <c r="AW14" s="5" t="str">
        <f t="shared" si="6"/>
        <v>LUNES</v>
      </c>
      <c r="AX14" s="8">
        <f t="shared" si="7"/>
        <v>42653</v>
      </c>
      <c r="AY14" s="69">
        <f t="shared" si="8"/>
        <v>11831</v>
      </c>
      <c r="AZ14" s="69">
        <f t="shared" si="9"/>
        <v>14225</v>
      </c>
      <c r="BA14" s="69">
        <f t="shared" si="10"/>
        <v>6492</v>
      </c>
      <c r="BB14" s="69">
        <f t="shared" si="11"/>
        <v>0</v>
      </c>
      <c r="BC14" s="157">
        <f t="shared" si="12"/>
        <v>6253</v>
      </c>
      <c r="BD14" s="159">
        <f t="shared" si="13"/>
        <v>38801</v>
      </c>
      <c r="BF14" s="309"/>
      <c r="BG14" s="313"/>
      <c r="BH14" s="135">
        <v>2357</v>
      </c>
      <c r="BI14" s="82">
        <f t="shared" si="40"/>
        <v>8249.5</v>
      </c>
      <c r="BJ14" s="79">
        <v>447</v>
      </c>
      <c r="BK14" s="82">
        <f t="shared" si="18"/>
        <v>1564.5</v>
      </c>
      <c r="BL14" s="79">
        <v>6392</v>
      </c>
      <c r="BM14" s="82">
        <f t="shared" si="19"/>
        <v>44744</v>
      </c>
      <c r="BN14" s="79">
        <v>29</v>
      </c>
      <c r="BO14" s="174">
        <v>29</v>
      </c>
      <c r="BP14" s="174">
        <v>28</v>
      </c>
      <c r="BQ14" s="119">
        <f t="shared" si="14"/>
        <v>1948.5</v>
      </c>
      <c r="BR14" s="309"/>
      <c r="BS14" s="315"/>
      <c r="BT14" s="99">
        <v>2140</v>
      </c>
      <c r="BU14" s="83">
        <f t="shared" si="20"/>
        <v>7490</v>
      </c>
      <c r="BV14" s="174">
        <v>225</v>
      </c>
      <c r="BW14" s="83">
        <f t="shared" si="21"/>
        <v>787.5</v>
      </c>
      <c r="BX14" s="174">
        <v>7014</v>
      </c>
      <c r="BY14" s="83">
        <f t="shared" si="22"/>
        <v>49098</v>
      </c>
      <c r="BZ14" s="174">
        <v>26</v>
      </c>
      <c r="CA14" s="174">
        <v>25</v>
      </c>
      <c r="CB14" s="174">
        <v>24</v>
      </c>
      <c r="CC14" s="100">
        <f t="shared" si="15"/>
        <v>2390.6458333333335</v>
      </c>
      <c r="CD14" s="309"/>
      <c r="CE14" s="317"/>
      <c r="CF14" s="99">
        <v>1516</v>
      </c>
      <c r="CG14" s="74">
        <f t="shared" si="23"/>
        <v>4548</v>
      </c>
      <c r="CH14" s="174">
        <v>138</v>
      </c>
      <c r="CI14" s="74">
        <f t="shared" si="24"/>
        <v>414</v>
      </c>
      <c r="CJ14" s="174">
        <v>2976</v>
      </c>
      <c r="CK14" s="74">
        <f t="shared" si="25"/>
        <v>17856</v>
      </c>
      <c r="CL14" s="174">
        <v>18</v>
      </c>
      <c r="CM14" s="174">
        <v>16</v>
      </c>
      <c r="CN14" s="174">
        <v>16</v>
      </c>
      <c r="CO14" s="100">
        <f t="shared" si="26"/>
        <v>1426.125</v>
      </c>
      <c r="CP14" s="309"/>
      <c r="CQ14" s="319"/>
      <c r="CR14" s="91"/>
      <c r="CS14" s="83">
        <f t="shared" si="27"/>
        <v>0</v>
      </c>
      <c r="CT14" s="174"/>
      <c r="CU14" s="83">
        <f t="shared" si="28"/>
        <v>0</v>
      </c>
      <c r="CV14" s="174"/>
      <c r="CW14" s="83">
        <f t="shared" si="29"/>
        <v>0</v>
      </c>
      <c r="CX14" s="174"/>
      <c r="CY14" s="174"/>
      <c r="CZ14" s="174"/>
      <c r="DA14" s="98" t="e">
        <f t="shared" si="30"/>
        <v>#DIV/0!</v>
      </c>
      <c r="DB14" s="309"/>
      <c r="DC14" s="307"/>
      <c r="DD14" s="99">
        <v>696</v>
      </c>
      <c r="DE14" s="83">
        <f t="shared" si="31"/>
        <v>2436</v>
      </c>
      <c r="DF14" s="174">
        <v>64</v>
      </c>
      <c r="DG14" s="83">
        <f t="shared" si="32"/>
        <v>224</v>
      </c>
      <c r="DH14" s="174">
        <v>2892</v>
      </c>
      <c r="DI14" s="83">
        <f t="shared" si="33"/>
        <v>20244</v>
      </c>
      <c r="DJ14" s="174">
        <v>15</v>
      </c>
      <c r="DK14" s="174">
        <v>15</v>
      </c>
      <c r="DL14" s="174">
        <v>14</v>
      </c>
      <c r="DM14" s="100">
        <f t="shared" si="34"/>
        <v>1636</v>
      </c>
      <c r="DN14" s="309"/>
      <c r="DO14" s="311"/>
      <c r="DP14" s="102">
        <v>73</v>
      </c>
      <c r="DQ14" s="74">
        <f t="shared" si="35"/>
        <v>273.75</v>
      </c>
      <c r="DR14" s="1">
        <v>260</v>
      </c>
      <c r="DS14" s="74">
        <f t="shared" si="36"/>
        <v>975</v>
      </c>
      <c r="DT14" s="1">
        <v>568</v>
      </c>
      <c r="DU14" s="74">
        <f t="shared" si="37"/>
        <v>4260</v>
      </c>
      <c r="DV14" s="1">
        <v>4</v>
      </c>
      <c r="DW14" s="1">
        <v>4</v>
      </c>
      <c r="DX14" s="110">
        <f t="shared" si="38"/>
        <v>4</v>
      </c>
      <c r="DY14" s="108">
        <f t="shared" si="39"/>
        <v>1377.1875</v>
      </c>
    </row>
    <row r="15" spans="2:132" ht="19.5" thickBot="1" x14ac:dyDescent="0.35">
      <c r="B15" s="274">
        <v>285</v>
      </c>
      <c r="C15" s="38" t="s">
        <v>21</v>
      </c>
      <c r="D15" s="132">
        <f t="shared" si="16"/>
        <v>42654</v>
      </c>
      <c r="E15" s="144">
        <v>85309</v>
      </c>
      <c r="F15" s="144">
        <v>101066</v>
      </c>
      <c r="G15" s="2">
        <v>43056</v>
      </c>
      <c r="H15" s="170"/>
      <c r="I15" s="171">
        <v>44681</v>
      </c>
      <c r="J15" s="24">
        <f t="shared" si="0"/>
        <v>274112</v>
      </c>
      <c r="K15" s="7">
        <v>6434.5</v>
      </c>
      <c r="L15" s="7">
        <v>47709</v>
      </c>
      <c r="M15" s="23">
        <f t="shared" si="1"/>
        <v>328255.5</v>
      </c>
      <c r="N15" s="47"/>
      <c r="O15" s="48"/>
      <c r="P15" s="8">
        <f t="shared" si="2"/>
        <v>42654</v>
      </c>
      <c r="Q15" s="3">
        <v>79250</v>
      </c>
      <c r="R15" s="3">
        <v>1755</v>
      </c>
      <c r="S15" s="3">
        <v>1817</v>
      </c>
      <c r="T15" s="3">
        <v>117</v>
      </c>
      <c r="U15" s="3"/>
      <c r="V15" s="3"/>
      <c r="W15" s="3"/>
      <c r="X15" s="3">
        <v>15041</v>
      </c>
      <c r="Y15" s="3"/>
      <c r="Z15" s="3">
        <v>58</v>
      </c>
      <c r="AA15" s="3">
        <v>58</v>
      </c>
      <c r="AB15" s="3"/>
      <c r="AC15" s="3"/>
      <c r="AD15" s="6"/>
      <c r="AE15" s="3">
        <v>350</v>
      </c>
      <c r="AF15" s="3">
        <v>400</v>
      </c>
      <c r="AG15" s="3"/>
      <c r="AH15" s="3"/>
      <c r="AI15" s="3"/>
      <c r="AJ15" s="3"/>
      <c r="AK15" s="3"/>
      <c r="AL15" s="3"/>
      <c r="AM15" s="25"/>
      <c r="AN15" s="3"/>
      <c r="AO15" s="53"/>
      <c r="AP15" s="44">
        <f t="shared" si="3"/>
        <v>98846</v>
      </c>
      <c r="AQ15" s="9">
        <v>968</v>
      </c>
      <c r="AR15" s="9">
        <f t="shared" si="4"/>
        <v>328255.5</v>
      </c>
      <c r="AS15" s="49">
        <f>'[2]OCT 16'!$I$15</f>
        <v>8242.5</v>
      </c>
      <c r="AT15" s="46">
        <f t="shared" si="17"/>
        <v>436312</v>
      </c>
      <c r="AV15" s="276">
        <f t="shared" si="5"/>
        <v>285</v>
      </c>
      <c r="AW15" s="5" t="str">
        <f t="shared" si="6"/>
        <v>MARTES</v>
      </c>
      <c r="AX15" s="8">
        <f t="shared" si="7"/>
        <v>42654</v>
      </c>
      <c r="AY15" s="69">
        <f t="shared" si="8"/>
        <v>12187</v>
      </c>
      <c r="AZ15" s="69">
        <f t="shared" si="9"/>
        <v>14438</v>
      </c>
      <c r="BA15" s="69">
        <f t="shared" si="10"/>
        <v>7176</v>
      </c>
      <c r="BB15" s="69">
        <f t="shared" si="11"/>
        <v>0</v>
      </c>
      <c r="BC15" s="157">
        <f t="shared" si="12"/>
        <v>6383</v>
      </c>
      <c r="BD15" s="159">
        <f t="shared" si="13"/>
        <v>40184</v>
      </c>
      <c r="BF15" s="308" t="str">
        <f>C10</f>
        <v>JUEVES</v>
      </c>
      <c r="BG15" s="312">
        <f>AX10</f>
        <v>42649</v>
      </c>
      <c r="BH15" s="135">
        <v>2530</v>
      </c>
      <c r="BI15" s="82">
        <f t="shared" si="40"/>
        <v>8855</v>
      </c>
      <c r="BJ15" s="79">
        <v>297</v>
      </c>
      <c r="BK15" s="82">
        <f t="shared" si="18"/>
        <v>1039.5</v>
      </c>
      <c r="BL15" s="79">
        <v>6298</v>
      </c>
      <c r="BM15" s="82">
        <f t="shared" si="19"/>
        <v>44086</v>
      </c>
      <c r="BN15" s="79"/>
      <c r="BO15" s="174">
        <v>31</v>
      </c>
      <c r="BP15" s="174">
        <v>32</v>
      </c>
      <c r="BQ15" s="119">
        <f t="shared" si="14"/>
        <v>1686.890625</v>
      </c>
      <c r="BR15" s="308" t="str">
        <f>BF15</f>
        <v>JUEVES</v>
      </c>
      <c r="BS15" s="314">
        <f>BG15</f>
        <v>42649</v>
      </c>
      <c r="BT15" s="99">
        <v>2553</v>
      </c>
      <c r="BU15" s="83">
        <f t="shared" si="20"/>
        <v>8935.5</v>
      </c>
      <c r="BV15" s="174">
        <v>191</v>
      </c>
      <c r="BW15" s="83">
        <f t="shared" si="21"/>
        <v>668.5</v>
      </c>
      <c r="BX15" s="174">
        <v>7441</v>
      </c>
      <c r="BY15" s="83">
        <f t="shared" si="22"/>
        <v>52087</v>
      </c>
      <c r="BZ15" s="174"/>
      <c r="CA15" s="174">
        <v>25</v>
      </c>
      <c r="CB15" s="174">
        <v>25</v>
      </c>
      <c r="CC15" s="100">
        <f t="shared" si="15"/>
        <v>2467.64</v>
      </c>
      <c r="CD15" s="308" t="str">
        <f>BR15</f>
        <v>JUEVES</v>
      </c>
      <c r="CE15" s="316">
        <f>BS15</f>
        <v>42649</v>
      </c>
      <c r="CF15" s="99">
        <v>1814</v>
      </c>
      <c r="CG15" s="74">
        <f t="shared" si="23"/>
        <v>5442</v>
      </c>
      <c r="CH15" s="174">
        <v>282</v>
      </c>
      <c r="CI15" s="74">
        <f t="shared" si="24"/>
        <v>846</v>
      </c>
      <c r="CJ15" s="174">
        <v>3680</v>
      </c>
      <c r="CK15" s="74">
        <f t="shared" si="25"/>
        <v>22080</v>
      </c>
      <c r="CL15" s="174"/>
      <c r="CM15" s="174">
        <v>17</v>
      </c>
      <c r="CN15" s="174">
        <v>17</v>
      </c>
      <c r="CO15" s="100">
        <f t="shared" si="26"/>
        <v>1668.7058823529412</v>
      </c>
      <c r="CP15" s="308" t="str">
        <f>CD15</f>
        <v>JUEVES</v>
      </c>
      <c r="CQ15" s="318">
        <f>CE15</f>
        <v>42649</v>
      </c>
      <c r="CR15" s="91"/>
      <c r="CS15" s="83">
        <f t="shared" si="27"/>
        <v>0</v>
      </c>
      <c r="CT15" s="174"/>
      <c r="CU15" s="83">
        <f t="shared" si="28"/>
        <v>0</v>
      </c>
      <c r="CV15" s="174"/>
      <c r="CW15" s="83">
        <f t="shared" si="29"/>
        <v>0</v>
      </c>
      <c r="CX15" s="174"/>
      <c r="CY15" s="174"/>
      <c r="CZ15" s="174"/>
      <c r="DA15" s="98" t="e">
        <f t="shared" si="30"/>
        <v>#DIV/0!</v>
      </c>
      <c r="DB15" s="308" t="str">
        <f>CP15</f>
        <v>JUEVES</v>
      </c>
      <c r="DC15" s="306">
        <f>CQ15</f>
        <v>42649</v>
      </c>
      <c r="DD15" s="99">
        <v>813</v>
      </c>
      <c r="DE15" s="83">
        <f t="shared" si="31"/>
        <v>2845.5</v>
      </c>
      <c r="DF15" s="174">
        <v>69</v>
      </c>
      <c r="DG15" s="83">
        <f t="shared" si="32"/>
        <v>241.5</v>
      </c>
      <c r="DH15" s="174">
        <v>3073</v>
      </c>
      <c r="DI15" s="83">
        <f t="shared" si="33"/>
        <v>21511</v>
      </c>
      <c r="DJ15" s="174"/>
      <c r="DK15" s="174">
        <v>14</v>
      </c>
      <c r="DL15" s="174">
        <v>15</v>
      </c>
      <c r="DM15" s="100">
        <f t="shared" si="34"/>
        <v>1639.8666666666666</v>
      </c>
      <c r="DN15" s="308" t="str">
        <f>DB15</f>
        <v>JUEVES</v>
      </c>
      <c r="DO15" s="310">
        <f>DC15</f>
        <v>42649</v>
      </c>
      <c r="DP15" s="102">
        <v>56</v>
      </c>
      <c r="DQ15" s="74">
        <f t="shared" si="35"/>
        <v>210</v>
      </c>
      <c r="DR15" s="1">
        <v>222</v>
      </c>
      <c r="DS15" s="74">
        <f t="shared" si="36"/>
        <v>832.5</v>
      </c>
      <c r="DT15" s="1">
        <v>461</v>
      </c>
      <c r="DU15" s="74">
        <f t="shared" si="37"/>
        <v>3457.5</v>
      </c>
      <c r="DV15" s="1"/>
      <c r="DW15" s="1">
        <v>4</v>
      </c>
      <c r="DX15" s="110">
        <f t="shared" si="38"/>
        <v>4</v>
      </c>
      <c r="DY15" s="108">
        <f t="shared" si="39"/>
        <v>1125</v>
      </c>
    </row>
    <row r="16" spans="2:132" ht="19.5" thickBot="1" x14ac:dyDescent="0.35">
      <c r="B16" s="274">
        <v>286</v>
      </c>
      <c r="C16" s="38" t="s">
        <v>23</v>
      </c>
      <c r="D16" s="132">
        <f t="shared" si="16"/>
        <v>42655</v>
      </c>
      <c r="E16" s="144">
        <v>58744</v>
      </c>
      <c r="F16" s="144">
        <v>62405</v>
      </c>
      <c r="G16" s="2">
        <v>33288</v>
      </c>
      <c r="H16" s="170"/>
      <c r="I16" s="171">
        <v>26866</v>
      </c>
      <c r="J16" s="24">
        <f t="shared" si="0"/>
        <v>181303</v>
      </c>
      <c r="K16" s="7">
        <v>5920</v>
      </c>
      <c r="L16" s="7">
        <v>15619</v>
      </c>
      <c r="M16" s="23">
        <f t="shared" si="1"/>
        <v>202842</v>
      </c>
      <c r="N16" s="47"/>
      <c r="O16" s="48"/>
      <c r="P16" s="8">
        <f t="shared" si="2"/>
        <v>42655</v>
      </c>
      <c r="Q16" s="3">
        <v>0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6"/>
      <c r="AE16" s="3"/>
      <c r="AF16" s="3"/>
      <c r="AG16" s="3"/>
      <c r="AH16" s="3"/>
      <c r="AI16" s="3"/>
      <c r="AJ16" s="3"/>
      <c r="AK16" s="3"/>
      <c r="AL16" s="3"/>
      <c r="AM16" s="25"/>
      <c r="AN16" s="3"/>
      <c r="AO16" s="53"/>
      <c r="AP16" s="44">
        <f t="shared" si="3"/>
        <v>0</v>
      </c>
      <c r="AQ16" s="9">
        <v>0</v>
      </c>
      <c r="AR16" s="9">
        <f t="shared" si="4"/>
        <v>202842</v>
      </c>
      <c r="AS16" s="49">
        <f>'[2]OCT 16'!$I$16</f>
        <v>8621.25</v>
      </c>
      <c r="AT16" s="46">
        <f t="shared" si="17"/>
        <v>211463.25</v>
      </c>
      <c r="AU16" s="68"/>
      <c r="AV16" s="276">
        <f t="shared" si="5"/>
        <v>286</v>
      </c>
      <c r="AW16" s="5" t="str">
        <f t="shared" si="6"/>
        <v>MIÉRCOLES</v>
      </c>
      <c r="AX16" s="8">
        <f t="shared" si="7"/>
        <v>42655</v>
      </c>
      <c r="AY16" s="69">
        <f t="shared" si="8"/>
        <v>8392</v>
      </c>
      <c r="AZ16" s="69">
        <f t="shared" si="9"/>
        <v>8915</v>
      </c>
      <c r="BA16" s="69">
        <f t="shared" si="10"/>
        <v>5548</v>
      </c>
      <c r="BB16" s="69">
        <f t="shared" si="11"/>
        <v>0</v>
      </c>
      <c r="BC16" s="157">
        <f t="shared" si="12"/>
        <v>3838</v>
      </c>
      <c r="BD16" s="159">
        <f t="shared" si="13"/>
        <v>26693</v>
      </c>
      <c r="BF16" s="309"/>
      <c r="BG16" s="313"/>
      <c r="BH16" s="135">
        <v>2077</v>
      </c>
      <c r="BI16" s="82">
        <f t="shared" si="40"/>
        <v>7269.5</v>
      </c>
      <c r="BJ16" s="79">
        <v>374</v>
      </c>
      <c r="BK16" s="82">
        <f t="shared" si="18"/>
        <v>1309</v>
      </c>
      <c r="BL16" s="79">
        <v>5462</v>
      </c>
      <c r="BM16" s="82">
        <f t="shared" si="19"/>
        <v>38234</v>
      </c>
      <c r="BN16" s="79">
        <v>33</v>
      </c>
      <c r="BO16" s="174">
        <v>25</v>
      </c>
      <c r="BP16" s="174">
        <v>24</v>
      </c>
      <c r="BQ16" s="119">
        <f t="shared" si="14"/>
        <v>1950.5208333333333</v>
      </c>
      <c r="BR16" s="309"/>
      <c r="BS16" s="315"/>
      <c r="BT16" s="99">
        <v>2162</v>
      </c>
      <c r="BU16" s="83">
        <f t="shared" si="20"/>
        <v>7567</v>
      </c>
      <c r="BV16" s="174">
        <v>251</v>
      </c>
      <c r="BW16" s="83">
        <f t="shared" si="21"/>
        <v>878.5</v>
      </c>
      <c r="BX16" s="174">
        <v>7031</v>
      </c>
      <c r="BY16" s="83">
        <f t="shared" si="22"/>
        <v>49217</v>
      </c>
      <c r="BZ16" s="174">
        <v>25</v>
      </c>
      <c r="CA16" s="174">
        <v>25</v>
      </c>
      <c r="CB16" s="174">
        <v>24</v>
      </c>
      <c r="CC16" s="100">
        <f t="shared" si="15"/>
        <v>2402.6041666666665</v>
      </c>
      <c r="CD16" s="309"/>
      <c r="CE16" s="317"/>
      <c r="CF16" s="99">
        <v>1567</v>
      </c>
      <c r="CG16" s="74">
        <f t="shared" si="23"/>
        <v>4701</v>
      </c>
      <c r="CH16" s="174">
        <v>171</v>
      </c>
      <c r="CI16" s="74">
        <f t="shared" si="24"/>
        <v>513</v>
      </c>
      <c r="CJ16" s="174">
        <v>3154</v>
      </c>
      <c r="CK16" s="74">
        <f t="shared" si="25"/>
        <v>18924</v>
      </c>
      <c r="CL16" s="174">
        <v>17</v>
      </c>
      <c r="CM16" s="174">
        <v>14</v>
      </c>
      <c r="CN16" s="174">
        <v>15</v>
      </c>
      <c r="CO16" s="100">
        <f t="shared" si="26"/>
        <v>1609.2</v>
      </c>
      <c r="CP16" s="309"/>
      <c r="CQ16" s="319"/>
      <c r="CR16" s="91"/>
      <c r="CS16" s="83">
        <f t="shared" si="27"/>
        <v>0</v>
      </c>
      <c r="CT16" s="174"/>
      <c r="CU16" s="83">
        <f t="shared" si="28"/>
        <v>0</v>
      </c>
      <c r="CV16" s="174"/>
      <c r="CW16" s="83">
        <f t="shared" si="29"/>
        <v>0</v>
      </c>
      <c r="CX16" s="174"/>
      <c r="CY16" s="174"/>
      <c r="CZ16" s="174"/>
      <c r="DA16" s="98" t="e">
        <f t="shared" si="30"/>
        <v>#DIV/0!</v>
      </c>
      <c r="DB16" s="309"/>
      <c r="DC16" s="307"/>
      <c r="DD16" s="99">
        <v>775</v>
      </c>
      <c r="DE16" s="83">
        <f t="shared" si="31"/>
        <v>2712.5</v>
      </c>
      <c r="DF16" s="174">
        <v>68</v>
      </c>
      <c r="DG16" s="83">
        <f t="shared" si="32"/>
        <v>238</v>
      </c>
      <c r="DH16" s="174">
        <v>3223</v>
      </c>
      <c r="DI16" s="83">
        <f t="shared" si="33"/>
        <v>22561</v>
      </c>
      <c r="DJ16" s="174">
        <v>15</v>
      </c>
      <c r="DK16" s="174">
        <v>13</v>
      </c>
      <c r="DL16" s="174">
        <v>12</v>
      </c>
      <c r="DM16" s="100">
        <f t="shared" si="34"/>
        <v>2125.9583333333335</v>
      </c>
      <c r="DN16" s="309"/>
      <c r="DO16" s="311"/>
      <c r="DP16" s="102">
        <v>64</v>
      </c>
      <c r="DQ16" s="74">
        <f t="shared" si="35"/>
        <v>240</v>
      </c>
      <c r="DR16" s="1">
        <v>184</v>
      </c>
      <c r="DS16" s="74">
        <f t="shared" si="36"/>
        <v>690</v>
      </c>
      <c r="DT16" s="1">
        <v>464</v>
      </c>
      <c r="DU16" s="74">
        <f t="shared" si="37"/>
        <v>3480</v>
      </c>
      <c r="DV16" s="1">
        <v>4</v>
      </c>
      <c r="DW16" s="1">
        <v>4</v>
      </c>
      <c r="DX16" s="110">
        <f t="shared" si="38"/>
        <v>4</v>
      </c>
      <c r="DY16" s="108">
        <f t="shared" si="39"/>
        <v>1102.5</v>
      </c>
    </row>
    <row r="17" spans="2:129" ht="19.5" thickBot="1" x14ac:dyDescent="0.35">
      <c r="B17" s="274">
        <v>287</v>
      </c>
      <c r="C17" s="38" t="s">
        <v>25</v>
      </c>
      <c r="D17" s="132">
        <f t="shared" si="16"/>
        <v>42656</v>
      </c>
      <c r="E17" s="144">
        <v>84553</v>
      </c>
      <c r="F17" s="144">
        <v>97510</v>
      </c>
      <c r="G17" s="2">
        <v>40758</v>
      </c>
      <c r="H17" s="170"/>
      <c r="I17" s="171">
        <v>42399</v>
      </c>
      <c r="J17" s="24">
        <f t="shared" si="0"/>
        <v>265220</v>
      </c>
      <c r="K17" s="7">
        <v>6408</v>
      </c>
      <c r="L17" s="7">
        <v>46924.5</v>
      </c>
      <c r="M17" s="23">
        <f t="shared" si="1"/>
        <v>318552.5</v>
      </c>
      <c r="N17" s="47"/>
      <c r="O17" s="48"/>
      <c r="P17" s="8">
        <f t="shared" si="2"/>
        <v>42656</v>
      </c>
      <c r="Q17" s="3">
        <v>65900</v>
      </c>
      <c r="R17" s="3">
        <v>1287</v>
      </c>
      <c r="S17" s="3">
        <v>2788</v>
      </c>
      <c r="T17" s="3"/>
      <c r="U17" s="3"/>
      <c r="V17" s="3"/>
      <c r="W17" s="3"/>
      <c r="X17" s="3"/>
      <c r="Y17" s="3"/>
      <c r="Z17" s="3"/>
      <c r="AA17" s="3">
        <v>406</v>
      </c>
      <c r="AB17" s="3">
        <v>6036</v>
      </c>
      <c r="AC17" s="3"/>
      <c r="AD17" s="6"/>
      <c r="AE17" s="3"/>
      <c r="AF17" s="3">
        <v>800</v>
      </c>
      <c r="AG17" s="3"/>
      <c r="AH17" s="3"/>
      <c r="AI17" s="3"/>
      <c r="AJ17" s="3"/>
      <c r="AK17" s="3"/>
      <c r="AL17" s="3"/>
      <c r="AM17" s="25"/>
      <c r="AN17" s="3"/>
      <c r="AO17" s="53">
        <v>6036</v>
      </c>
      <c r="AP17" s="44">
        <f t="shared" si="3"/>
        <v>83253</v>
      </c>
      <c r="AQ17" s="9">
        <v>0</v>
      </c>
      <c r="AR17" s="9">
        <f t="shared" si="4"/>
        <v>318552.5</v>
      </c>
      <c r="AS17" s="49">
        <f>'[2]OCT 16'!$I$17</f>
        <v>9348.75</v>
      </c>
      <c r="AT17" s="46">
        <f t="shared" si="17"/>
        <v>411154.25</v>
      </c>
      <c r="AU17" s="68"/>
      <c r="AV17" s="276">
        <f t="shared" si="5"/>
        <v>287</v>
      </c>
      <c r="AW17" s="5" t="str">
        <f t="shared" si="6"/>
        <v>JUEVES</v>
      </c>
      <c r="AX17" s="8">
        <f t="shared" si="7"/>
        <v>42656</v>
      </c>
      <c r="AY17" s="69">
        <f t="shared" si="8"/>
        <v>12079</v>
      </c>
      <c r="AZ17" s="69">
        <f t="shared" si="9"/>
        <v>13930</v>
      </c>
      <c r="BA17" s="69">
        <f t="shared" si="10"/>
        <v>6793</v>
      </c>
      <c r="BB17" s="69">
        <f t="shared" si="11"/>
        <v>0</v>
      </c>
      <c r="BC17" s="157">
        <f t="shared" si="12"/>
        <v>6057</v>
      </c>
      <c r="BD17" s="159">
        <f t="shared" si="13"/>
        <v>38859</v>
      </c>
      <c r="BF17" s="308" t="str">
        <f>C11</f>
        <v>VIERNES</v>
      </c>
      <c r="BG17" s="312">
        <f>AX11</f>
        <v>42650</v>
      </c>
      <c r="BH17" s="135">
        <v>2198</v>
      </c>
      <c r="BI17" s="82">
        <f t="shared" si="40"/>
        <v>7693</v>
      </c>
      <c r="BJ17" s="79">
        <v>362</v>
      </c>
      <c r="BK17" s="82">
        <f t="shared" si="18"/>
        <v>1267</v>
      </c>
      <c r="BL17" s="79">
        <v>5778</v>
      </c>
      <c r="BM17" s="82">
        <f t="shared" si="19"/>
        <v>40446</v>
      </c>
      <c r="BN17" s="79"/>
      <c r="BO17" s="174">
        <v>27</v>
      </c>
      <c r="BP17" s="174">
        <v>28</v>
      </c>
      <c r="BQ17" s="119">
        <f t="shared" si="14"/>
        <v>1764.5</v>
      </c>
      <c r="BR17" s="308" t="str">
        <f>BF17</f>
        <v>VIERNES</v>
      </c>
      <c r="BS17" s="314">
        <f>BG17</f>
        <v>42650</v>
      </c>
      <c r="BT17" s="99">
        <v>2354</v>
      </c>
      <c r="BU17" s="83">
        <f t="shared" si="20"/>
        <v>8239</v>
      </c>
      <c r="BV17" s="174">
        <v>263</v>
      </c>
      <c r="BW17" s="83">
        <f t="shared" si="21"/>
        <v>920.5</v>
      </c>
      <c r="BX17" s="174">
        <v>8159</v>
      </c>
      <c r="BY17" s="83">
        <f t="shared" si="22"/>
        <v>57113</v>
      </c>
      <c r="BZ17" s="174"/>
      <c r="CA17" s="174">
        <v>27</v>
      </c>
      <c r="CB17" s="174">
        <v>27</v>
      </c>
      <c r="CC17" s="100">
        <f t="shared" si="15"/>
        <v>2454.537037037037</v>
      </c>
      <c r="CD17" s="308" t="str">
        <f>BR17</f>
        <v>VIERNES</v>
      </c>
      <c r="CE17" s="316">
        <f>BS17</f>
        <v>42650</v>
      </c>
      <c r="CF17" s="99">
        <v>1784</v>
      </c>
      <c r="CG17" s="74">
        <f t="shared" si="23"/>
        <v>5352</v>
      </c>
      <c r="CH17" s="174">
        <v>324</v>
      </c>
      <c r="CI17" s="74">
        <f t="shared" si="24"/>
        <v>972</v>
      </c>
      <c r="CJ17" s="174">
        <v>3728</v>
      </c>
      <c r="CK17" s="74">
        <f t="shared" si="25"/>
        <v>22368</v>
      </c>
      <c r="CL17" s="174"/>
      <c r="CM17" s="174">
        <v>16</v>
      </c>
      <c r="CN17" s="174">
        <v>16</v>
      </c>
      <c r="CO17" s="100">
        <f t="shared" si="26"/>
        <v>1793.25</v>
      </c>
      <c r="CP17" s="308" t="str">
        <f>CD17</f>
        <v>VIERNES</v>
      </c>
      <c r="CQ17" s="318">
        <f>CE17</f>
        <v>42650</v>
      </c>
      <c r="CR17" s="91"/>
      <c r="CS17" s="83">
        <f t="shared" si="27"/>
        <v>0</v>
      </c>
      <c r="CT17" s="174"/>
      <c r="CU17" s="83">
        <f t="shared" si="28"/>
        <v>0</v>
      </c>
      <c r="CV17" s="174"/>
      <c r="CW17" s="83">
        <f t="shared" si="29"/>
        <v>0</v>
      </c>
      <c r="CX17" s="174"/>
      <c r="CY17" s="174"/>
      <c r="CZ17" s="174"/>
      <c r="DA17" s="98" t="e">
        <f t="shared" si="30"/>
        <v>#DIV/0!</v>
      </c>
      <c r="DB17" s="308" t="str">
        <f>CP17</f>
        <v>VIERNES</v>
      </c>
      <c r="DC17" s="306">
        <f>CQ17</f>
        <v>42650</v>
      </c>
      <c r="DD17" s="99">
        <v>984</v>
      </c>
      <c r="DE17" s="83">
        <f t="shared" si="31"/>
        <v>3444</v>
      </c>
      <c r="DF17" s="174">
        <v>78</v>
      </c>
      <c r="DG17" s="83">
        <f t="shared" si="32"/>
        <v>273</v>
      </c>
      <c r="DH17" s="174">
        <v>3463</v>
      </c>
      <c r="DI17" s="83">
        <f t="shared" si="33"/>
        <v>24241</v>
      </c>
      <c r="DJ17" s="174"/>
      <c r="DK17" s="174">
        <v>14</v>
      </c>
      <c r="DL17" s="174">
        <v>14</v>
      </c>
      <c r="DM17" s="100">
        <f t="shared" si="34"/>
        <v>1997</v>
      </c>
      <c r="DN17" s="308" t="str">
        <f>DB17</f>
        <v>VIERNES</v>
      </c>
      <c r="DO17" s="310">
        <f>DC17</f>
        <v>42650</v>
      </c>
      <c r="DP17" s="102">
        <v>48</v>
      </c>
      <c r="DQ17" s="74">
        <f t="shared" si="35"/>
        <v>180</v>
      </c>
      <c r="DR17" s="1">
        <v>198</v>
      </c>
      <c r="DS17" s="74">
        <f t="shared" si="36"/>
        <v>742.5</v>
      </c>
      <c r="DT17" s="1">
        <v>458</v>
      </c>
      <c r="DU17" s="74">
        <f t="shared" si="37"/>
        <v>3435</v>
      </c>
      <c r="DV17" s="1"/>
      <c r="DW17" s="1">
        <v>4</v>
      </c>
      <c r="DX17" s="110">
        <f t="shared" si="38"/>
        <v>4</v>
      </c>
      <c r="DY17" s="108">
        <f t="shared" si="39"/>
        <v>1089.375</v>
      </c>
    </row>
    <row r="18" spans="2:129" ht="19.5" thickBot="1" x14ac:dyDescent="0.35">
      <c r="B18" s="274">
        <v>288</v>
      </c>
      <c r="C18" s="38" t="s">
        <v>26</v>
      </c>
      <c r="D18" s="132">
        <f t="shared" si="16"/>
        <v>42657</v>
      </c>
      <c r="E18" s="144">
        <v>82642</v>
      </c>
      <c r="F18" s="144">
        <v>100471</v>
      </c>
      <c r="G18" s="2">
        <v>42714</v>
      </c>
      <c r="H18" s="170"/>
      <c r="I18" s="171">
        <v>37324</v>
      </c>
      <c r="J18" s="24">
        <f t="shared" si="0"/>
        <v>263151</v>
      </c>
      <c r="K18" s="7">
        <v>6838</v>
      </c>
      <c r="L18" s="7">
        <v>41407.5</v>
      </c>
      <c r="M18" s="23">
        <f t="shared" si="1"/>
        <v>311396.5</v>
      </c>
      <c r="N18" s="47"/>
      <c r="O18" s="48"/>
      <c r="P18" s="8">
        <f t="shared" si="2"/>
        <v>42657</v>
      </c>
      <c r="Q18" s="3">
        <v>139900</v>
      </c>
      <c r="R18" s="3">
        <v>1872</v>
      </c>
      <c r="S18" s="3">
        <v>9398</v>
      </c>
      <c r="T18" s="3"/>
      <c r="U18" s="3"/>
      <c r="V18" s="3"/>
      <c r="W18" s="3"/>
      <c r="X18" s="3"/>
      <c r="Y18" s="3"/>
      <c r="Z18" s="3"/>
      <c r="AA18" s="3">
        <v>986</v>
      </c>
      <c r="AB18" s="3">
        <v>6036</v>
      </c>
      <c r="AC18" s="3"/>
      <c r="AD18" s="6"/>
      <c r="AE18" s="3">
        <v>350</v>
      </c>
      <c r="AF18" s="3">
        <v>1000</v>
      </c>
      <c r="AG18" s="3"/>
      <c r="AH18" s="3"/>
      <c r="AI18" s="3">
        <v>1160</v>
      </c>
      <c r="AJ18" s="3"/>
      <c r="AK18" s="3"/>
      <c r="AL18" s="3"/>
      <c r="AM18" s="25"/>
      <c r="AN18" s="3"/>
      <c r="AO18" s="53"/>
      <c r="AP18" s="44">
        <f t="shared" si="3"/>
        <v>160702</v>
      </c>
      <c r="AQ18" s="9">
        <v>2000</v>
      </c>
      <c r="AR18" s="9">
        <f t="shared" si="4"/>
        <v>311396.5</v>
      </c>
      <c r="AS18" s="49">
        <f>'[2]OCT 16'!$I$18</f>
        <v>9532.5</v>
      </c>
      <c r="AT18" s="46">
        <f t="shared" si="17"/>
        <v>483631</v>
      </c>
      <c r="AV18" s="276">
        <f t="shared" si="5"/>
        <v>288</v>
      </c>
      <c r="AW18" s="5" t="str">
        <f t="shared" si="6"/>
        <v>VIERNES</v>
      </c>
      <c r="AX18" s="8">
        <f t="shared" si="7"/>
        <v>42657</v>
      </c>
      <c r="AY18" s="69">
        <f t="shared" si="8"/>
        <v>11806</v>
      </c>
      <c r="AZ18" s="69">
        <f t="shared" si="9"/>
        <v>14353</v>
      </c>
      <c r="BA18" s="69">
        <f t="shared" si="10"/>
        <v>7119</v>
      </c>
      <c r="BB18" s="69">
        <f t="shared" si="11"/>
        <v>0</v>
      </c>
      <c r="BC18" s="157">
        <f t="shared" si="12"/>
        <v>5332</v>
      </c>
      <c r="BD18" s="159">
        <f t="shared" si="13"/>
        <v>38610</v>
      </c>
      <c r="BF18" s="309"/>
      <c r="BG18" s="313"/>
      <c r="BH18" s="135">
        <v>2162</v>
      </c>
      <c r="BI18" s="82">
        <f t="shared" si="40"/>
        <v>7567</v>
      </c>
      <c r="BJ18" s="79">
        <v>434</v>
      </c>
      <c r="BK18" s="82">
        <f t="shared" si="18"/>
        <v>1519</v>
      </c>
      <c r="BL18" s="79">
        <v>6219</v>
      </c>
      <c r="BM18" s="82">
        <f t="shared" si="19"/>
        <v>43533</v>
      </c>
      <c r="BN18" s="79">
        <v>30</v>
      </c>
      <c r="BO18" s="174">
        <v>27</v>
      </c>
      <c r="BP18" s="174">
        <v>26</v>
      </c>
      <c r="BQ18" s="119">
        <f t="shared" si="14"/>
        <v>2023.8076923076924</v>
      </c>
      <c r="BR18" s="309"/>
      <c r="BS18" s="315"/>
      <c r="BT18" s="99">
        <v>2011</v>
      </c>
      <c r="BU18" s="83">
        <f t="shared" si="20"/>
        <v>7038.5</v>
      </c>
      <c r="BV18" s="174">
        <v>289</v>
      </c>
      <c r="BW18" s="83">
        <f t="shared" si="21"/>
        <v>1011.5</v>
      </c>
      <c r="BX18" s="174">
        <v>7319</v>
      </c>
      <c r="BY18" s="83">
        <f t="shared" si="22"/>
        <v>51233</v>
      </c>
      <c r="BZ18" s="174">
        <v>27</v>
      </c>
      <c r="CA18" s="174">
        <v>25</v>
      </c>
      <c r="CB18" s="174">
        <v>25</v>
      </c>
      <c r="CC18" s="100">
        <f t="shared" si="15"/>
        <v>2371.3200000000002</v>
      </c>
      <c r="CD18" s="309"/>
      <c r="CE18" s="317"/>
      <c r="CF18" s="99">
        <v>1172</v>
      </c>
      <c r="CG18" s="74">
        <f t="shared" si="23"/>
        <v>3516</v>
      </c>
      <c r="CH18" s="174">
        <v>190</v>
      </c>
      <c r="CI18" s="74">
        <f t="shared" si="24"/>
        <v>570</v>
      </c>
      <c r="CJ18" s="174">
        <v>2657</v>
      </c>
      <c r="CK18" s="74">
        <f t="shared" si="25"/>
        <v>15942</v>
      </c>
      <c r="CL18" s="174">
        <v>17</v>
      </c>
      <c r="CM18" s="174">
        <v>11</v>
      </c>
      <c r="CN18" s="174">
        <v>11</v>
      </c>
      <c r="CO18" s="100">
        <f t="shared" si="26"/>
        <v>1820.7272727272727</v>
      </c>
      <c r="CP18" s="309"/>
      <c r="CQ18" s="319"/>
      <c r="CR18" s="91"/>
      <c r="CS18" s="83">
        <f t="shared" si="27"/>
        <v>0</v>
      </c>
      <c r="CT18" s="174"/>
      <c r="CU18" s="83">
        <f t="shared" si="28"/>
        <v>0</v>
      </c>
      <c r="CV18" s="174"/>
      <c r="CW18" s="83">
        <f t="shared" si="29"/>
        <v>0</v>
      </c>
      <c r="CX18" s="174"/>
      <c r="CY18" s="174"/>
      <c r="CZ18" s="174"/>
      <c r="DA18" s="98" t="e">
        <f t="shared" si="30"/>
        <v>#DIV/0!</v>
      </c>
      <c r="DB18" s="309"/>
      <c r="DC18" s="307"/>
      <c r="DD18" s="99">
        <v>614</v>
      </c>
      <c r="DE18" s="83">
        <f t="shared" si="31"/>
        <v>2149</v>
      </c>
      <c r="DF18" s="174">
        <v>88</v>
      </c>
      <c r="DG18" s="83">
        <f t="shared" si="32"/>
        <v>308</v>
      </c>
      <c r="DH18" s="174">
        <v>2634</v>
      </c>
      <c r="DI18" s="83">
        <f t="shared" si="33"/>
        <v>18438</v>
      </c>
      <c r="DJ18" s="174">
        <v>14</v>
      </c>
      <c r="DK18" s="174">
        <v>9</v>
      </c>
      <c r="DL18" s="174">
        <v>9</v>
      </c>
      <c r="DM18" s="100">
        <f t="shared" si="34"/>
        <v>2321.6666666666665</v>
      </c>
      <c r="DN18" s="309"/>
      <c r="DO18" s="311"/>
      <c r="DP18" s="102">
        <v>38</v>
      </c>
      <c r="DQ18" s="74">
        <f t="shared" si="35"/>
        <v>142.5</v>
      </c>
      <c r="DR18" s="1">
        <v>198</v>
      </c>
      <c r="DS18" s="74">
        <f t="shared" si="36"/>
        <v>742.5</v>
      </c>
      <c r="DT18" s="1">
        <v>429</v>
      </c>
      <c r="DU18" s="74">
        <f t="shared" si="37"/>
        <v>3217.5</v>
      </c>
      <c r="DV18" s="1">
        <v>4</v>
      </c>
      <c r="DW18" s="1">
        <v>4</v>
      </c>
      <c r="DX18" s="110">
        <f t="shared" si="38"/>
        <v>4</v>
      </c>
      <c r="DY18" s="108">
        <f t="shared" si="39"/>
        <v>1025.625</v>
      </c>
    </row>
    <row r="19" spans="2:129" ht="19.5" thickBot="1" x14ac:dyDescent="0.35">
      <c r="B19" s="274">
        <v>289</v>
      </c>
      <c r="C19" s="38" t="s">
        <v>27</v>
      </c>
      <c r="D19" s="132">
        <f t="shared" si="16"/>
        <v>42658</v>
      </c>
      <c r="E19" s="144">
        <v>58408</v>
      </c>
      <c r="F19" s="144">
        <v>76790</v>
      </c>
      <c r="G19" s="2">
        <v>22560</v>
      </c>
      <c r="H19" s="170"/>
      <c r="I19" s="171">
        <v>32431</v>
      </c>
      <c r="J19" s="24">
        <f t="shared" si="0"/>
        <v>190189</v>
      </c>
      <c r="K19" s="7">
        <v>6509.5</v>
      </c>
      <c r="L19" s="7">
        <v>18030</v>
      </c>
      <c r="M19" s="23">
        <f t="shared" si="1"/>
        <v>214728.5</v>
      </c>
      <c r="N19" s="47"/>
      <c r="O19" s="48"/>
      <c r="P19" s="8">
        <f t="shared" si="2"/>
        <v>42658</v>
      </c>
      <c r="Q19" s="3">
        <v>0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6"/>
      <c r="AE19" s="3"/>
      <c r="AF19" s="3"/>
      <c r="AG19" s="3"/>
      <c r="AH19" s="3"/>
      <c r="AI19" s="3"/>
      <c r="AJ19" s="3"/>
      <c r="AK19" s="3"/>
      <c r="AL19" s="3"/>
      <c r="AM19" s="25"/>
      <c r="AN19" s="3"/>
      <c r="AO19" s="53"/>
      <c r="AP19" s="44">
        <f t="shared" si="3"/>
        <v>0</v>
      </c>
      <c r="AQ19" s="9">
        <v>0</v>
      </c>
      <c r="AR19" s="9">
        <f t="shared" si="4"/>
        <v>214728.5</v>
      </c>
      <c r="AS19" s="49">
        <f>'[2]OCT 16'!$I$19</f>
        <v>8673.75</v>
      </c>
      <c r="AT19" s="46">
        <f t="shared" si="17"/>
        <v>223402.25</v>
      </c>
      <c r="AU19" s="68">
        <f>SUM(AZ10:AZ14)</f>
        <v>62515</v>
      </c>
      <c r="AV19" s="276">
        <f t="shared" si="5"/>
        <v>289</v>
      </c>
      <c r="AW19" s="5" t="str">
        <f t="shared" si="6"/>
        <v>SÁBADO</v>
      </c>
      <c r="AX19" s="8">
        <f t="shared" si="7"/>
        <v>42658</v>
      </c>
      <c r="AY19" s="69">
        <f t="shared" si="8"/>
        <v>8344</v>
      </c>
      <c r="AZ19" s="69">
        <f t="shared" si="9"/>
        <v>10970</v>
      </c>
      <c r="BA19" s="69">
        <f t="shared" si="10"/>
        <v>3760</v>
      </c>
      <c r="BB19" s="69">
        <f t="shared" si="11"/>
        <v>0</v>
      </c>
      <c r="BC19" s="157">
        <f t="shared" si="12"/>
        <v>4633</v>
      </c>
      <c r="BD19" s="159">
        <f t="shared" si="13"/>
        <v>27707</v>
      </c>
      <c r="BF19" s="308" t="str">
        <f>C12</f>
        <v>SÁBADO</v>
      </c>
      <c r="BG19" s="312">
        <f>AX12</f>
        <v>42651</v>
      </c>
      <c r="BH19" s="135">
        <v>843</v>
      </c>
      <c r="BI19" s="82">
        <f t="shared" si="40"/>
        <v>2950.5</v>
      </c>
      <c r="BJ19" s="79">
        <v>270</v>
      </c>
      <c r="BK19" s="82">
        <f t="shared" si="18"/>
        <v>945</v>
      </c>
      <c r="BL19" s="79">
        <v>3698</v>
      </c>
      <c r="BM19" s="82">
        <f t="shared" si="19"/>
        <v>25886</v>
      </c>
      <c r="BN19" s="79"/>
      <c r="BO19" s="174">
        <v>18</v>
      </c>
      <c r="BP19" s="174">
        <v>16</v>
      </c>
      <c r="BQ19" s="119">
        <f t="shared" si="14"/>
        <v>1861.34375</v>
      </c>
      <c r="BR19" s="308" t="str">
        <f>BF19</f>
        <v>SÁBADO</v>
      </c>
      <c r="BS19" s="314">
        <f>BG19</f>
        <v>42651</v>
      </c>
      <c r="BT19" s="99">
        <v>1103</v>
      </c>
      <c r="BU19" s="83">
        <f t="shared" si="20"/>
        <v>3860.5</v>
      </c>
      <c r="BV19" s="174">
        <v>226</v>
      </c>
      <c r="BW19" s="83">
        <f t="shared" si="21"/>
        <v>791</v>
      </c>
      <c r="BX19" s="174">
        <v>5640</v>
      </c>
      <c r="BY19" s="83">
        <f t="shared" si="22"/>
        <v>39480</v>
      </c>
      <c r="BZ19" s="174"/>
      <c r="CA19" s="174">
        <v>18</v>
      </c>
      <c r="CB19" s="174">
        <v>18</v>
      </c>
      <c r="CC19" s="100">
        <f t="shared" si="15"/>
        <v>2451.75</v>
      </c>
      <c r="CD19" s="308" t="str">
        <f>BR19</f>
        <v>SÁBADO</v>
      </c>
      <c r="CE19" s="316">
        <f>BS19</f>
        <v>42651</v>
      </c>
      <c r="CF19" s="99">
        <v>539</v>
      </c>
      <c r="CG19" s="74">
        <f t="shared" si="23"/>
        <v>1617</v>
      </c>
      <c r="CH19" s="174">
        <v>196</v>
      </c>
      <c r="CI19" s="74">
        <f t="shared" si="24"/>
        <v>588</v>
      </c>
      <c r="CJ19" s="174">
        <v>2003</v>
      </c>
      <c r="CK19" s="74">
        <f t="shared" si="25"/>
        <v>12018</v>
      </c>
      <c r="CL19" s="174"/>
      <c r="CM19" s="174">
        <v>8</v>
      </c>
      <c r="CN19" s="174">
        <v>9</v>
      </c>
      <c r="CO19" s="100">
        <f t="shared" si="26"/>
        <v>1580.3333333333333</v>
      </c>
      <c r="CP19" s="308" t="str">
        <f>CD19</f>
        <v>SÁBADO</v>
      </c>
      <c r="CQ19" s="318">
        <f>CE19</f>
        <v>42651</v>
      </c>
      <c r="CR19" s="91"/>
      <c r="CS19" s="83">
        <f t="shared" si="27"/>
        <v>0</v>
      </c>
      <c r="CT19" s="174"/>
      <c r="CU19" s="83">
        <f t="shared" si="28"/>
        <v>0</v>
      </c>
      <c r="CV19" s="174"/>
      <c r="CW19" s="83">
        <f t="shared" si="29"/>
        <v>0</v>
      </c>
      <c r="CX19" s="174"/>
      <c r="CY19" s="174"/>
      <c r="CZ19" s="174"/>
      <c r="DA19" s="98" t="e">
        <f t="shared" si="30"/>
        <v>#DIV/0!</v>
      </c>
      <c r="DB19" s="308" t="str">
        <f>CP19</f>
        <v>SÁBADO</v>
      </c>
      <c r="DC19" s="306">
        <f>CQ19</f>
        <v>42651</v>
      </c>
      <c r="DD19" s="99">
        <v>352</v>
      </c>
      <c r="DE19" s="83">
        <f t="shared" si="31"/>
        <v>1232</v>
      </c>
      <c r="DF19" s="174">
        <v>44</v>
      </c>
      <c r="DG19" s="83">
        <f t="shared" si="32"/>
        <v>154</v>
      </c>
      <c r="DH19" s="174">
        <v>1855</v>
      </c>
      <c r="DI19" s="83">
        <f t="shared" si="33"/>
        <v>12985</v>
      </c>
      <c r="DJ19" s="174"/>
      <c r="DK19" s="174">
        <v>7</v>
      </c>
      <c r="DL19" s="174">
        <v>7</v>
      </c>
      <c r="DM19" s="100">
        <f t="shared" si="34"/>
        <v>2053</v>
      </c>
      <c r="DN19" s="308" t="str">
        <f>DB19</f>
        <v>SÁBADO</v>
      </c>
      <c r="DO19" s="310">
        <f>DC19</f>
        <v>42651</v>
      </c>
      <c r="DP19" s="102">
        <v>17</v>
      </c>
      <c r="DQ19" s="74">
        <f t="shared" si="35"/>
        <v>63.75</v>
      </c>
      <c r="DR19" s="1">
        <v>126</v>
      </c>
      <c r="DS19" s="74">
        <f t="shared" si="36"/>
        <v>472.5</v>
      </c>
      <c r="DT19" s="1">
        <v>311</v>
      </c>
      <c r="DU19" s="74">
        <f t="shared" si="37"/>
        <v>2332.5</v>
      </c>
      <c r="DV19" s="1"/>
      <c r="DW19" s="1">
        <v>4</v>
      </c>
      <c r="DX19" s="110">
        <f t="shared" si="38"/>
        <v>4</v>
      </c>
      <c r="DY19" s="108">
        <f t="shared" si="39"/>
        <v>717.1875</v>
      </c>
    </row>
    <row r="20" spans="2:129" ht="19.5" thickBot="1" x14ac:dyDescent="0.35">
      <c r="B20" s="274">
        <v>290</v>
      </c>
      <c r="C20" s="38" t="s">
        <v>22</v>
      </c>
      <c r="D20" s="132">
        <f t="shared" si="16"/>
        <v>42659</v>
      </c>
      <c r="E20" s="144">
        <v>43337</v>
      </c>
      <c r="F20" s="144">
        <v>49413</v>
      </c>
      <c r="G20" s="2">
        <v>14766</v>
      </c>
      <c r="H20" s="170"/>
      <c r="I20" s="171">
        <v>7175</v>
      </c>
      <c r="J20" s="24">
        <f t="shared" si="0"/>
        <v>114691</v>
      </c>
      <c r="K20" s="7">
        <v>4559</v>
      </c>
      <c r="L20" s="7">
        <v>8445</v>
      </c>
      <c r="M20" s="23">
        <f t="shared" si="1"/>
        <v>127695</v>
      </c>
      <c r="N20" s="47"/>
      <c r="O20" s="48"/>
      <c r="P20" s="8">
        <f t="shared" si="2"/>
        <v>42659</v>
      </c>
      <c r="Q20" s="3">
        <v>0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6"/>
      <c r="AE20" s="3"/>
      <c r="AF20" s="3"/>
      <c r="AG20" s="3"/>
      <c r="AH20" s="3"/>
      <c r="AI20" s="3"/>
      <c r="AJ20" s="3"/>
      <c r="AK20" s="3"/>
      <c r="AL20" s="3"/>
      <c r="AM20" s="25"/>
      <c r="AN20" s="3"/>
      <c r="AO20" s="53"/>
      <c r="AP20" s="44">
        <f t="shared" si="3"/>
        <v>0</v>
      </c>
      <c r="AQ20" s="9">
        <v>0</v>
      </c>
      <c r="AR20" s="9">
        <f t="shared" si="4"/>
        <v>127695</v>
      </c>
      <c r="AS20" s="49">
        <f>'[2]OCT 16'!$I$20</f>
        <v>4867.5</v>
      </c>
      <c r="AT20" s="46">
        <f t="shared" si="17"/>
        <v>132562.5</v>
      </c>
      <c r="AU20" s="68">
        <f>SUM(AZ15:AZ16)</f>
        <v>23353</v>
      </c>
      <c r="AV20" s="276">
        <f t="shared" si="5"/>
        <v>290</v>
      </c>
      <c r="AW20" s="5" t="str">
        <f t="shared" si="6"/>
        <v>DOMINGO</v>
      </c>
      <c r="AX20" s="8">
        <f t="shared" si="7"/>
        <v>42659</v>
      </c>
      <c r="AY20" s="69">
        <f t="shared" si="8"/>
        <v>6191</v>
      </c>
      <c r="AZ20" s="69">
        <f t="shared" si="9"/>
        <v>7059</v>
      </c>
      <c r="BA20" s="69">
        <f t="shared" si="10"/>
        <v>2461</v>
      </c>
      <c r="BB20" s="69">
        <f t="shared" si="11"/>
        <v>0</v>
      </c>
      <c r="BC20" s="157">
        <f t="shared" si="12"/>
        <v>1025</v>
      </c>
      <c r="BD20" s="159">
        <f t="shared" si="13"/>
        <v>16736</v>
      </c>
      <c r="BF20" s="309"/>
      <c r="BG20" s="313"/>
      <c r="BH20" s="135">
        <v>896</v>
      </c>
      <c r="BI20" s="82">
        <f t="shared" si="40"/>
        <v>3136</v>
      </c>
      <c r="BJ20" s="79">
        <v>440</v>
      </c>
      <c r="BK20" s="82">
        <f t="shared" si="18"/>
        <v>1540</v>
      </c>
      <c r="BL20" s="79">
        <v>4607</v>
      </c>
      <c r="BM20" s="82">
        <f t="shared" si="19"/>
        <v>32249</v>
      </c>
      <c r="BN20" s="79">
        <v>21</v>
      </c>
      <c r="BO20" s="174">
        <v>20</v>
      </c>
      <c r="BP20" s="174">
        <v>15</v>
      </c>
      <c r="BQ20" s="119">
        <f t="shared" si="14"/>
        <v>2461.6666666666665</v>
      </c>
      <c r="BR20" s="309"/>
      <c r="BS20" s="315"/>
      <c r="BT20" s="99">
        <v>939</v>
      </c>
      <c r="BU20" s="83">
        <f t="shared" si="20"/>
        <v>3286.5</v>
      </c>
      <c r="BV20" s="174">
        <v>342</v>
      </c>
      <c r="BW20" s="83">
        <f t="shared" si="21"/>
        <v>1197</v>
      </c>
      <c r="BX20" s="174">
        <v>5574</v>
      </c>
      <c r="BY20" s="83">
        <f t="shared" si="22"/>
        <v>39018</v>
      </c>
      <c r="BZ20" s="174">
        <v>22</v>
      </c>
      <c r="CA20" s="174">
        <v>21</v>
      </c>
      <c r="CB20" s="174">
        <v>17</v>
      </c>
      <c r="CC20" s="100">
        <f t="shared" si="15"/>
        <v>2558.9117647058824</v>
      </c>
      <c r="CD20" s="309"/>
      <c r="CE20" s="317"/>
      <c r="CF20" s="99">
        <v>446</v>
      </c>
      <c r="CG20" s="74">
        <f t="shared" si="23"/>
        <v>1338</v>
      </c>
      <c r="CH20" s="174">
        <v>218</v>
      </c>
      <c r="CI20" s="74">
        <f t="shared" si="24"/>
        <v>654</v>
      </c>
      <c r="CJ20" s="174">
        <v>1840</v>
      </c>
      <c r="CK20" s="74">
        <f t="shared" si="25"/>
        <v>11040</v>
      </c>
      <c r="CL20" s="174">
        <v>11</v>
      </c>
      <c r="CM20" s="174">
        <v>9</v>
      </c>
      <c r="CN20" s="174">
        <v>9</v>
      </c>
      <c r="CO20" s="100">
        <f t="shared" si="26"/>
        <v>1448</v>
      </c>
      <c r="CP20" s="309"/>
      <c r="CQ20" s="319"/>
      <c r="CR20" s="91"/>
      <c r="CS20" s="83">
        <f t="shared" si="27"/>
        <v>0</v>
      </c>
      <c r="CT20" s="174"/>
      <c r="CU20" s="83">
        <f t="shared" si="28"/>
        <v>0</v>
      </c>
      <c r="CV20" s="174"/>
      <c r="CW20" s="83">
        <f t="shared" si="29"/>
        <v>0</v>
      </c>
      <c r="CX20" s="174"/>
      <c r="CY20" s="174"/>
      <c r="CZ20" s="174"/>
      <c r="DA20" s="98" t="e">
        <f t="shared" si="30"/>
        <v>#DIV/0!</v>
      </c>
      <c r="DB20" s="309"/>
      <c r="DC20" s="307"/>
      <c r="DD20" s="99">
        <v>414</v>
      </c>
      <c r="DE20" s="83">
        <f t="shared" si="31"/>
        <v>1449</v>
      </c>
      <c r="DF20" s="174">
        <v>111</v>
      </c>
      <c r="DG20" s="83">
        <f t="shared" si="32"/>
        <v>388.5</v>
      </c>
      <c r="DH20" s="174">
        <v>2436</v>
      </c>
      <c r="DI20" s="83">
        <f t="shared" si="33"/>
        <v>17052</v>
      </c>
      <c r="DJ20" s="174">
        <v>8</v>
      </c>
      <c r="DK20" s="174">
        <v>8</v>
      </c>
      <c r="DL20" s="174">
        <v>8</v>
      </c>
      <c r="DM20" s="100">
        <f t="shared" si="34"/>
        <v>2361.1875</v>
      </c>
      <c r="DN20" s="309"/>
      <c r="DO20" s="311"/>
      <c r="DP20" s="102">
        <v>34</v>
      </c>
      <c r="DQ20" s="74">
        <f t="shared" si="35"/>
        <v>127.5</v>
      </c>
      <c r="DR20" s="1">
        <v>152</v>
      </c>
      <c r="DS20" s="74">
        <f t="shared" si="36"/>
        <v>570</v>
      </c>
      <c r="DT20" s="1">
        <v>459</v>
      </c>
      <c r="DU20" s="74">
        <f t="shared" si="37"/>
        <v>3442.5</v>
      </c>
      <c r="DV20" s="1">
        <v>4</v>
      </c>
      <c r="DW20" s="1">
        <v>4</v>
      </c>
      <c r="DX20" s="110">
        <f t="shared" si="38"/>
        <v>4</v>
      </c>
      <c r="DY20" s="108">
        <f t="shared" si="39"/>
        <v>1035</v>
      </c>
    </row>
    <row r="21" spans="2:129" ht="19.5" thickBot="1" x14ac:dyDescent="0.35">
      <c r="B21" s="274">
        <v>291</v>
      </c>
      <c r="C21" s="38" t="s">
        <v>24</v>
      </c>
      <c r="D21" s="132">
        <f t="shared" si="16"/>
        <v>42660</v>
      </c>
      <c r="E21" s="144">
        <v>76902</v>
      </c>
      <c r="F21" s="144">
        <v>92764</v>
      </c>
      <c r="G21" s="2">
        <v>41598</v>
      </c>
      <c r="H21" s="170"/>
      <c r="I21" s="171">
        <v>42490</v>
      </c>
      <c r="J21" s="24">
        <f t="shared" si="0"/>
        <v>253754</v>
      </c>
      <c r="K21" s="7">
        <v>6012.5</v>
      </c>
      <c r="L21" s="7">
        <v>41756</v>
      </c>
      <c r="M21" s="23">
        <f t="shared" si="1"/>
        <v>301522.5</v>
      </c>
      <c r="N21" s="47"/>
      <c r="O21" s="48"/>
      <c r="P21" s="8">
        <f t="shared" si="2"/>
        <v>42660</v>
      </c>
      <c r="Q21" s="3">
        <v>140150</v>
      </c>
      <c r="R21" s="3">
        <v>1404</v>
      </c>
      <c r="S21" s="3">
        <v>5773</v>
      </c>
      <c r="T21" s="3">
        <v>117</v>
      </c>
      <c r="U21" s="3"/>
      <c r="V21" s="3"/>
      <c r="W21" s="3"/>
      <c r="X21" s="3">
        <v>15041</v>
      </c>
      <c r="Y21" s="3"/>
      <c r="Z21" s="3"/>
      <c r="AA21" s="3">
        <v>116</v>
      </c>
      <c r="AB21" s="3">
        <v>12072</v>
      </c>
      <c r="AC21" s="3"/>
      <c r="AD21" s="6"/>
      <c r="AE21" s="3">
        <v>350</v>
      </c>
      <c r="AF21" s="3">
        <v>1800</v>
      </c>
      <c r="AG21" s="3"/>
      <c r="AH21" s="3"/>
      <c r="AI21" s="3"/>
      <c r="AJ21" s="3"/>
      <c r="AK21" s="3"/>
      <c r="AL21" s="3"/>
      <c r="AM21" s="25"/>
      <c r="AN21" s="3"/>
      <c r="AO21" s="53">
        <v>12072</v>
      </c>
      <c r="AP21" s="44">
        <f t="shared" si="3"/>
        <v>188895</v>
      </c>
      <c r="AQ21" s="9">
        <v>0</v>
      </c>
      <c r="AR21" s="9">
        <f t="shared" si="4"/>
        <v>301522.5</v>
      </c>
      <c r="AS21" s="49">
        <f>'[2]OCT 16'!$I$21</f>
        <v>9611.25</v>
      </c>
      <c r="AT21" s="46">
        <f t="shared" si="17"/>
        <v>500028.75</v>
      </c>
      <c r="AV21" s="276">
        <f t="shared" si="5"/>
        <v>291</v>
      </c>
      <c r="AW21" s="5" t="str">
        <f t="shared" si="6"/>
        <v>LUNES</v>
      </c>
      <c r="AX21" s="8">
        <f t="shared" si="7"/>
        <v>42660</v>
      </c>
      <c r="AY21" s="69">
        <f t="shared" si="8"/>
        <v>10986</v>
      </c>
      <c r="AZ21" s="69">
        <f t="shared" si="9"/>
        <v>13252</v>
      </c>
      <c r="BA21" s="69">
        <f t="shared" si="10"/>
        <v>6933</v>
      </c>
      <c r="BB21" s="69">
        <f t="shared" si="11"/>
        <v>0</v>
      </c>
      <c r="BC21" s="157">
        <f t="shared" si="12"/>
        <v>6070</v>
      </c>
      <c r="BD21" s="159">
        <f t="shared" si="13"/>
        <v>37241</v>
      </c>
      <c r="BF21" s="308" t="str">
        <f>C13</f>
        <v>DOMINGO</v>
      </c>
      <c r="BG21" s="312">
        <f>AX13</f>
        <v>42652</v>
      </c>
      <c r="BH21" s="135">
        <v>495</v>
      </c>
      <c r="BI21" s="82">
        <f t="shared" si="40"/>
        <v>1732.5</v>
      </c>
      <c r="BJ21" s="79">
        <v>306</v>
      </c>
      <c r="BK21" s="82">
        <f t="shared" si="18"/>
        <v>1071</v>
      </c>
      <c r="BL21" s="79">
        <v>2961</v>
      </c>
      <c r="BM21" s="82">
        <f t="shared" si="19"/>
        <v>20727</v>
      </c>
      <c r="BN21" s="79"/>
      <c r="BO21" s="174">
        <v>15</v>
      </c>
      <c r="BP21" s="174">
        <v>15</v>
      </c>
      <c r="BQ21" s="119">
        <f t="shared" si="14"/>
        <v>1568.7</v>
      </c>
      <c r="BR21" s="308" t="str">
        <f>BF21</f>
        <v>DOMINGO</v>
      </c>
      <c r="BS21" s="314">
        <f>BG21</f>
        <v>42652</v>
      </c>
      <c r="BT21" s="99">
        <v>376</v>
      </c>
      <c r="BU21" s="83">
        <f t="shared" si="20"/>
        <v>1316</v>
      </c>
      <c r="BV21" s="174">
        <v>151</v>
      </c>
      <c r="BW21" s="83">
        <f t="shared" si="21"/>
        <v>528.5</v>
      </c>
      <c r="BX21" s="174">
        <v>3036</v>
      </c>
      <c r="BY21" s="83">
        <f t="shared" si="22"/>
        <v>21252</v>
      </c>
      <c r="BZ21" s="174"/>
      <c r="CA21" s="174">
        <v>15</v>
      </c>
      <c r="CB21" s="174">
        <v>15</v>
      </c>
      <c r="CC21" s="100">
        <f t="shared" si="15"/>
        <v>1539.7666666666667</v>
      </c>
      <c r="CD21" s="308" t="str">
        <f>BR21</f>
        <v>DOMINGO</v>
      </c>
      <c r="CE21" s="316">
        <f>BS21</f>
        <v>42652</v>
      </c>
      <c r="CF21" s="99">
        <v>193</v>
      </c>
      <c r="CG21" s="74">
        <f t="shared" si="23"/>
        <v>579</v>
      </c>
      <c r="CH21" s="174">
        <v>167</v>
      </c>
      <c r="CI21" s="74">
        <f t="shared" si="24"/>
        <v>501</v>
      </c>
      <c r="CJ21" s="174">
        <v>1331</v>
      </c>
      <c r="CK21" s="74">
        <f t="shared" si="25"/>
        <v>7986</v>
      </c>
      <c r="CL21" s="174"/>
      <c r="CM21" s="174">
        <v>10</v>
      </c>
      <c r="CN21" s="174">
        <v>9</v>
      </c>
      <c r="CO21" s="100">
        <f t="shared" si="26"/>
        <v>1007.3333333333334</v>
      </c>
      <c r="CP21" s="308" t="str">
        <f>CD21</f>
        <v>DOMINGO</v>
      </c>
      <c r="CQ21" s="318">
        <f>CE21</f>
        <v>42652</v>
      </c>
      <c r="CR21" s="91"/>
      <c r="CS21" s="83">
        <f t="shared" si="27"/>
        <v>0</v>
      </c>
      <c r="CT21" s="174"/>
      <c r="CU21" s="83">
        <f t="shared" si="28"/>
        <v>0</v>
      </c>
      <c r="CV21" s="174"/>
      <c r="CW21" s="83">
        <f t="shared" si="29"/>
        <v>0</v>
      </c>
      <c r="CX21" s="174"/>
      <c r="CY21" s="174"/>
      <c r="CZ21" s="174"/>
      <c r="DA21" s="98" t="e">
        <f t="shared" si="30"/>
        <v>#DIV/0!</v>
      </c>
      <c r="DB21" s="308" t="str">
        <f>CP21</f>
        <v>DOMINGO</v>
      </c>
      <c r="DC21" s="306">
        <f>CQ21</f>
        <v>42652</v>
      </c>
      <c r="DD21" s="99">
        <v>14</v>
      </c>
      <c r="DE21" s="83">
        <f t="shared" si="31"/>
        <v>49</v>
      </c>
      <c r="DF21" s="174">
        <v>0</v>
      </c>
      <c r="DG21" s="83">
        <f t="shared" si="32"/>
        <v>0</v>
      </c>
      <c r="DH21" s="174">
        <v>72</v>
      </c>
      <c r="DI21" s="83">
        <f t="shared" si="33"/>
        <v>504</v>
      </c>
      <c r="DJ21" s="174"/>
      <c r="DK21" s="174">
        <v>1</v>
      </c>
      <c r="DL21" s="174">
        <v>0</v>
      </c>
      <c r="DM21" s="100" t="e">
        <f t="shared" si="34"/>
        <v>#DIV/0!</v>
      </c>
      <c r="DN21" s="308" t="str">
        <f>DB21</f>
        <v>DOMINGO</v>
      </c>
      <c r="DO21" s="310">
        <f>DC21</f>
        <v>42652</v>
      </c>
      <c r="DP21" s="102">
        <v>0</v>
      </c>
      <c r="DQ21" s="74">
        <f t="shared" si="35"/>
        <v>0</v>
      </c>
      <c r="DR21" s="1">
        <v>78</v>
      </c>
      <c r="DS21" s="74">
        <f t="shared" si="36"/>
        <v>292.5</v>
      </c>
      <c r="DT21" s="1">
        <v>272</v>
      </c>
      <c r="DU21" s="74">
        <f t="shared" si="37"/>
        <v>2040</v>
      </c>
      <c r="DV21" s="1"/>
      <c r="DW21" s="1">
        <v>3</v>
      </c>
      <c r="DX21" s="110">
        <f t="shared" si="38"/>
        <v>3</v>
      </c>
      <c r="DY21" s="108">
        <f t="shared" si="39"/>
        <v>777.5</v>
      </c>
    </row>
    <row r="22" spans="2:129" ht="19.5" thickBot="1" x14ac:dyDescent="0.35">
      <c r="B22" s="274">
        <v>292</v>
      </c>
      <c r="C22" s="38" t="s">
        <v>21</v>
      </c>
      <c r="D22" s="132">
        <f t="shared" si="16"/>
        <v>42661</v>
      </c>
      <c r="E22" s="144">
        <v>88837</v>
      </c>
      <c r="F22" s="144">
        <v>96446</v>
      </c>
      <c r="G22" s="2">
        <v>43074</v>
      </c>
      <c r="H22" s="170"/>
      <c r="I22" s="171">
        <v>39816</v>
      </c>
      <c r="J22" s="24">
        <f t="shared" si="0"/>
        <v>268173</v>
      </c>
      <c r="K22" s="7">
        <v>6684</v>
      </c>
      <c r="L22" s="7">
        <v>46244.5</v>
      </c>
      <c r="M22" s="23">
        <f t="shared" si="1"/>
        <v>321101.5</v>
      </c>
      <c r="N22" s="47"/>
      <c r="O22" s="48"/>
      <c r="P22" s="8">
        <f t="shared" si="2"/>
        <v>42661</v>
      </c>
      <c r="Q22" s="3">
        <v>102500</v>
      </c>
      <c r="R22" s="3">
        <v>3042</v>
      </c>
      <c r="S22" s="3">
        <v>2333</v>
      </c>
      <c r="T22" s="3"/>
      <c r="U22" s="3"/>
      <c r="V22" s="3"/>
      <c r="W22" s="3"/>
      <c r="X22" s="3"/>
      <c r="Y22" s="3"/>
      <c r="Z22" s="3"/>
      <c r="AA22" s="3">
        <v>58</v>
      </c>
      <c r="AB22" s="3"/>
      <c r="AC22" s="3"/>
      <c r="AD22" s="6"/>
      <c r="AE22" s="3">
        <v>1750</v>
      </c>
      <c r="AF22" s="3">
        <v>4200</v>
      </c>
      <c r="AG22" s="3"/>
      <c r="AH22" s="3"/>
      <c r="AI22" s="3"/>
      <c r="AJ22" s="3"/>
      <c r="AK22" s="3"/>
      <c r="AL22" s="3"/>
      <c r="AM22" s="25">
        <v>6000</v>
      </c>
      <c r="AN22" s="3"/>
      <c r="AO22" s="53"/>
      <c r="AP22" s="44">
        <f t="shared" si="3"/>
        <v>119883</v>
      </c>
      <c r="AQ22" s="9"/>
      <c r="AR22" s="9">
        <f t="shared" si="4"/>
        <v>321101.5</v>
      </c>
      <c r="AS22" s="49">
        <f>'[2]OCT 16'!$I$22</f>
        <v>8943.75</v>
      </c>
      <c r="AT22" s="46">
        <f t="shared" si="17"/>
        <v>449928.25</v>
      </c>
      <c r="AV22" s="276">
        <f t="shared" si="5"/>
        <v>292</v>
      </c>
      <c r="AW22" s="5" t="str">
        <f t="shared" si="6"/>
        <v>MARTES</v>
      </c>
      <c r="AX22" s="8">
        <f t="shared" si="7"/>
        <v>42661</v>
      </c>
      <c r="AY22" s="69">
        <f t="shared" si="8"/>
        <v>12691</v>
      </c>
      <c r="AZ22" s="69">
        <f t="shared" si="9"/>
        <v>13778</v>
      </c>
      <c r="BA22" s="69">
        <f t="shared" si="10"/>
        <v>7179</v>
      </c>
      <c r="BB22" s="69">
        <f t="shared" si="11"/>
        <v>0</v>
      </c>
      <c r="BC22" s="157">
        <f t="shared" si="12"/>
        <v>5688</v>
      </c>
      <c r="BD22" s="159">
        <f t="shared" si="13"/>
        <v>39336</v>
      </c>
      <c r="BF22" s="309"/>
      <c r="BG22" s="313"/>
      <c r="BH22" s="135">
        <v>557</v>
      </c>
      <c r="BI22" s="82">
        <f t="shared" si="40"/>
        <v>1949.5</v>
      </c>
      <c r="BJ22" s="79">
        <v>357</v>
      </c>
      <c r="BK22" s="82">
        <f t="shared" si="18"/>
        <v>1249.5</v>
      </c>
      <c r="BL22" s="79">
        <v>3356</v>
      </c>
      <c r="BM22" s="82">
        <f t="shared" si="19"/>
        <v>23492</v>
      </c>
      <c r="BN22" s="79">
        <v>20</v>
      </c>
      <c r="BO22" s="174">
        <v>16</v>
      </c>
      <c r="BP22" s="174">
        <v>14</v>
      </c>
      <c r="BQ22" s="119">
        <f t="shared" si="14"/>
        <v>1906.5</v>
      </c>
      <c r="BR22" s="309"/>
      <c r="BS22" s="315"/>
      <c r="BT22" s="99">
        <v>467</v>
      </c>
      <c r="BU22" s="83">
        <f t="shared" si="20"/>
        <v>1634.5</v>
      </c>
      <c r="BV22" s="174">
        <v>315</v>
      </c>
      <c r="BW22" s="83">
        <f t="shared" si="21"/>
        <v>1102.5</v>
      </c>
      <c r="BX22" s="174">
        <v>4090</v>
      </c>
      <c r="BY22" s="83">
        <f t="shared" si="22"/>
        <v>28630</v>
      </c>
      <c r="BZ22" s="174">
        <v>23</v>
      </c>
      <c r="CA22" s="174">
        <v>19</v>
      </c>
      <c r="CB22" s="174">
        <v>16</v>
      </c>
      <c r="CC22" s="100">
        <f t="shared" si="15"/>
        <v>1960.4375</v>
      </c>
      <c r="CD22" s="309"/>
      <c r="CE22" s="317"/>
      <c r="CF22" s="99">
        <v>169</v>
      </c>
      <c r="CG22" s="74">
        <f t="shared" si="23"/>
        <v>507</v>
      </c>
      <c r="CH22" s="174">
        <v>143</v>
      </c>
      <c r="CI22" s="74">
        <f t="shared" si="24"/>
        <v>429</v>
      </c>
      <c r="CJ22" s="174">
        <v>1167</v>
      </c>
      <c r="CK22" s="74">
        <f t="shared" si="25"/>
        <v>7002</v>
      </c>
      <c r="CL22" s="174">
        <v>11</v>
      </c>
      <c r="CM22" s="174">
        <v>7</v>
      </c>
      <c r="CN22" s="174">
        <v>8</v>
      </c>
      <c r="CO22" s="100">
        <f t="shared" si="26"/>
        <v>992.25</v>
      </c>
      <c r="CP22" s="309"/>
      <c r="CQ22" s="319"/>
      <c r="CR22" s="91"/>
      <c r="CS22" s="83">
        <f t="shared" si="27"/>
        <v>0</v>
      </c>
      <c r="CT22" s="174"/>
      <c r="CU22" s="83">
        <f t="shared" si="28"/>
        <v>0</v>
      </c>
      <c r="CV22" s="174"/>
      <c r="CW22" s="83">
        <f t="shared" si="29"/>
        <v>0</v>
      </c>
      <c r="CX22" s="174"/>
      <c r="CY22" s="174"/>
      <c r="CZ22" s="174"/>
      <c r="DA22" s="98" t="e">
        <f t="shared" si="30"/>
        <v>#DIV/0!</v>
      </c>
      <c r="DB22" s="309"/>
      <c r="DC22" s="307"/>
      <c r="DD22" s="99">
        <v>98</v>
      </c>
      <c r="DE22" s="83">
        <f t="shared" si="31"/>
        <v>343</v>
      </c>
      <c r="DF22" s="174">
        <v>55</v>
      </c>
      <c r="DG22" s="83">
        <f t="shared" si="32"/>
        <v>192.5</v>
      </c>
      <c r="DH22" s="174">
        <v>851</v>
      </c>
      <c r="DI22" s="83">
        <f t="shared" si="33"/>
        <v>5957</v>
      </c>
      <c r="DJ22" s="174">
        <v>5</v>
      </c>
      <c r="DK22" s="174">
        <v>5</v>
      </c>
      <c r="DL22" s="174">
        <v>5</v>
      </c>
      <c r="DM22" s="100">
        <f t="shared" si="34"/>
        <v>1298.5</v>
      </c>
      <c r="DN22" s="309"/>
      <c r="DO22" s="311"/>
      <c r="DP22" s="102">
        <v>0</v>
      </c>
      <c r="DQ22" s="74">
        <f t="shared" si="35"/>
        <v>0</v>
      </c>
      <c r="DR22" s="1">
        <v>68</v>
      </c>
      <c r="DS22" s="74">
        <f t="shared" si="36"/>
        <v>255</v>
      </c>
      <c r="DT22" s="1">
        <v>282</v>
      </c>
      <c r="DU22" s="74">
        <f t="shared" si="37"/>
        <v>2115</v>
      </c>
      <c r="DV22" s="1">
        <v>3</v>
      </c>
      <c r="DW22" s="1">
        <v>3</v>
      </c>
      <c r="DX22" s="110">
        <f t="shared" si="38"/>
        <v>3</v>
      </c>
      <c r="DY22" s="108">
        <f t="shared" si="39"/>
        <v>790</v>
      </c>
    </row>
    <row r="23" spans="2:129" ht="19.5" thickBot="1" x14ac:dyDescent="0.35">
      <c r="B23" s="274">
        <v>293</v>
      </c>
      <c r="C23" s="38" t="s">
        <v>23</v>
      </c>
      <c r="D23" s="132">
        <f t="shared" si="16"/>
        <v>42662</v>
      </c>
      <c r="E23" s="144">
        <v>79289</v>
      </c>
      <c r="F23" s="144">
        <v>100835</v>
      </c>
      <c r="G23" s="2">
        <v>41994</v>
      </c>
      <c r="H23" s="170"/>
      <c r="I23" s="171">
        <v>43960</v>
      </c>
      <c r="J23" s="24">
        <f t="shared" si="0"/>
        <v>266078</v>
      </c>
      <c r="K23" s="7">
        <v>5493.5</v>
      </c>
      <c r="L23" s="7">
        <v>45929.5</v>
      </c>
      <c r="M23" s="23">
        <f t="shared" si="1"/>
        <v>317501</v>
      </c>
      <c r="N23" s="47"/>
      <c r="O23" s="48"/>
      <c r="P23" s="8">
        <f t="shared" si="2"/>
        <v>42662</v>
      </c>
      <c r="Q23" s="3">
        <v>121750</v>
      </c>
      <c r="R23" s="3">
        <v>1872</v>
      </c>
      <c r="S23" s="3">
        <v>4022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6"/>
      <c r="AE23" s="3">
        <v>700</v>
      </c>
      <c r="AF23" s="3">
        <v>1200</v>
      </c>
      <c r="AG23" s="3"/>
      <c r="AH23" s="3"/>
      <c r="AI23" s="3"/>
      <c r="AJ23" s="3"/>
      <c r="AK23" s="3"/>
      <c r="AL23" s="3"/>
      <c r="AM23" s="25"/>
      <c r="AN23" s="3"/>
      <c r="AO23" s="53"/>
      <c r="AP23" s="44">
        <f t="shared" si="3"/>
        <v>129544</v>
      </c>
      <c r="AQ23" s="9">
        <v>0</v>
      </c>
      <c r="AR23" s="9">
        <f t="shared" si="4"/>
        <v>317501</v>
      </c>
      <c r="AS23" s="49">
        <f>'[2]OCT 16'!$I$23</f>
        <v>9423.75</v>
      </c>
      <c r="AT23" s="46">
        <f t="shared" si="17"/>
        <v>456468.75</v>
      </c>
      <c r="AV23" s="276">
        <f t="shared" si="5"/>
        <v>293</v>
      </c>
      <c r="AW23" s="5" t="str">
        <f t="shared" si="6"/>
        <v>MIÉRCOLES</v>
      </c>
      <c r="AX23" s="8">
        <f t="shared" si="7"/>
        <v>42662</v>
      </c>
      <c r="AY23" s="69">
        <f t="shared" si="8"/>
        <v>11327</v>
      </c>
      <c r="AZ23" s="69">
        <f t="shared" si="9"/>
        <v>14405</v>
      </c>
      <c r="BA23" s="69">
        <f t="shared" si="10"/>
        <v>6999</v>
      </c>
      <c r="BB23" s="69">
        <f t="shared" si="11"/>
        <v>0</v>
      </c>
      <c r="BC23" s="157">
        <f t="shared" si="12"/>
        <v>6280</v>
      </c>
      <c r="BD23" s="159">
        <f t="shared" si="13"/>
        <v>39011</v>
      </c>
      <c r="BF23" s="308" t="str">
        <f>C14</f>
        <v>LUNES</v>
      </c>
      <c r="BG23" s="312">
        <f>AX14</f>
        <v>42653</v>
      </c>
      <c r="BH23" s="135">
        <v>2283</v>
      </c>
      <c r="BI23" s="82">
        <f t="shared" si="40"/>
        <v>7990.5</v>
      </c>
      <c r="BJ23" s="79">
        <v>322</v>
      </c>
      <c r="BK23" s="82">
        <f t="shared" si="18"/>
        <v>1127</v>
      </c>
      <c r="BL23" s="79">
        <v>5978</v>
      </c>
      <c r="BM23" s="82">
        <f t="shared" si="19"/>
        <v>41846</v>
      </c>
      <c r="BN23" s="79"/>
      <c r="BO23" s="174">
        <v>30</v>
      </c>
      <c r="BP23" s="174">
        <v>29</v>
      </c>
      <c r="BQ23" s="119">
        <f t="shared" si="14"/>
        <v>1757.3620689655172</v>
      </c>
      <c r="BR23" s="308" t="str">
        <f>BF23</f>
        <v>LUNES</v>
      </c>
      <c r="BS23" s="314">
        <f>BG23</f>
        <v>42653</v>
      </c>
      <c r="BT23" s="99">
        <v>2167</v>
      </c>
      <c r="BU23" s="83">
        <f t="shared" si="20"/>
        <v>7584.5</v>
      </c>
      <c r="BV23" s="174">
        <v>297</v>
      </c>
      <c r="BW23" s="83">
        <f t="shared" si="21"/>
        <v>1039.5</v>
      </c>
      <c r="BX23" s="174">
        <v>7673</v>
      </c>
      <c r="BY23" s="83">
        <f t="shared" si="22"/>
        <v>53711</v>
      </c>
      <c r="BZ23" s="174"/>
      <c r="CA23" s="174">
        <v>26</v>
      </c>
      <c r="CB23" s="174">
        <v>25</v>
      </c>
      <c r="CC23" s="100">
        <f t="shared" si="15"/>
        <v>2493.4</v>
      </c>
      <c r="CD23" s="308" t="str">
        <f>BR23</f>
        <v>LUNES</v>
      </c>
      <c r="CE23" s="316">
        <f>BS23</f>
        <v>42653</v>
      </c>
      <c r="CF23" s="99">
        <v>1745</v>
      </c>
      <c r="CG23" s="74">
        <f t="shared" si="23"/>
        <v>5235</v>
      </c>
      <c r="CH23" s="174">
        <v>252</v>
      </c>
      <c r="CI23" s="74">
        <f t="shared" si="24"/>
        <v>756</v>
      </c>
      <c r="CJ23" s="174">
        <v>3548</v>
      </c>
      <c r="CK23" s="74">
        <f t="shared" si="25"/>
        <v>21288</v>
      </c>
      <c r="CL23" s="174"/>
      <c r="CM23" s="174">
        <v>16</v>
      </c>
      <c r="CN23" s="174">
        <v>16</v>
      </c>
      <c r="CO23" s="100">
        <f t="shared" si="26"/>
        <v>1704.9375</v>
      </c>
      <c r="CP23" s="308" t="str">
        <f>CD23</f>
        <v>LUNES</v>
      </c>
      <c r="CQ23" s="318">
        <f>CE23</f>
        <v>42653</v>
      </c>
      <c r="CR23" s="91"/>
      <c r="CS23" s="83">
        <f t="shared" si="27"/>
        <v>0</v>
      </c>
      <c r="CT23" s="174"/>
      <c r="CU23" s="83">
        <f t="shared" si="28"/>
        <v>0</v>
      </c>
      <c r="CV23" s="174"/>
      <c r="CW23" s="83">
        <f t="shared" si="29"/>
        <v>0</v>
      </c>
      <c r="CX23" s="174"/>
      <c r="CY23" s="174"/>
      <c r="CZ23" s="174"/>
      <c r="DA23" s="98" t="e">
        <f t="shared" si="30"/>
        <v>#DIV/0!</v>
      </c>
      <c r="DB23" s="308" t="str">
        <f>CP23</f>
        <v>LUNES</v>
      </c>
      <c r="DC23" s="306">
        <f>CQ23</f>
        <v>42653</v>
      </c>
      <c r="DD23" s="99">
        <v>913</v>
      </c>
      <c r="DE23" s="83">
        <f t="shared" si="31"/>
        <v>3195.5</v>
      </c>
      <c r="DF23" s="174">
        <v>55</v>
      </c>
      <c r="DG23" s="83">
        <f t="shared" si="32"/>
        <v>192.5</v>
      </c>
      <c r="DH23" s="174">
        <v>3269</v>
      </c>
      <c r="DI23" s="83">
        <f t="shared" si="33"/>
        <v>22883</v>
      </c>
      <c r="DJ23" s="174"/>
      <c r="DK23" s="174">
        <v>13</v>
      </c>
      <c r="DL23" s="174">
        <v>13</v>
      </c>
      <c r="DM23" s="100">
        <f t="shared" si="34"/>
        <v>2020.8461538461538</v>
      </c>
      <c r="DN23" s="308" t="str">
        <f>DB23</f>
        <v>LUNES</v>
      </c>
      <c r="DO23" s="310">
        <f>DC23</f>
        <v>42653</v>
      </c>
      <c r="DP23" s="102">
        <v>78</v>
      </c>
      <c r="DQ23" s="74">
        <f t="shared" si="35"/>
        <v>292.5</v>
      </c>
      <c r="DR23" s="1">
        <v>296</v>
      </c>
      <c r="DS23" s="74">
        <f t="shared" si="36"/>
        <v>1110</v>
      </c>
      <c r="DT23" s="1">
        <v>504</v>
      </c>
      <c r="DU23" s="74">
        <f t="shared" si="37"/>
        <v>3780</v>
      </c>
      <c r="DV23" s="1"/>
      <c r="DW23" s="1">
        <v>4</v>
      </c>
      <c r="DX23" s="110">
        <f t="shared" si="38"/>
        <v>4</v>
      </c>
      <c r="DY23" s="108">
        <f t="shared" si="39"/>
        <v>1295.625</v>
      </c>
    </row>
    <row r="24" spans="2:129" ht="19.5" thickBot="1" x14ac:dyDescent="0.35">
      <c r="B24" s="274">
        <v>294</v>
      </c>
      <c r="C24" s="38" t="s">
        <v>25</v>
      </c>
      <c r="D24" s="132">
        <f t="shared" si="16"/>
        <v>42663</v>
      </c>
      <c r="E24" s="144">
        <v>83426</v>
      </c>
      <c r="F24" s="144">
        <v>99505</v>
      </c>
      <c r="G24" s="2">
        <v>39972</v>
      </c>
      <c r="H24" s="170"/>
      <c r="I24" s="171">
        <v>41048</v>
      </c>
      <c r="J24" s="24">
        <f t="shared" si="0"/>
        <v>263951</v>
      </c>
      <c r="K24" s="7">
        <v>6097.5</v>
      </c>
      <c r="L24" s="7">
        <v>46767.5</v>
      </c>
      <c r="M24" s="23">
        <f t="shared" si="1"/>
        <v>316816</v>
      </c>
      <c r="N24" s="47"/>
      <c r="O24" s="48"/>
      <c r="P24" s="8">
        <f t="shared" si="2"/>
        <v>42663</v>
      </c>
      <c r="Q24" s="3">
        <v>142000</v>
      </c>
      <c r="R24" s="3">
        <v>2106</v>
      </c>
      <c r="S24" s="3">
        <v>2463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6"/>
      <c r="AE24" s="3"/>
      <c r="AF24" s="3">
        <v>1900</v>
      </c>
      <c r="AG24" s="3"/>
      <c r="AH24" s="3"/>
      <c r="AI24" s="3"/>
      <c r="AJ24" s="3"/>
      <c r="AK24" s="3"/>
      <c r="AL24" s="3"/>
      <c r="AM24" s="25"/>
      <c r="AN24" s="3"/>
      <c r="AO24" s="53"/>
      <c r="AP24" s="44">
        <f t="shared" si="3"/>
        <v>148469</v>
      </c>
      <c r="AQ24" s="9">
        <v>0</v>
      </c>
      <c r="AR24" s="9">
        <f t="shared" si="4"/>
        <v>316816</v>
      </c>
      <c r="AS24" s="49">
        <f>'[2]OCT 16'!$I$24</f>
        <v>9165</v>
      </c>
      <c r="AT24" s="46">
        <f t="shared" si="17"/>
        <v>474450</v>
      </c>
      <c r="AV24" s="276">
        <f t="shared" si="5"/>
        <v>294</v>
      </c>
      <c r="AW24" s="5" t="str">
        <f t="shared" si="6"/>
        <v>JUEVES</v>
      </c>
      <c r="AX24" s="8">
        <f t="shared" si="7"/>
        <v>42663</v>
      </c>
      <c r="AY24" s="69">
        <f t="shared" si="8"/>
        <v>11918</v>
      </c>
      <c r="AZ24" s="69">
        <f t="shared" si="9"/>
        <v>14215</v>
      </c>
      <c r="BA24" s="69">
        <f t="shared" si="10"/>
        <v>6662</v>
      </c>
      <c r="BB24" s="69">
        <f t="shared" si="11"/>
        <v>0</v>
      </c>
      <c r="BC24" s="157">
        <f t="shared" si="12"/>
        <v>5864</v>
      </c>
      <c r="BD24" s="159">
        <f t="shared" si="13"/>
        <v>38659</v>
      </c>
      <c r="BF24" s="309"/>
      <c r="BG24" s="313"/>
      <c r="BH24" s="135">
        <v>2184</v>
      </c>
      <c r="BI24" s="82">
        <f t="shared" si="40"/>
        <v>7644</v>
      </c>
      <c r="BJ24" s="79">
        <v>373</v>
      </c>
      <c r="BK24" s="82">
        <f t="shared" si="18"/>
        <v>1305.5</v>
      </c>
      <c r="BL24" s="79">
        <v>5853</v>
      </c>
      <c r="BM24" s="82">
        <f t="shared" si="19"/>
        <v>40971</v>
      </c>
      <c r="BN24" s="79">
        <v>31</v>
      </c>
      <c r="BO24" s="174">
        <v>27</v>
      </c>
      <c r="BP24" s="174">
        <v>26</v>
      </c>
      <c r="BQ24" s="119">
        <f t="shared" si="14"/>
        <v>1920.0192307692307</v>
      </c>
      <c r="BR24" s="309"/>
      <c r="BS24" s="315"/>
      <c r="BT24" s="99">
        <v>1926</v>
      </c>
      <c r="BU24" s="83">
        <f t="shared" si="20"/>
        <v>6741</v>
      </c>
      <c r="BV24" s="174">
        <v>253</v>
      </c>
      <c r="BW24" s="83">
        <f t="shared" si="21"/>
        <v>885.5</v>
      </c>
      <c r="BX24" s="174">
        <v>6552</v>
      </c>
      <c r="BY24" s="83">
        <f t="shared" si="22"/>
        <v>45864</v>
      </c>
      <c r="BZ24" s="174">
        <v>27</v>
      </c>
      <c r="CA24" s="174">
        <v>23</v>
      </c>
      <c r="CB24" s="174">
        <v>24</v>
      </c>
      <c r="CC24" s="100">
        <f t="shared" si="15"/>
        <v>2228.7708333333335</v>
      </c>
      <c r="CD24" s="309"/>
      <c r="CE24" s="317"/>
      <c r="CF24" s="99">
        <v>1463</v>
      </c>
      <c r="CG24" s="74">
        <f t="shared" si="23"/>
        <v>4389</v>
      </c>
      <c r="CH24" s="174">
        <v>226</v>
      </c>
      <c r="CI24" s="74">
        <f t="shared" si="24"/>
        <v>678</v>
      </c>
      <c r="CJ24" s="174">
        <v>2944</v>
      </c>
      <c r="CK24" s="74">
        <f t="shared" si="25"/>
        <v>17664</v>
      </c>
      <c r="CL24" s="174">
        <v>16</v>
      </c>
      <c r="CM24" s="174">
        <v>13</v>
      </c>
      <c r="CN24" s="174">
        <v>13</v>
      </c>
      <c r="CO24" s="100">
        <f t="shared" si="26"/>
        <v>1748.5384615384614</v>
      </c>
      <c r="CP24" s="309"/>
      <c r="CQ24" s="319"/>
      <c r="CR24" s="91"/>
      <c r="CS24" s="83">
        <f t="shared" si="27"/>
        <v>0</v>
      </c>
      <c r="CT24" s="174"/>
      <c r="CU24" s="83">
        <f t="shared" si="28"/>
        <v>0</v>
      </c>
      <c r="CV24" s="174"/>
      <c r="CW24" s="83">
        <f t="shared" si="29"/>
        <v>0</v>
      </c>
      <c r="CX24" s="174"/>
      <c r="CY24" s="174"/>
      <c r="CZ24" s="174"/>
      <c r="DA24" s="98" t="e">
        <f t="shared" si="30"/>
        <v>#DIV/0!</v>
      </c>
      <c r="DB24" s="309"/>
      <c r="DC24" s="307"/>
      <c r="DD24" s="99">
        <v>676</v>
      </c>
      <c r="DE24" s="83">
        <f t="shared" si="31"/>
        <v>2366</v>
      </c>
      <c r="DF24" s="174">
        <v>80</v>
      </c>
      <c r="DG24" s="83">
        <f t="shared" si="32"/>
        <v>280</v>
      </c>
      <c r="DH24" s="174">
        <v>2984</v>
      </c>
      <c r="DI24" s="83">
        <f t="shared" si="33"/>
        <v>20888</v>
      </c>
      <c r="DJ24" s="174">
        <v>13</v>
      </c>
      <c r="DK24" s="174">
        <v>13</v>
      </c>
      <c r="DL24" s="174">
        <v>11</v>
      </c>
      <c r="DM24" s="100">
        <f t="shared" si="34"/>
        <v>2139.4545454545455</v>
      </c>
      <c r="DN24" s="309"/>
      <c r="DO24" s="311"/>
      <c r="DP24" s="102">
        <v>48</v>
      </c>
      <c r="DQ24" s="74">
        <f t="shared" si="35"/>
        <v>180</v>
      </c>
      <c r="DR24" s="1">
        <v>184</v>
      </c>
      <c r="DS24" s="74">
        <f t="shared" si="36"/>
        <v>690</v>
      </c>
      <c r="DT24" s="1">
        <v>413</v>
      </c>
      <c r="DU24" s="74">
        <f t="shared" si="37"/>
        <v>3097.5</v>
      </c>
      <c r="DV24" s="1">
        <v>4</v>
      </c>
      <c r="DW24" s="1">
        <v>4</v>
      </c>
      <c r="DX24" s="110">
        <f t="shared" si="38"/>
        <v>4</v>
      </c>
      <c r="DY24" s="108">
        <f t="shared" si="39"/>
        <v>991.875</v>
      </c>
    </row>
    <row r="25" spans="2:129" ht="19.5" thickBot="1" x14ac:dyDescent="0.35">
      <c r="B25" s="274">
        <v>295</v>
      </c>
      <c r="C25" s="38" t="s">
        <v>26</v>
      </c>
      <c r="D25" s="132">
        <f t="shared" si="16"/>
        <v>42664</v>
      </c>
      <c r="E25" s="144">
        <v>79870</v>
      </c>
      <c r="F25" s="144">
        <v>104419</v>
      </c>
      <c r="G25" s="2">
        <v>39666</v>
      </c>
      <c r="H25" s="170"/>
      <c r="I25" s="171">
        <v>42840</v>
      </c>
      <c r="J25" s="24">
        <f t="shared" si="0"/>
        <v>266795</v>
      </c>
      <c r="K25" s="7">
        <v>6275</v>
      </c>
      <c r="L25" s="7">
        <v>44051</v>
      </c>
      <c r="M25" s="23">
        <f t="shared" si="1"/>
        <v>317121</v>
      </c>
      <c r="N25" s="47"/>
      <c r="O25" s="48"/>
      <c r="P25" s="8">
        <f t="shared" si="2"/>
        <v>42664</v>
      </c>
      <c r="Q25" s="3">
        <v>214000</v>
      </c>
      <c r="R25" s="3">
        <v>2925</v>
      </c>
      <c r="S25" s="3">
        <v>2337</v>
      </c>
      <c r="T25" s="3"/>
      <c r="U25" s="3"/>
      <c r="V25" s="3"/>
      <c r="W25" s="3"/>
      <c r="X25" s="3">
        <v>15041</v>
      </c>
      <c r="Y25" s="3"/>
      <c r="Z25" s="3">
        <v>58</v>
      </c>
      <c r="AA25" s="3">
        <v>58</v>
      </c>
      <c r="AB25" s="3"/>
      <c r="AC25" s="3"/>
      <c r="AD25" s="6"/>
      <c r="AE25" s="3">
        <v>350</v>
      </c>
      <c r="AF25" s="3">
        <v>4600</v>
      </c>
      <c r="AG25" s="3"/>
      <c r="AH25" s="3"/>
      <c r="AI25" s="3"/>
      <c r="AJ25" s="3"/>
      <c r="AK25" s="3"/>
      <c r="AL25" s="3"/>
      <c r="AM25" s="25">
        <v>6000</v>
      </c>
      <c r="AN25" s="3"/>
      <c r="AO25" s="53"/>
      <c r="AP25" s="44">
        <f t="shared" si="3"/>
        <v>245369</v>
      </c>
      <c r="AQ25" s="9">
        <v>6856</v>
      </c>
      <c r="AR25" s="9">
        <f t="shared" si="4"/>
        <v>317121</v>
      </c>
      <c r="AS25" s="49">
        <f>'[2]OCT 16'!$I$25</f>
        <v>20531.25</v>
      </c>
      <c r="AT25" s="46">
        <f t="shared" si="17"/>
        <v>589877.25</v>
      </c>
      <c r="AV25" s="276">
        <f t="shared" si="5"/>
        <v>295</v>
      </c>
      <c r="AW25" s="5" t="str">
        <f t="shared" si="6"/>
        <v>VIERNES</v>
      </c>
      <c r="AX25" s="8">
        <f t="shared" si="7"/>
        <v>42664</v>
      </c>
      <c r="AY25" s="69">
        <f t="shared" si="8"/>
        <v>11410</v>
      </c>
      <c r="AZ25" s="69">
        <f t="shared" si="9"/>
        <v>14917</v>
      </c>
      <c r="BA25" s="69">
        <f t="shared" si="10"/>
        <v>6611</v>
      </c>
      <c r="BB25" s="69">
        <f t="shared" si="11"/>
        <v>0</v>
      </c>
      <c r="BC25" s="157">
        <f t="shared" si="12"/>
        <v>6120</v>
      </c>
      <c r="BD25" s="159">
        <f t="shared" si="13"/>
        <v>39058</v>
      </c>
      <c r="BF25" s="308" t="str">
        <f>C15</f>
        <v>MARTES</v>
      </c>
      <c r="BG25" s="312">
        <f>AX15</f>
        <v>42654</v>
      </c>
      <c r="BH25" s="135">
        <v>2465</v>
      </c>
      <c r="BI25" s="82">
        <f t="shared" si="40"/>
        <v>8627.5</v>
      </c>
      <c r="BJ25" s="79">
        <v>351</v>
      </c>
      <c r="BK25" s="82">
        <f t="shared" si="18"/>
        <v>1228.5</v>
      </c>
      <c r="BL25" s="79">
        <v>6198</v>
      </c>
      <c r="BM25" s="82">
        <f t="shared" si="19"/>
        <v>43386</v>
      </c>
      <c r="BN25" s="79"/>
      <c r="BO25" s="174">
        <v>31</v>
      </c>
      <c r="BP25" s="174">
        <v>31</v>
      </c>
      <c r="BQ25" s="119">
        <f t="shared" si="14"/>
        <v>1717.483870967742</v>
      </c>
      <c r="BR25" s="308" t="str">
        <f>BF25</f>
        <v>MARTES</v>
      </c>
      <c r="BS25" s="314">
        <f>BG25</f>
        <v>42654</v>
      </c>
      <c r="BT25" s="99">
        <v>2167</v>
      </c>
      <c r="BU25" s="83">
        <f t="shared" si="20"/>
        <v>7584.5</v>
      </c>
      <c r="BV25" s="174">
        <v>229</v>
      </c>
      <c r="BW25" s="83">
        <f t="shared" si="21"/>
        <v>801.5</v>
      </c>
      <c r="BX25" s="174">
        <v>7498</v>
      </c>
      <c r="BY25" s="83">
        <f t="shared" si="22"/>
        <v>52486</v>
      </c>
      <c r="BZ25" s="174"/>
      <c r="CA25" s="174">
        <v>26</v>
      </c>
      <c r="CB25" s="174">
        <v>25</v>
      </c>
      <c r="CC25" s="100">
        <f t="shared" si="15"/>
        <v>2434.88</v>
      </c>
      <c r="CD25" s="308" t="str">
        <f>BR25</f>
        <v>MARTES</v>
      </c>
      <c r="CE25" s="316">
        <f>BS25</f>
        <v>42654</v>
      </c>
      <c r="CF25" s="99">
        <v>1877</v>
      </c>
      <c r="CG25" s="74">
        <f t="shared" si="23"/>
        <v>5631</v>
      </c>
      <c r="CH25" s="174">
        <v>268</v>
      </c>
      <c r="CI25" s="74">
        <f t="shared" si="24"/>
        <v>804</v>
      </c>
      <c r="CJ25" s="174">
        <v>3848</v>
      </c>
      <c r="CK25" s="74">
        <f t="shared" si="25"/>
        <v>23088</v>
      </c>
      <c r="CL25" s="174"/>
      <c r="CM25" s="174">
        <v>17</v>
      </c>
      <c r="CN25" s="174">
        <v>17</v>
      </c>
      <c r="CO25" s="100">
        <f t="shared" si="26"/>
        <v>1736.6470588235295</v>
      </c>
      <c r="CP25" s="308" t="str">
        <f>CD25</f>
        <v>MARTES</v>
      </c>
      <c r="CQ25" s="318">
        <f>CE25</f>
        <v>42654</v>
      </c>
      <c r="CR25" s="91"/>
      <c r="CS25" s="83">
        <f t="shared" si="27"/>
        <v>0</v>
      </c>
      <c r="CT25" s="174"/>
      <c r="CU25" s="83">
        <f t="shared" si="28"/>
        <v>0</v>
      </c>
      <c r="CV25" s="174"/>
      <c r="CW25" s="83">
        <f t="shared" si="29"/>
        <v>0</v>
      </c>
      <c r="CX25" s="174"/>
      <c r="CY25" s="174"/>
      <c r="CZ25" s="174"/>
      <c r="DA25" s="98" t="e">
        <f t="shared" si="30"/>
        <v>#DIV/0!</v>
      </c>
      <c r="DB25" s="308" t="str">
        <f>CP25</f>
        <v>MARTES</v>
      </c>
      <c r="DC25" s="306">
        <f>CQ25</f>
        <v>42654</v>
      </c>
      <c r="DD25" s="99">
        <v>994</v>
      </c>
      <c r="DE25" s="83">
        <f t="shared" si="31"/>
        <v>3479</v>
      </c>
      <c r="DF25" s="174">
        <v>50</v>
      </c>
      <c r="DG25" s="83">
        <f t="shared" si="32"/>
        <v>175</v>
      </c>
      <c r="DH25" s="174">
        <v>3531</v>
      </c>
      <c r="DI25" s="83">
        <f t="shared" si="33"/>
        <v>24717</v>
      </c>
      <c r="DJ25" s="174"/>
      <c r="DK25" s="174">
        <v>15</v>
      </c>
      <c r="DL25" s="174">
        <v>15</v>
      </c>
      <c r="DM25" s="100">
        <f t="shared" si="34"/>
        <v>1891.4</v>
      </c>
      <c r="DN25" s="308" t="str">
        <f>DB25</f>
        <v>MARTES</v>
      </c>
      <c r="DO25" s="310">
        <f>DC25</f>
        <v>42654</v>
      </c>
      <c r="DP25" s="102">
        <v>64</v>
      </c>
      <c r="DQ25" s="74">
        <f t="shared" si="35"/>
        <v>240</v>
      </c>
      <c r="DR25" s="1">
        <v>216</v>
      </c>
      <c r="DS25" s="74">
        <f t="shared" si="36"/>
        <v>810</v>
      </c>
      <c r="DT25" s="1">
        <v>451</v>
      </c>
      <c r="DU25" s="74">
        <f t="shared" si="37"/>
        <v>3382.5</v>
      </c>
      <c r="DV25" s="1"/>
      <c r="DW25" s="1">
        <v>4</v>
      </c>
      <c r="DX25" s="110">
        <f t="shared" si="38"/>
        <v>4</v>
      </c>
      <c r="DY25" s="108">
        <f t="shared" si="39"/>
        <v>1108.125</v>
      </c>
    </row>
    <row r="26" spans="2:129" ht="19.5" thickBot="1" x14ac:dyDescent="0.35">
      <c r="B26" s="274">
        <v>296</v>
      </c>
      <c r="C26" s="38" t="s">
        <v>27</v>
      </c>
      <c r="D26" s="132">
        <f t="shared" si="16"/>
        <v>42665</v>
      </c>
      <c r="E26" s="144">
        <v>55209</v>
      </c>
      <c r="F26" s="144">
        <v>81326</v>
      </c>
      <c r="G26" s="2">
        <v>28014</v>
      </c>
      <c r="H26" s="170"/>
      <c r="I26" s="171">
        <v>32053</v>
      </c>
      <c r="J26" s="24">
        <f t="shared" si="0"/>
        <v>196602</v>
      </c>
      <c r="K26" s="7">
        <v>6078.5</v>
      </c>
      <c r="L26" s="7">
        <v>19806</v>
      </c>
      <c r="M26" s="23">
        <f t="shared" si="1"/>
        <v>222486.5</v>
      </c>
      <c r="N26" s="47"/>
      <c r="O26" s="48"/>
      <c r="P26" s="8">
        <f t="shared" si="2"/>
        <v>42665</v>
      </c>
      <c r="Q26" s="3">
        <v>0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6"/>
      <c r="AE26" s="3"/>
      <c r="AF26" s="3"/>
      <c r="AG26" s="3"/>
      <c r="AH26" s="3"/>
      <c r="AI26" s="3"/>
      <c r="AJ26" s="3"/>
      <c r="AK26" s="3"/>
      <c r="AL26" s="3"/>
      <c r="AM26" s="25"/>
      <c r="AN26" s="3"/>
      <c r="AO26" s="53"/>
      <c r="AP26" s="44">
        <f t="shared" si="3"/>
        <v>0</v>
      </c>
      <c r="AQ26" s="9">
        <v>0</v>
      </c>
      <c r="AR26" s="9">
        <f t="shared" si="4"/>
        <v>222486.5</v>
      </c>
      <c r="AS26" s="49">
        <f>'[2]OCT 16'!$I$26</f>
        <v>8467.5</v>
      </c>
      <c r="AT26" s="46">
        <f t="shared" si="17"/>
        <v>230954</v>
      </c>
      <c r="AV26" s="276">
        <f t="shared" si="5"/>
        <v>296</v>
      </c>
      <c r="AW26" s="5" t="str">
        <f t="shared" si="6"/>
        <v>SÁBADO</v>
      </c>
      <c r="AX26" s="8">
        <f t="shared" si="7"/>
        <v>42665</v>
      </c>
      <c r="AY26" s="69">
        <f t="shared" si="8"/>
        <v>7887</v>
      </c>
      <c r="AZ26" s="69">
        <f t="shared" si="9"/>
        <v>11618</v>
      </c>
      <c r="BA26" s="69">
        <f t="shared" si="10"/>
        <v>4669</v>
      </c>
      <c r="BB26" s="69">
        <f t="shared" si="11"/>
        <v>0</v>
      </c>
      <c r="BC26" s="157">
        <f t="shared" si="12"/>
        <v>4579</v>
      </c>
      <c r="BD26" s="159">
        <f t="shared" si="13"/>
        <v>28753</v>
      </c>
      <c r="BF26" s="309"/>
      <c r="BG26" s="313"/>
      <c r="BH26" s="135">
        <v>2193</v>
      </c>
      <c r="BI26" s="82">
        <f t="shared" si="40"/>
        <v>7675.5</v>
      </c>
      <c r="BJ26" s="79">
        <v>385</v>
      </c>
      <c r="BK26" s="82">
        <f t="shared" si="18"/>
        <v>1347.5</v>
      </c>
      <c r="BL26" s="79">
        <v>5989</v>
      </c>
      <c r="BM26" s="82">
        <f t="shared" si="19"/>
        <v>41923</v>
      </c>
      <c r="BN26" s="79">
        <v>32</v>
      </c>
      <c r="BO26" s="174">
        <v>24</v>
      </c>
      <c r="BP26" s="174">
        <v>24</v>
      </c>
      <c r="BQ26" s="119">
        <f t="shared" si="14"/>
        <v>2122.75</v>
      </c>
      <c r="BR26" s="309"/>
      <c r="BS26" s="315"/>
      <c r="BT26" s="99">
        <v>2028</v>
      </c>
      <c r="BU26" s="83">
        <f t="shared" si="20"/>
        <v>7098</v>
      </c>
      <c r="BV26" s="174">
        <v>262</v>
      </c>
      <c r="BW26" s="83">
        <f t="shared" si="21"/>
        <v>917</v>
      </c>
      <c r="BX26" s="174">
        <v>6940</v>
      </c>
      <c r="BY26" s="83">
        <f t="shared" si="22"/>
        <v>48580</v>
      </c>
      <c r="BZ26" s="174">
        <v>25</v>
      </c>
      <c r="CA26" s="174">
        <v>23</v>
      </c>
      <c r="CB26" s="174">
        <v>22</v>
      </c>
      <c r="CC26" s="100">
        <f t="shared" si="15"/>
        <v>2572.5</v>
      </c>
      <c r="CD26" s="309"/>
      <c r="CE26" s="317"/>
      <c r="CF26" s="99">
        <v>1615</v>
      </c>
      <c r="CG26" s="74">
        <f t="shared" si="23"/>
        <v>4845</v>
      </c>
      <c r="CH26" s="174">
        <v>275</v>
      </c>
      <c r="CI26" s="74">
        <f t="shared" si="24"/>
        <v>825</v>
      </c>
      <c r="CJ26" s="174">
        <v>3328</v>
      </c>
      <c r="CK26" s="74">
        <f t="shared" si="25"/>
        <v>19968</v>
      </c>
      <c r="CL26" s="174">
        <v>17</v>
      </c>
      <c r="CM26" s="174">
        <v>16</v>
      </c>
      <c r="CN26" s="174">
        <v>16</v>
      </c>
      <c r="CO26" s="100">
        <f t="shared" si="26"/>
        <v>1602.375</v>
      </c>
      <c r="CP26" s="309"/>
      <c r="CQ26" s="319"/>
      <c r="CR26" s="91"/>
      <c r="CS26" s="83">
        <f t="shared" si="27"/>
        <v>0</v>
      </c>
      <c r="CT26" s="174"/>
      <c r="CU26" s="83">
        <f t="shared" si="28"/>
        <v>0</v>
      </c>
      <c r="CV26" s="174"/>
      <c r="CW26" s="83">
        <f t="shared" si="29"/>
        <v>0</v>
      </c>
      <c r="CX26" s="174"/>
      <c r="CY26" s="174"/>
      <c r="CZ26" s="174"/>
      <c r="DA26" s="98" t="e">
        <f t="shared" si="30"/>
        <v>#DIV/0!</v>
      </c>
      <c r="DB26" s="309"/>
      <c r="DC26" s="307"/>
      <c r="DD26" s="99">
        <v>791</v>
      </c>
      <c r="DE26" s="83">
        <f t="shared" si="31"/>
        <v>2768.5</v>
      </c>
      <c r="DF26" s="174">
        <v>96</v>
      </c>
      <c r="DG26" s="83">
        <f t="shared" si="32"/>
        <v>336</v>
      </c>
      <c r="DH26" s="174">
        <v>2852</v>
      </c>
      <c r="DI26" s="83">
        <f t="shared" si="33"/>
        <v>19964</v>
      </c>
      <c r="DJ26" s="174">
        <v>15</v>
      </c>
      <c r="DK26" s="174">
        <v>13</v>
      </c>
      <c r="DL26" s="174">
        <v>13</v>
      </c>
      <c r="DM26" s="100">
        <f t="shared" si="34"/>
        <v>1774.5</v>
      </c>
      <c r="DN26" s="309"/>
      <c r="DO26" s="311"/>
      <c r="DP26" s="102">
        <v>42</v>
      </c>
      <c r="DQ26" s="74">
        <f t="shared" si="35"/>
        <v>157.5</v>
      </c>
      <c r="DR26" s="1">
        <v>168</v>
      </c>
      <c r="DS26" s="74">
        <f t="shared" si="36"/>
        <v>630</v>
      </c>
      <c r="DT26" s="1">
        <v>403</v>
      </c>
      <c r="DU26" s="74">
        <f t="shared" si="37"/>
        <v>3022.5</v>
      </c>
      <c r="DV26" s="1">
        <v>4</v>
      </c>
      <c r="DW26" s="1">
        <v>4</v>
      </c>
      <c r="DX26" s="110">
        <f t="shared" si="38"/>
        <v>4</v>
      </c>
      <c r="DY26" s="108">
        <f t="shared" si="39"/>
        <v>952.5</v>
      </c>
    </row>
    <row r="27" spans="2:129" ht="19.5" thickBot="1" x14ac:dyDescent="0.35">
      <c r="B27" s="274">
        <v>297</v>
      </c>
      <c r="C27" s="38" t="s">
        <v>22</v>
      </c>
      <c r="D27" s="132">
        <f t="shared" si="16"/>
        <v>42666</v>
      </c>
      <c r="E27" s="144">
        <v>47355</v>
      </c>
      <c r="F27" s="144">
        <v>49987</v>
      </c>
      <c r="G27" s="2">
        <v>15900</v>
      </c>
      <c r="H27" s="170"/>
      <c r="I27" s="171">
        <v>5677</v>
      </c>
      <c r="J27" s="24">
        <f t="shared" si="0"/>
        <v>118919</v>
      </c>
      <c r="K27" s="7">
        <v>5091</v>
      </c>
      <c r="L27" s="7">
        <v>8402</v>
      </c>
      <c r="M27" s="23">
        <f t="shared" si="1"/>
        <v>132412</v>
      </c>
      <c r="N27" s="47"/>
      <c r="O27" s="48"/>
      <c r="P27" s="8">
        <f t="shared" si="2"/>
        <v>42666</v>
      </c>
      <c r="Q27" s="3">
        <v>0</v>
      </c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6"/>
      <c r="AE27" s="3"/>
      <c r="AF27" s="3"/>
      <c r="AG27" s="3"/>
      <c r="AH27" s="3"/>
      <c r="AI27" s="3"/>
      <c r="AJ27" s="3"/>
      <c r="AK27" s="3"/>
      <c r="AL27" s="3"/>
      <c r="AM27" s="25"/>
      <c r="AN27" s="3"/>
      <c r="AO27" s="53"/>
      <c r="AP27" s="44">
        <f t="shared" si="3"/>
        <v>0</v>
      </c>
      <c r="AQ27" s="9">
        <v>0</v>
      </c>
      <c r="AR27" s="9">
        <f t="shared" si="4"/>
        <v>132412</v>
      </c>
      <c r="AS27" s="49">
        <f>'[2]OCT 16'!$I$27</f>
        <v>4747.5</v>
      </c>
      <c r="AT27" s="46">
        <f t="shared" si="17"/>
        <v>137159.5</v>
      </c>
      <c r="AV27" s="276">
        <f t="shared" si="5"/>
        <v>297</v>
      </c>
      <c r="AW27" s="5" t="str">
        <f t="shared" si="6"/>
        <v>DOMINGO</v>
      </c>
      <c r="AX27" s="8">
        <f t="shared" si="7"/>
        <v>42666</v>
      </c>
      <c r="AY27" s="69">
        <f t="shared" si="8"/>
        <v>6765</v>
      </c>
      <c r="AZ27" s="69">
        <f t="shared" si="9"/>
        <v>7141</v>
      </c>
      <c r="BA27" s="69">
        <f t="shared" si="10"/>
        <v>2650</v>
      </c>
      <c r="BB27" s="69">
        <f t="shared" si="11"/>
        <v>0</v>
      </c>
      <c r="BC27" s="157">
        <f t="shared" si="12"/>
        <v>811</v>
      </c>
      <c r="BD27" s="159">
        <f t="shared" si="13"/>
        <v>17367</v>
      </c>
      <c r="BF27" s="308" t="str">
        <f>C16</f>
        <v>MIÉRCOLES</v>
      </c>
      <c r="BG27" s="312">
        <f>AX16</f>
        <v>42655</v>
      </c>
      <c r="BH27" s="135">
        <v>857</v>
      </c>
      <c r="BI27" s="82">
        <f t="shared" si="40"/>
        <v>2999.5</v>
      </c>
      <c r="BJ27" s="79">
        <v>431</v>
      </c>
      <c r="BK27" s="82">
        <f t="shared" si="18"/>
        <v>1508.5</v>
      </c>
      <c r="BL27" s="79">
        <v>4726</v>
      </c>
      <c r="BM27" s="82">
        <f t="shared" si="19"/>
        <v>33082</v>
      </c>
      <c r="BN27" s="79"/>
      <c r="BO27" s="174">
        <v>16</v>
      </c>
      <c r="BP27" s="174">
        <v>31</v>
      </c>
      <c r="BQ27" s="119">
        <f t="shared" si="14"/>
        <v>1212.5806451612902</v>
      </c>
      <c r="BR27" s="308" t="str">
        <f>BF27</f>
        <v>MIÉRCOLES</v>
      </c>
      <c r="BS27" s="314">
        <f>BG27</f>
        <v>42655</v>
      </c>
      <c r="BT27" s="99">
        <v>721</v>
      </c>
      <c r="BU27" s="83">
        <f t="shared" si="20"/>
        <v>2523.5</v>
      </c>
      <c r="BV27" s="174">
        <v>192</v>
      </c>
      <c r="BW27" s="83">
        <f t="shared" si="21"/>
        <v>672</v>
      </c>
      <c r="BX27" s="174">
        <v>4599</v>
      </c>
      <c r="BY27" s="83">
        <f t="shared" si="22"/>
        <v>32193</v>
      </c>
      <c r="BZ27" s="174"/>
      <c r="CA27" s="174">
        <v>14</v>
      </c>
      <c r="CB27" s="174">
        <v>24</v>
      </c>
      <c r="CC27" s="100">
        <f t="shared" si="15"/>
        <v>1474.5208333333333</v>
      </c>
      <c r="CD27" s="308" t="str">
        <f>BR27</f>
        <v>MIÉRCOLES</v>
      </c>
      <c r="CE27" s="316">
        <f>BS27</f>
        <v>42655</v>
      </c>
      <c r="CF27" s="99">
        <v>475</v>
      </c>
      <c r="CG27" s="74">
        <f t="shared" si="23"/>
        <v>1425</v>
      </c>
      <c r="CH27" s="174">
        <v>231</v>
      </c>
      <c r="CI27" s="74">
        <f t="shared" si="24"/>
        <v>693</v>
      </c>
      <c r="CJ27" s="174">
        <v>2773</v>
      </c>
      <c r="CK27" s="74">
        <f t="shared" si="25"/>
        <v>16638</v>
      </c>
      <c r="CL27" s="174"/>
      <c r="CM27" s="174">
        <v>11</v>
      </c>
      <c r="CN27" s="174">
        <v>17</v>
      </c>
      <c r="CO27" s="100">
        <f t="shared" si="26"/>
        <v>1103.2941176470588</v>
      </c>
      <c r="CP27" s="308" t="str">
        <f>CD27</f>
        <v>MIÉRCOLES</v>
      </c>
      <c r="CQ27" s="318">
        <f>CE27</f>
        <v>42655</v>
      </c>
      <c r="CR27" s="91"/>
      <c r="CS27" s="83">
        <f t="shared" si="27"/>
        <v>0</v>
      </c>
      <c r="CT27" s="174"/>
      <c r="CU27" s="83">
        <f t="shared" si="28"/>
        <v>0</v>
      </c>
      <c r="CV27" s="174"/>
      <c r="CW27" s="83">
        <f t="shared" si="29"/>
        <v>0</v>
      </c>
      <c r="CX27" s="174"/>
      <c r="CY27" s="174"/>
      <c r="CZ27" s="174"/>
      <c r="DA27" s="98" t="e">
        <f t="shared" si="30"/>
        <v>#DIV/0!</v>
      </c>
      <c r="DB27" s="308" t="str">
        <f>CP27</f>
        <v>MIÉRCOLES</v>
      </c>
      <c r="DC27" s="306">
        <f>CQ27</f>
        <v>42655</v>
      </c>
      <c r="DD27" s="99">
        <v>300</v>
      </c>
      <c r="DE27" s="83">
        <f t="shared" si="31"/>
        <v>1050</v>
      </c>
      <c r="DF27" s="174">
        <v>55</v>
      </c>
      <c r="DG27" s="83">
        <f t="shared" si="32"/>
        <v>192.5</v>
      </c>
      <c r="DH27" s="174">
        <v>2052</v>
      </c>
      <c r="DI27" s="83">
        <f t="shared" si="33"/>
        <v>14364</v>
      </c>
      <c r="DJ27" s="174"/>
      <c r="DK27" s="174">
        <v>10</v>
      </c>
      <c r="DL27" s="174">
        <v>14</v>
      </c>
      <c r="DM27" s="100">
        <f t="shared" si="34"/>
        <v>1114.75</v>
      </c>
      <c r="DN27" s="308" t="str">
        <f>DB27</f>
        <v>MIÉRCOLES</v>
      </c>
      <c r="DO27" s="310">
        <f>DC27</f>
        <v>42655</v>
      </c>
      <c r="DP27" s="102">
        <v>29</v>
      </c>
      <c r="DQ27" s="74">
        <f t="shared" si="35"/>
        <v>108.75</v>
      </c>
      <c r="DR27" s="1">
        <v>150</v>
      </c>
      <c r="DS27" s="74">
        <f t="shared" si="36"/>
        <v>562.5</v>
      </c>
      <c r="DT27" s="1">
        <v>404</v>
      </c>
      <c r="DU27" s="74">
        <f t="shared" si="37"/>
        <v>3030</v>
      </c>
      <c r="DV27" s="1"/>
      <c r="DW27" s="1">
        <v>4</v>
      </c>
      <c r="DX27" s="110">
        <f t="shared" si="38"/>
        <v>4</v>
      </c>
      <c r="DY27" s="108">
        <f t="shared" si="39"/>
        <v>925.3125</v>
      </c>
    </row>
    <row r="28" spans="2:129" ht="19.5" thickBot="1" x14ac:dyDescent="0.35">
      <c r="B28" s="274">
        <v>298</v>
      </c>
      <c r="C28" s="38" t="s">
        <v>24</v>
      </c>
      <c r="D28" s="132">
        <f t="shared" si="16"/>
        <v>42667</v>
      </c>
      <c r="E28" s="144">
        <v>78960</v>
      </c>
      <c r="F28" s="144">
        <v>94731</v>
      </c>
      <c r="G28" s="2">
        <v>37068</v>
      </c>
      <c r="H28" s="170"/>
      <c r="I28" s="171">
        <v>36820</v>
      </c>
      <c r="J28" s="24">
        <f t="shared" si="0"/>
        <v>247579</v>
      </c>
      <c r="K28" s="7">
        <v>5498.5</v>
      </c>
      <c r="L28" s="7">
        <v>41480.5</v>
      </c>
      <c r="M28" s="23">
        <f t="shared" si="1"/>
        <v>294558</v>
      </c>
      <c r="N28" s="47"/>
      <c r="O28" s="48"/>
      <c r="P28" s="8">
        <f t="shared" si="2"/>
        <v>42667</v>
      </c>
      <c r="Q28" s="3">
        <v>188000</v>
      </c>
      <c r="R28" s="3">
        <v>1287</v>
      </c>
      <c r="S28" s="3">
        <v>11273</v>
      </c>
      <c r="T28" s="3"/>
      <c r="U28" s="3"/>
      <c r="V28" s="3"/>
      <c r="W28" s="3"/>
      <c r="X28" s="3"/>
      <c r="Y28" s="3"/>
      <c r="Z28" s="3">
        <v>58</v>
      </c>
      <c r="AA28" s="3"/>
      <c r="AB28" s="3"/>
      <c r="AC28" s="3"/>
      <c r="AD28" s="6"/>
      <c r="AE28" s="3"/>
      <c r="AF28" s="3">
        <v>9100</v>
      </c>
      <c r="AG28" s="3"/>
      <c r="AH28" s="3"/>
      <c r="AI28" s="3"/>
      <c r="AJ28" s="3"/>
      <c r="AK28" s="3"/>
      <c r="AL28" s="3"/>
      <c r="AM28" s="25">
        <v>12000</v>
      </c>
      <c r="AN28" s="3"/>
      <c r="AO28" s="53">
        <v>12072</v>
      </c>
      <c r="AP28" s="44">
        <f t="shared" si="3"/>
        <v>233790</v>
      </c>
      <c r="AQ28" s="9">
        <v>25</v>
      </c>
      <c r="AR28" s="9">
        <f t="shared" si="4"/>
        <v>294558</v>
      </c>
      <c r="AS28" s="49">
        <f>'[2]OCT 16'!$I$28</f>
        <v>8362.5</v>
      </c>
      <c r="AT28" s="46">
        <f t="shared" si="17"/>
        <v>536735.5</v>
      </c>
      <c r="AV28" s="276">
        <f t="shared" si="5"/>
        <v>298</v>
      </c>
      <c r="AW28" s="5" t="str">
        <f t="shared" si="6"/>
        <v>LUNES</v>
      </c>
      <c r="AX28" s="8">
        <f t="shared" si="7"/>
        <v>42667</v>
      </c>
      <c r="AY28" s="69">
        <f t="shared" si="8"/>
        <v>11280</v>
      </c>
      <c r="AZ28" s="69">
        <f t="shared" si="9"/>
        <v>13533</v>
      </c>
      <c r="BA28" s="69">
        <f t="shared" si="10"/>
        <v>6178</v>
      </c>
      <c r="BB28" s="69">
        <f t="shared" si="11"/>
        <v>0</v>
      </c>
      <c r="BC28" s="157">
        <f t="shared" si="12"/>
        <v>5260</v>
      </c>
      <c r="BD28" s="159">
        <f t="shared" si="13"/>
        <v>36251</v>
      </c>
      <c r="BF28" s="309"/>
      <c r="BG28" s="313"/>
      <c r="BH28" s="135">
        <v>777</v>
      </c>
      <c r="BI28" s="82">
        <f t="shared" si="40"/>
        <v>2719.5</v>
      </c>
      <c r="BJ28" s="79">
        <v>310</v>
      </c>
      <c r="BK28" s="82">
        <f t="shared" si="18"/>
        <v>1085</v>
      </c>
      <c r="BL28" s="79">
        <v>3666</v>
      </c>
      <c r="BM28" s="82">
        <f t="shared" si="19"/>
        <v>25662</v>
      </c>
      <c r="BN28" s="79">
        <v>18</v>
      </c>
      <c r="BO28" s="174">
        <v>12</v>
      </c>
      <c r="BP28" s="174">
        <v>24</v>
      </c>
      <c r="BQ28" s="119">
        <f t="shared" si="14"/>
        <v>1227.7708333333333</v>
      </c>
      <c r="BR28" s="309"/>
      <c r="BS28" s="315"/>
      <c r="BT28" s="99">
        <v>701</v>
      </c>
      <c r="BU28" s="83">
        <f t="shared" si="20"/>
        <v>2453.5</v>
      </c>
      <c r="BV28" s="174">
        <v>198</v>
      </c>
      <c r="BW28" s="83">
        <f t="shared" si="21"/>
        <v>693</v>
      </c>
      <c r="BX28" s="174">
        <v>4316</v>
      </c>
      <c r="BY28" s="83">
        <f t="shared" si="22"/>
        <v>30212</v>
      </c>
      <c r="BZ28" s="174">
        <v>15</v>
      </c>
      <c r="CA28" s="174">
        <v>13</v>
      </c>
      <c r="CB28" s="174">
        <v>23</v>
      </c>
      <c r="CC28" s="100">
        <f t="shared" si="15"/>
        <v>1450.3695652173913</v>
      </c>
      <c r="CD28" s="309"/>
      <c r="CE28" s="317"/>
      <c r="CF28" s="99">
        <v>466</v>
      </c>
      <c r="CG28" s="74">
        <f t="shared" si="23"/>
        <v>1398</v>
      </c>
      <c r="CH28" s="174">
        <v>305</v>
      </c>
      <c r="CI28" s="74">
        <f t="shared" si="24"/>
        <v>915</v>
      </c>
      <c r="CJ28" s="174">
        <v>2775</v>
      </c>
      <c r="CK28" s="74">
        <f t="shared" si="25"/>
        <v>16650</v>
      </c>
      <c r="CL28" s="174">
        <v>13</v>
      </c>
      <c r="CM28" s="174">
        <v>10</v>
      </c>
      <c r="CN28" s="174">
        <v>10</v>
      </c>
      <c r="CO28" s="100">
        <f t="shared" si="26"/>
        <v>1896.3</v>
      </c>
      <c r="CP28" s="309"/>
      <c r="CQ28" s="319"/>
      <c r="CR28" s="91"/>
      <c r="CS28" s="83">
        <f t="shared" si="27"/>
        <v>0</v>
      </c>
      <c r="CT28" s="174"/>
      <c r="CU28" s="83">
        <f t="shared" si="28"/>
        <v>0</v>
      </c>
      <c r="CV28" s="174"/>
      <c r="CW28" s="83">
        <f t="shared" si="29"/>
        <v>0</v>
      </c>
      <c r="CX28" s="174"/>
      <c r="CY28" s="174"/>
      <c r="CZ28" s="174"/>
      <c r="DA28" s="98" t="e">
        <f t="shared" si="30"/>
        <v>#DIV/0!</v>
      </c>
      <c r="DB28" s="309"/>
      <c r="DC28" s="307"/>
      <c r="DD28" s="99">
        <v>300</v>
      </c>
      <c r="DE28" s="83">
        <f t="shared" si="31"/>
        <v>1050</v>
      </c>
      <c r="DF28" s="174">
        <v>46</v>
      </c>
      <c r="DG28" s="83">
        <f t="shared" si="32"/>
        <v>161</v>
      </c>
      <c r="DH28" s="174">
        <v>1786</v>
      </c>
      <c r="DI28" s="83">
        <f t="shared" si="33"/>
        <v>12502</v>
      </c>
      <c r="DJ28" s="174">
        <v>10</v>
      </c>
      <c r="DK28" s="174">
        <v>7</v>
      </c>
      <c r="DL28" s="174">
        <v>10</v>
      </c>
      <c r="DM28" s="100">
        <f t="shared" si="34"/>
        <v>1371.3</v>
      </c>
      <c r="DN28" s="309"/>
      <c r="DO28" s="311"/>
      <c r="DP28" s="102">
        <v>30</v>
      </c>
      <c r="DQ28" s="74">
        <f t="shared" si="35"/>
        <v>112.5</v>
      </c>
      <c r="DR28" s="1">
        <v>190</v>
      </c>
      <c r="DS28" s="74">
        <f t="shared" si="36"/>
        <v>712.5</v>
      </c>
      <c r="DT28" s="1">
        <v>546</v>
      </c>
      <c r="DU28" s="74">
        <f t="shared" si="37"/>
        <v>4095</v>
      </c>
      <c r="DV28" s="1">
        <v>4</v>
      </c>
      <c r="DW28" s="1">
        <v>4</v>
      </c>
      <c r="DX28" s="110">
        <f t="shared" si="38"/>
        <v>4</v>
      </c>
      <c r="DY28" s="108">
        <f t="shared" si="39"/>
        <v>1230</v>
      </c>
    </row>
    <row r="29" spans="2:129" ht="19.5" thickBot="1" x14ac:dyDescent="0.35">
      <c r="B29" s="274">
        <v>299</v>
      </c>
      <c r="C29" s="38" t="s">
        <v>21</v>
      </c>
      <c r="D29" s="132">
        <f t="shared" si="16"/>
        <v>42668</v>
      </c>
      <c r="E29" s="144">
        <v>80143</v>
      </c>
      <c r="F29" s="144">
        <v>102032</v>
      </c>
      <c r="G29" s="2">
        <v>40272</v>
      </c>
      <c r="H29" s="170"/>
      <c r="I29" s="171">
        <v>39648</v>
      </c>
      <c r="J29" s="24">
        <f t="shared" si="0"/>
        <v>262095</v>
      </c>
      <c r="K29" s="7">
        <v>6140</v>
      </c>
      <c r="L29" s="7">
        <v>44332</v>
      </c>
      <c r="M29" s="23">
        <f t="shared" si="1"/>
        <v>312567</v>
      </c>
      <c r="N29" s="47"/>
      <c r="O29" s="48"/>
      <c r="P29" s="8">
        <f t="shared" si="2"/>
        <v>42668</v>
      </c>
      <c r="Q29" s="3">
        <v>210250</v>
      </c>
      <c r="R29" s="3">
        <v>1404</v>
      </c>
      <c r="S29" s="3">
        <v>3818</v>
      </c>
      <c r="T29" s="3"/>
      <c r="U29" s="3"/>
      <c r="V29" s="3"/>
      <c r="W29" s="3"/>
      <c r="X29" s="3"/>
      <c r="Y29" s="3"/>
      <c r="Z29" s="3"/>
      <c r="AA29" s="3">
        <v>174</v>
      </c>
      <c r="AB29" s="3"/>
      <c r="AC29" s="3"/>
      <c r="AD29" s="6"/>
      <c r="AE29" s="3"/>
      <c r="AF29" s="3">
        <v>2400</v>
      </c>
      <c r="AG29" s="3"/>
      <c r="AH29" s="3"/>
      <c r="AI29" s="3"/>
      <c r="AJ29" s="3"/>
      <c r="AK29" s="3"/>
      <c r="AL29" s="3"/>
      <c r="AM29" s="25"/>
      <c r="AN29" s="3"/>
      <c r="AO29" s="53">
        <v>6036</v>
      </c>
      <c r="AP29" s="44">
        <f t="shared" si="3"/>
        <v>224082</v>
      </c>
      <c r="AQ29" s="9">
        <v>0</v>
      </c>
      <c r="AR29" s="9">
        <f t="shared" si="4"/>
        <v>312567</v>
      </c>
      <c r="AS29" s="49">
        <f>'[2]OCT 16'!$I$29</f>
        <v>8688.75</v>
      </c>
      <c r="AT29" s="46">
        <f t="shared" si="17"/>
        <v>545337.75</v>
      </c>
      <c r="AV29" s="276">
        <f t="shared" si="5"/>
        <v>299</v>
      </c>
      <c r="AW29" s="5" t="str">
        <f t="shared" si="6"/>
        <v>MARTES</v>
      </c>
      <c r="AX29" s="8">
        <f t="shared" si="7"/>
        <v>42668</v>
      </c>
      <c r="AY29" s="69">
        <f t="shared" si="8"/>
        <v>11449</v>
      </c>
      <c r="AZ29" s="69">
        <f t="shared" si="9"/>
        <v>14576</v>
      </c>
      <c r="BA29" s="69">
        <f t="shared" si="10"/>
        <v>6712</v>
      </c>
      <c r="BB29" s="69">
        <f t="shared" si="11"/>
        <v>0</v>
      </c>
      <c r="BC29" s="157">
        <f t="shared" si="12"/>
        <v>5664</v>
      </c>
      <c r="BD29" s="159">
        <f t="shared" si="13"/>
        <v>38401</v>
      </c>
      <c r="BF29" s="308" t="str">
        <f>C17</f>
        <v>JUEVES</v>
      </c>
      <c r="BG29" s="312">
        <f>AX17</f>
        <v>42656</v>
      </c>
      <c r="BH29" s="135">
        <v>2511</v>
      </c>
      <c r="BI29" s="82">
        <f t="shared" si="40"/>
        <v>8788.5</v>
      </c>
      <c r="BJ29" s="79">
        <v>384</v>
      </c>
      <c r="BK29" s="82">
        <f t="shared" si="18"/>
        <v>1344</v>
      </c>
      <c r="BL29" s="79">
        <v>6215</v>
      </c>
      <c r="BM29" s="82">
        <f t="shared" si="19"/>
        <v>43505</v>
      </c>
      <c r="BN29" s="79"/>
      <c r="BO29" s="174">
        <v>31</v>
      </c>
      <c r="BP29" s="174">
        <v>30</v>
      </c>
      <c r="BQ29" s="119">
        <f t="shared" si="14"/>
        <v>1787.9166666666667</v>
      </c>
      <c r="BR29" s="308" t="str">
        <f>BF29</f>
        <v>JUEVES</v>
      </c>
      <c r="BS29" s="314">
        <f>BG29</f>
        <v>42656</v>
      </c>
      <c r="BT29" s="99">
        <v>2504</v>
      </c>
      <c r="BU29" s="83">
        <f t="shared" si="20"/>
        <v>8764</v>
      </c>
      <c r="BV29" s="174">
        <v>280</v>
      </c>
      <c r="BW29" s="83">
        <f t="shared" si="21"/>
        <v>980</v>
      </c>
      <c r="BX29" s="174">
        <v>7315</v>
      </c>
      <c r="BY29" s="83">
        <f t="shared" si="22"/>
        <v>51205</v>
      </c>
      <c r="BZ29" s="174"/>
      <c r="CA29" s="174">
        <v>24</v>
      </c>
      <c r="CB29" s="174">
        <v>24</v>
      </c>
      <c r="CC29" s="100">
        <f t="shared" si="15"/>
        <v>2539.5416666666665</v>
      </c>
      <c r="CD29" s="308" t="str">
        <f>BR29</f>
        <v>JUEVES</v>
      </c>
      <c r="CE29" s="316">
        <f>BS29</f>
        <v>42656</v>
      </c>
      <c r="CF29" s="99">
        <v>1889</v>
      </c>
      <c r="CG29" s="74">
        <f t="shared" si="23"/>
        <v>5667</v>
      </c>
      <c r="CH29" s="174">
        <v>332</v>
      </c>
      <c r="CI29" s="74">
        <f t="shared" si="24"/>
        <v>996</v>
      </c>
      <c r="CJ29" s="174">
        <v>3987</v>
      </c>
      <c r="CK29" s="74">
        <f t="shared" si="25"/>
        <v>23922</v>
      </c>
      <c r="CL29" s="174"/>
      <c r="CM29" s="174">
        <v>17</v>
      </c>
      <c r="CN29" s="174">
        <v>18</v>
      </c>
      <c r="CO29" s="100">
        <f t="shared" si="26"/>
        <v>1699.1666666666667</v>
      </c>
      <c r="CP29" s="308" t="str">
        <f>CD29</f>
        <v>JUEVES</v>
      </c>
      <c r="CQ29" s="318">
        <f>CE29</f>
        <v>42656</v>
      </c>
      <c r="CR29" s="91"/>
      <c r="CS29" s="83">
        <f t="shared" si="27"/>
        <v>0</v>
      </c>
      <c r="CT29" s="174"/>
      <c r="CU29" s="83">
        <f t="shared" si="28"/>
        <v>0</v>
      </c>
      <c r="CV29" s="174"/>
      <c r="CW29" s="83">
        <f t="shared" si="29"/>
        <v>0</v>
      </c>
      <c r="CX29" s="174"/>
      <c r="CY29" s="174"/>
      <c r="CZ29" s="174"/>
      <c r="DA29" s="98" t="e">
        <f t="shared" si="30"/>
        <v>#DIV/0!</v>
      </c>
      <c r="DB29" s="308" t="str">
        <f>CP29</f>
        <v>JUEVES</v>
      </c>
      <c r="DC29" s="306">
        <f>CQ29</f>
        <v>42656</v>
      </c>
      <c r="DD29" s="99">
        <v>990</v>
      </c>
      <c r="DE29" s="83">
        <f t="shared" si="31"/>
        <v>3465</v>
      </c>
      <c r="DF29" s="174">
        <v>54</v>
      </c>
      <c r="DG29" s="83">
        <f t="shared" si="32"/>
        <v>189</v>
      </c>
      <c r="DH29" s="174">
        <v>3416</v>
      </c>
      <c r="DI29" s="83">
        <f t="shared" si="33"/>
        <v>23912</v>
      </c>
      <c r="DJ29" s="174"/>
      <c r="DK29" s="174">
        <v>14</v>
      </c>
      <c r="DL29" s="174">
        <v>12</v>
      </c>
      <c r="DM29" s="100">
        <f t="shared" si="34"/>
        <v>2297.1666666666665</v>
      </c>
      <c r="DN29" s="308" t="str">
        <f>DB29</f>
        <v>JUEVES</v>
      </c>
      <c r="DO29" s="310">
        <f>DC29</f>
        <v>42656</v>
      </c>
      <c r="DP29" s="102">
        <v>57</v>
      </c>
      <c r="DQ29" s="74">
        <f t="shared" si="35"/>
        <v>213.75</v>
      </c>
      <c r="DR29" s="1">
        <v>206</v>
      </c>
      <c r="DS29" s="74">
        <f t="shared" si="36"/>
        <v>772.5</v>
      </c>
      <c r="DT29" s="1">
        <v>500</v>
      </c>
      <c r="DU29" s="74">
        <f t="shared" si="37"/>
        <v>3750</v>
      </c>
      <c r="DV29" s="1"/>
      <c r="DW29" s="1">
        <v>4</v>
      </c>
      <c r="DX29" s="110">
        <f t="shared" si="38"/>
        <v>4</v>
      </c>
      <c r="DY29" s="108">
        <f t="shared" si="39"/>
        <v>1184.0625</v>
      </c>
    </row>
    <row r="30" spans="2:129" ht="19.5" thickBot="1" x14ac:dyDescent="0.35">
      <c r="B30" s="274">
        <v>300</v>
      </c>
      <c r="C30" s="38" t="s">
        <v>23</v>
      </c>
      <c r="D30" s="132">
        <f t="shared" si="16"/>
        <v>42669</v>
      </c>
      <c r="E30" s="144">
        <v>79947</v>
      </c>
      <c r="F30" s="144">
        <v>100450</v>
      </c>
      <c r="G30" s="2">
        <v>38550</v>
      </c>
      <c r="H30" s="170"/>
      <c r="I30" s="171">
        <v>37926</v>
      </c>
      <c r="J30" s="24">
        <f t="shared" si="0"/>
        <v>256873</v>
      </c>
      <c r="K30" s="7">
        <v>6375.5</v>
      </c>
      <c r="L30" s="7">
        <v>44287</v>
      </c>
      <c r="M30" s="23">
        <f t="shared" si="1"/>
        <v>307535.5</v>
      </c>
      <c r="N30" s="47"/>
      <c r="O30" s="48"/>
      <c r="P30" s="8">
        <f t="shared" si="2"/>
        <v>42669</v>
      </c>
      <c r="Q30" s="3">
        <v>428250</v>
      </c>
      <c r="R30" s="3">
        <v>2340</v>
      </c>
      <c r="S30" s="3">
        <v>11163</v>
      </c>
      <c r="T30" s="3"/>
      <c r="U30" s="3"/>
      <c r="V30" s="3"/>
      <c r="W30" s="3"/>
      <c r="X30" s="3"/>
      <c r="Y30" s="3"/>
      <c r="Z30" s="3">
        <v>116</v>
      </c>
      <c r="AA30" s="3">
        <v>174</v>
      </c>
      <c r="AB30" s="3"/>
      <c r="AC30" s="3"/>
      <c r="AD30" s="6"/>
      <c r="AE30" s="3"/>
      <c r="AF30" s="3">
        <v>2900</v>
      </c>
      <c r="AG30" s="3"/>
      <c r="AH30" s="3"/>
      <c r="AI30" s="3"/>
      <c r="AJ30" s="3"/>
      <c r="AK30" s="3"/>
      <c r="AL30" s="3"/>
      <c r="AM30" s="25"/>
      <c r="AN30" s="3"/>
      <c r="AO30" s="53"/>
      <c r="AP30" s="44">
        <f t="shared" si="3"/>
        <v>444943</v>
      </c>
      <c r="AQ30" s="9">
        <v>0</v>
      </c>
      <c r="AR30" s="9">
        <f t="shared" si="4"/>
        <v>307535.5</v>
      </c>
      <c r="AS30" s="49">
        <f>'[2]OCT 16'!$I$30</f>
        <v>7680</v>
      </c>
      <c r="AT30" s="46">
        <f t="shared" si="17"/>
        <v>760158.5</v>
      </c>
      <c r="AV30" s="276">
        <f t="shared" si="5"/>
        <v>300</v>
      </c>
      <c r="AW30" s="5" t="str">
        <f t="shared" si="6"/>
        <v>MIÉRCOLES</v>
      </c>
      <c r="AX30" s="8">
        <f t="shared" si="7"/>
        <v>42669</v>
      </c>
      <c r="AY30" s="69">
        <f t="shared" si="8"/>
        <v>11421</v>
      </c>
      <c r="AZ30" s="69">
        <f t="shared" si="9"/>
        <v>14350</v>
      </c>
      <c r="BA30" s="69">
        <f t="shared" si="10"/>
        <v>6425</v>
      </c>
      <c r="BB30" s="69">
        <f t="shared" si="11"/>
        <v>0</v>
      </c>
      <c r="BC30" s="157">
        <f t="shared" si="12"/>
        <v>5418</v>
      </c>
      <c r="BD30" s="159">
        <f t="shared" si="13"/>
        <v>37614</v>
      </c>
      <c r="BF30" s="309"/>
      <c r="BG30" s="313"/>
      <c r="BH30" s="135">
        <v>2047</v>
      </c>
      <c r="BI30" s="82">
        <f t="shared" si="40"/>
        <v>7164.5</v>
      </c>
      <c r="BJ30" s="79">
        <v>426</v>
      </c>
      <c r="BK30" s="82">
        <f t="shared" si="18"/>
        <v>1491</v>
      </c>
      <c r="BL30" s="79">
        <v>5864</v>
      </c>
      <c r="BM30" s="82">
        <f t="shared" si="19"/>
        <v>41048</v>
      </c>
      <c r="BN30" s="79">
        <v>31</v>
      </c>
      <c r="BO30" s="174">
        <v>25</v>
      </c>
      <c r="BP30" s="174">
        <v>26</v>
      </c>
      <c r="BQ30" s="119">
        <f t="shared" si="14"/>
        <v>1911.6730769230769</v>
      </c>
      <c r="BR30" s="309"/>
      <c r="BS30" s="315"/>
      <c r="BT30" s="99">
        <v>1954</v>
      </c>
      <c r="BU30" s="83">
        <f t="shared" si="20"/>
        <v>6839</v>
      </c>
      <c r="BV30" s="174">
        <v>191</v>
      </c>
      <c r="BW30" s="83">
        <f t="shared" si="21"/>
        <v>668.5</v>
      </c>
      <c r="BX30" s="174">
        <v>6615</v>
      </c>
      <c r="BY30" s="83">
        <f t="shared" si="22"/>
        <v>46305</v>
      </c>
      <c r="BZ30" s="174">
        <v>25</v>
      </c>
      <c r="CA30" s="174">
        <v>23</v>
      </c>
      <c r="CB30" s="174">
        <v>22</v>
      </c>
      <c r="CC30" s="100">
        <f t="shared" si="15"/>
        <v>2446.0227272727275</v>
      </c>
      <c r="CD30" s="309"/>
      <c r="CE30" s="317"/>
      <c r="CF30" s="99">
        <v>1324</v>
      </c>
      <c r="CG30" s="74">
        <f t="shared" si="23"/>
        <v>3972</v>
      </c>
      <c r="CH30" s="174">
        <v>173</v>
      </c>
      <c r="CI30" s="74">
        <f t="shared" si="24"/>
        <v>519</v>
      </c>
      <c r="CJ30" s="174">
        <v>2806</v>
      </c>
      <c r="CK30" s="74">
        <f t="shared" si="25"/>
        <v>16836</v>
      </c>
      <c r="CL30" s="174">
        <v>18</v>
      </c>
      <c r="CM30" s="174">
        <v>10</v>
      </c>
      <c r="CN30" s="174">
        <v>13</v>
      </c>
      <c r="CO30" s="100">
        <f t="shared" si="26"/>
        <v>1640.5384615384614</v>
      </c>
      <c r="CP30" s="309"/>
      <c r="CQ30" s="319"/>
      <c r="CR30" s="91"/>
      <c r="CS30" s="83">
        <f t="shared" si="27"/>
        <v>0</v>
      </c>
      <c r="CT30" s="174"/>
      <c r="CU30" s="83">
        <f t="shared" si="28"/>
        <v>0</v>
      </c>
      <c r="CV30" s="174"/>
      <c r="CW30" s="83">
        <f t="shared" si="29"/>
        <v>0</v>
      </c>
      <c r="CX30" s="174"/>
      <c r="CY30" s="174"/>
      <c r="CZ30" s="174"/>
      <c r="DA30" s="98" t="e">
        <f t="shared" si="30"/>
        <v>#DIV/0!</v>
      </c>
      <c r="DB30" s="309"/>
      <c r="DC30" s="307"/>
      <c r="DD30" s="99">
        <v>647</v>
      </c>
      <c r="DE30" s="83">
        <f t="shared" si="31"/>
        <v>2264.5</v>
      </c>
      <c r="DF30" s="174">
        <v>63</v>
      </c>
      <c r="DG30" s="83">
        <f t="shared" si="32"/>
        <v>220.5</v>
      </c>
      <c r="DH30" s="174">
        <v>2641</v>
      </c>
      <c r="DI30" s="83">
        <f t="shared" si="33"/>
        <v>18487</v>
      </c>
      <c r="DJ30" s="174">
        <v>14</v>
      </c>
      <c r="DK30" s="174">
        <v>10</v>
      </c>
      <c r="DL30" s="174">
        <v>12</v>
      </c>
      <c r="DM30" s="100">
        <f t="shared" si="34"/>
        <v>1747.6666666666667</v>
      </c>
      <c r="DN30" s="309"/>
      <c r="DO30" s="311"/>
      <c r="DP30" s="102">
        <v>56</v>
      </c>
      <c r="DQ30" s="74">
        <f t="shared" si="35"/>
        <v>210</v>
      </c>
      <c r="DR30" s="1">
        <v>204</v>
      </c>
      <c r="DS30" s="74">
        <f t="shared" si="36"/>
        <v>765</v>
      </c>
      <c r="DT30" s="1">
        <v>485</v>
      </c>
      <c r="DU30" s="74">
        <f t="shared" si="37"/>
        <v>3637.5</v>
      </c>
      <c r="DV30" s="1">
        <v>4</v>
      </c>
      <c r="DW30" s="1">
        <v>4</v>
      </c>
      <c r="DX30" s="110">
        <f t="shared" si="38"/>
        <v>4</v>
      </c>
      <c r="DY30" s="108">
        <f t="shared" si="39"/>
        <v>1153.125</v>
      </c>
    </row>
    <row r="31" spans="2:129" ht="19.5" thickBot="1" x14ac:dyDescent="0.35">
      <c r="B31" s="274">
        <v>301</v>
      </c>
      <c r="C31" s="38" t="s">
        <v>25</v>
      </c>
      <c r="D31" s="132">
        <f t="shared" si="16"/>
        <v>42670</v>
      </c>
      <c r="E31" s="144">
        <v>79170</v>
      </c>
      <c r="F31" s="144">
        <v>105595</v>
      </c>
      <c r="G31" s="2">
        <v>35982</v>
      </c>
      <c r="H31" s="170"/>
      <c r="I31" s="171">
        <v>39270</v>
      </c>
      <c r="J31" s="24">
        <f t="shared" si="0"/>
        <v>260017</v>
      </c>
      <c r="K31" s="7">
        <v>5521.5</v>
      </c>
      <c r="L31" s="7">
        <v>45719.5</v>
      </c>
      <c r="M31" s="23">
        <f t="shared" si="1"/>
        <v>311258</v>
      </c>
      <c r="N31" s="47"/>
      <c r="O31" s="48"/>
      <c r="P31" s="8">
        <f t="shared" si="2"/>
        <v>42670</v>
      </c>
      <c r="Q31" s="3">
        <v>449000</v>
      </c>
      <c r="R31" s="3">
        <v>2106</v>
      </c>
      <c r="S31" s="3">
        <v>10631</v>
      </c>
      <c r="T31" s="3"/>
      <c r="U31" s="3"/>
      <c r="V31" s="3"/>
      <c r="W31" s="3"/>
      <c r="X31" s="3">
        <v>30082</v>
      </c>
      <c r="Y31" s="3"/>
      <c r="Z31" s="3"/>
      <c r="AA31" s="3"/>
      <c r="AB31" s="3"/>
      <c r="AC31" s="3"/>
      <c r="AD31" s="6">
        <v>-130</v>
      </c>
      <c r="AE31" s="3">
        <v>350</v>
      </c>
      <c r="AF31" s="3">
        <v>5800</v>
      </c>
      <c r="AG31" s="3">
        <v>250</v>
      </c>
      <c r="AH31" s="3"/>
      <c r="AI31" s="3"/>
      <c r="AJ31" s="3"/>
      <c r="AK31" s="3"/>
      <c r="AL31" s="3"/>
      <c r="AM31" s="25"/>
      <c r="AN31" s="3"/>
      <c r="AO31" s="53">
        <v>6036</v>
      </c>
      <c r="AP31" s="44">
        <f t="shared" si="3"/>
        <v>504125</v>
      </c>
      <c r="AQ31" s="9">
        <v>0</v>
      </c>
      <c r="AR31" s="9">
        <f t="shared" si="4"/>
        <v>311258</v>
      </c>
      <c r="AS31" s="49">
        <f>'[2]OCT 16'!$I$31</f>
        <v>17913.75</v>
      </c>
      <c r="AT31" s="46">
        <f t="shared" si="17"/>
        <v>833296.75</v>
      </c>
      <c r="AV31" s="276">
        <f t="shared" si="5"/>
        <v>301</v>
      </c>
      <c r="AW31" s="5" t="str">
        <f t="shared" si="6"/>
        <v>JUEVES</v>
      </c>
      <c r="AX31" s="8">
        <f t="shared" si="7"/>
        <v>42670</v>
      </c>
      <c r="AY31" s="69">
        <f t="shared" si="8"/>
        <v>11310</v>
      </c>
      <c r="AZ31" s="69">
        <f t="shared" si="9"/>
        <v>15085</v>
      </c>
      <c r="BA31" s="69">
        <f t="shared" si="10"/>
        <v>5997</v>
      </c>
      <c r="BB31" s="69">
        <f t="shared" si="11"/>
        <v>0</v>
      </c>
      <c r="BC31" s="157">
        <f t="shared" si="12"/>
        <v>5610</v>
      </c>
      <c r="BD31" s="159">
        <f t="shared" si="13"/>
        <v>38002</v>
      </c>
      <c r="BF31" s="308" t="str">
        <f>C18</f>
        <v>VIERNES</v>
      </c>
      <c r="BG31" s="312">
        <f>AX18</f>
        <v>42657</v>
      </c>
      <c r="BH31" s="135">
        <v>2114</v>
      </c>
      <c r="BI31" s="82">
        <f t="shared" si="40"/>
        <v>7399</v>
      </c>
      <c r="BJ31" s="79">
        <v>321</v>
      </c>
      <c r="BK31" s="82">
        <f t="shared" si="18"/>
        <v>1123.5</v>
      </c>
      <c r="BL31" s="79">
        <v>5704</v>
      </c>
      <c r="BM31" s="82">
        <f t="shared" si="19"/>
        <v>39928</v>
      </c>
      <c r="BN31" s="79"/>
      <c r="BO31" s="174">
        <v>28</v>
      </c>
      <c r="BP31" s="174">
        <v>23</v>
      </c>
      <c r="BQ31" s="119">
        <f t="shared" si="14"/>
        <v>2106.5434782608695</v>
      </c>
      <c r="BR31" s="308" t="str">
        <f>BF31</f>
        <v>VIERNES</v>
      </c>
      <c r="BS31" s="314">
        <f>BG31</f>
        <v>42657</v>
      </c>
      <c r="BT31" s="99">
        <v>2209</v>
      </c>
      <c r="BU31" s="83">
        <f t="shared" si="20"/>
        <v>7731.5</v>
      </c>
      <c r="BV31" s="174">
        <v>308</v>
      </c>
      <c r="BW31" s="83">
        <f t="shared" si="21"/>
        <v>1078</v>
      </c>
      <c r="BX31" s="174">
        <v>7836</v>
      </c>
      <c r="BY31" s="83">
        <f t="shared" si="22"/>
        <v>54852</v>
      </c>
      <c r="BZ31" s="174"/>
      <c r="CA31" s="174">
        <v>25</v>
      </c>
      <c r="CB31" s="174">
        <v>24</v>
      </c>
      <c r="CC31" s="100">
        <f t="shared" si="15"/>
        <v>2652.5625</v>
      </c>
      <c r="CD31" s="308" t="str">
        <f>BR31</f>
        <v>VIERNES</v>
      </c>
      <c r="CE31" s="316">
        <f>BS31</f>
        <v>42657</v>
      </c>
      <c r="CF31" s="99">
        <v>1673</v>
      </c>
      <c r="CG31" s="74">
        <f t="shared" si="23"/>
        <v>5019</v>
      </c>
      <c r="CH31" s="174">
        <v>380</v>
      </c>
      <c r="CI31" s="74">
        <f t="shared" si="24"/>
        <v>1140</v>
      </c>
      <c r="CJ31" s="174">
        <v>4086</v>
      </c>
      <c r="CK31" s="74">
        <f t="shared" si="25"/>
        <v>24516</v>
      </c>
      <c r="CL31" s="174"/>
      <c r="CM31" s="174">
        <v>18</v>
      </c>
      <c r="CN31" s="174">
        <v>16</v>
      </c>
      <c r="CO31" s="100">
        <f t="shared" si="26"/>
        <v>1917.1875</v>
      </c>
      <c r="CP31" s="308" t="str">
        <f>CD31</f>
        <v>VIERNES</v>
      </c>
      <c r="CQ31" s="318">
        <f>CE31</f>
        <v>42657</v>
      </c>
      <c r="CR31" s="91"/>
      <c r="CS31" s="83">
        <f t="shared" si="27"/>
        <v>0</v>
      </c>
      <c r="CT31" s="174"/>
      <c r="CU31" s="83">
        <f t="shared" si="28"/>
        <v>0</v>
      </c>
      <c r="CV31" s="174"/>
      <c r="CW31" s="83">
        <f t="shared" si="29"/>
        <v>0</v>
      </c>
      <c r="CX31" s="174"/>
      <c r="CY31" s="174"/>
      <c r="CZ31" s="174"/>
      <c r="DA31" s="98" t="e">
        <f t="shared" si="30"/>
        <v>#DIV/0!</v>
      </c>
      <c r="DB31" s="308" t="str">
        <f>CP31</f>
        <v>VIERNES</v>
      </c>
      <c r="DC31" s="306">
        <f>CQ31</f>
        <v>42657</v>
      </c>
      <c r="DD31" s="99">
        <v>673</v>
      </c>
      <c r="DE31" s="83">
        <f t="shared" si="31"/>
        <v>2355.5</v>
      </c>
      <c r="DF31" s="174">
        <v>56</v>
      </c>
      <c r="DG31" s="83">
        <f t="shared" si="32"/>
        <v>196</v>
      </c>
      <c r="DH31" s="174">
        <v>2564</v>
      </c>
      <c r="DI31" s="83">
        <f t="shared" si="33"/>
        <v>17948</v>
      </c>
      <c r="DJ31" s="174"/>
      <c r="DK31" s="174">
        <v>11</v>
      </c>
      <c r="DL31" s="174">
        <v>13</v>
      </c>
      <c r="DM31" s="100">
        <f t="shared" si="34"/>
        <v>1576.8846153846155</v>
      </c>
      <c r="DN31" s="308" t="str">
        <f>DB31</f>
        <v>VIERNES</v>
      </c>
      <c r="DO31" s="310">
        <f>DC31</f>
        <v>42657</v>
      </c>
      <c r="DP31" s="102">
        <v>55</v>
      </c>
      <c r="DQ31" s="74">
        <f t="shared" si="35"/>
        <v>206.25</v>
      </c>
      <c r="DR31" s="1">
        <v>238</v>
      </c>
      <c r="DS31" s="74">
        <f t="shared" si="36"/>
        <v>892.5</v>
      </c>
      <c r="DT31" s="1">
        <v>472</v>
      </c>
      <c r="DU31" s="74">
        <f t="shared" si="37"/>
        <v>3540</v>
      </c>
      <c r="DV31" s="1"/>
      <c r="DW31" s="1">
        <v>4</v>
      </c>
      <c r="DX31" s="110">
        <f t="shared" si="38"/>
        <v>4</v>
      </c>
      <c r="DY31" s="108">
        <f t="shared" si="39"/>
        <v>1159.6875</v>
      </c>
    </row>
    <row r="32" spans="2:129" ht="19.5" thickBot="1" x14ac:dyDescent="0.35">
      <c r="B32" s="274">
        <v>302</v>
      </c>
      <c r="C32" s="38" t="s">
        <v>26</v>
      </c>
      <c r="D32" s="132">
        <f t="shared" si="16"/>
        <v>42671</v>
      </c>
      <c r="E32" s="144">
        <v>81081</v>
      </c>
      <c r="F32" s="144">
        <v>103131</v>
      </c>
      <c r="G32" s="2">
        <v>41148</v>
      </c>
      <c r="H32" s="170"/>
      <c r="I32" s="171">
        <v>40320</v>
      </c>
      <c r="J32" s="24">
        <f t="shared" si="0"/>
        <v>265680</v>
      </c>
      <c r="K32" s="7">
        <v>8364.5</v>
      </c>
      <c r="L32" s="7">
        <v>40283.5</v>
      </c>
      <c r="M32" s="23">
        <f t="shared" si="1"/>
        <v>314328</v>
      </c>
      <c r="N32" s="47"/>
      <c r="O32" s="48"/>
      <c r="P32" s="8">
        <f t="shared" si="2"/>
        <v>42671</v>
      </c>
      <c r="Q32" s="3">
        <v>525400</v>
      </c>
      <c r="R32" s="3">
        <v>2808</v>
      </c>
      <c r="S32" s="3">
        <v>12767</v>
      </c>
      <c r="T32" s="3"/>
      <c r="U32" s="3"/>
      <c r="V32" s="3"/>
      <c r="W32" s="3"/>
      <c r="X32" s="3"/>
      <c r="Y32" s="3"/>
      <c r="Z32" s="3"/>
      <c r="AA32" s="3">
        <v>116</v>
      </c>
      <c r="AB32" s="3">
        <v>6036</v>
      </c>
      <c r="AC32" s="3"/>
      <c r="AD32" s="6"/>
      <c r="AE32" s="3"/>
      <c r="AF32" s="3">
        <v>6600</v>
      </c>
      <c r="AG32" s="3"/>
      <c r="AH32" s="3"/>
      <c r="AI32" s="3"/>
      <c r="AJ32" s="3"/>
      <c r="AK32" s="3"/>
      <c r="AL32" s="3"/>
      <c r="AM32" s="25"/>
      <c r="AN32" s="3"/>
      <c r="AO32" s="53">
        <v>18108</v>
      </c>
      <c r="AP32" s="44">
        <f t="shared" si="3"/>
        <v>571835</v>
      </c>
      <c r="AQ32" s="9">
        <v>0</v>
      </c>
      <c r="AR32" s="9">
        <f t="shared" si="4"/>
        <v>314328</v>
      </c>
      <c r="AS32" s="49">
        <f>'[2]OCT 16'!$I$32</f>
        <v>20393.75</v>
      </c>
      <c r="AT32" s="46">
        <f t="shared" si="17"/>
        <v>906556.75</v>
      </c>
      <c r="AV32" s="276">
        <f t="shared" si="5"/>
        <v>302</v>
      </c>
      <c r="AW32" s="5" t="str">
        <f t="shared" si="6"/>
        <v>VIERNES</v>
      </c>
      <c r="AX32" s="8">
        <f t="shared" si="7"/>
        <v>42671</v>
      </c>
      <c r="AY32" s="69">
        <f t="shared" si="8"/>
        <v>11583</v>
      </c>
      <c r="AZ32" s="69">
        <f t="shared" si="9"/>
        <v>14733</v>
      </c>
      <c r="BA32" s="69">
        <f t="shared" si="10"/>
        <v>6858</v>
      </c>
      <c r="BB32" s="69">
        <f t="shared" si="11"/>
        <v>0</v>
      </c>
      <c r="BC32" s="157">
        <f t="shared" si="12"/>
        <v>5760</v>
      </c>
      <c r="BD32" s="159">
        <f t="shared" si="13"/>
        <v>38934</v>
      </c>
      <c r="BF32" s="309"/>
      <c r="BG32" s="313"/>
      <c r="BH32" s="135">
        <v>2092</v>
      </c>
      <c r="BI32" s="82">
        <f t="shared" si="40"/>
        <v>7322</v>
      </c>
      <c r="BJ32" s="79">
        <v>423</v>
      </c>
      <c r="BK32" s="82">
        <f t="shared" si="18"/>
        <v>1480.5</v>
      </c>
      <c r="BL32" s="79">
        <v>6102</v>
      </c>
      <c r="BM32" s="82">
        <f t="shared" si="19"/>
        <v>42714</v>
      </c>
      <c r="BN32" s="79">
        <v>31</v>
      </c>
      <c r="BO32" s="174">
        <v>28</v>
      </c>
      <c r="BP32" s="174">
        <v>26</v>
      </c>
      <c r="BQ32" s="119">
        <f t="shared" si="14"/>
        <v>1981.4038461538462</v>
      </c>
      <c r="BR32" s="309"/>
      <c r="BS32" s="315"/>
      <c r="BT32" s="99">
        <v>1633</v>
      </c>
      <c r="BU32" s="83">
        <f t="shared" si="20"/>
        <v>5715.5</v>
      </c>
      <c r="BV32" s="174">
        <v>215</v>
      </c>
      <c r="BW32" s="83">
        <f t="shared" si="21"/>
        <v>752.5</v>
      </c>
      <c r="BX32" s="174">
        <v>6517</v>
      </c>
      <c r="BY32" s="83">
        <f t="shared" si="22"/>
        <v>45619</v>
      </c>
      <c r="BZ32" s="174">
        <v>25</v>
      </c>
      <c r="CA32" s="174">
        <v>22</v>
      </c>
      <c r="CB32" s="174">
        <v>18</v>
      </c>
      <c r="CC32" s="100">
        <f t="shared" si="15"/>
        <v>2893.7222222222222</v>
      </c>
      <c r="CD32" s="309"/>
      <c r="CE32" s="317"/>
      <c r="CF32" s="99">
        <v>1234</v>
      </c>
      <c r="CG32" s="74">
        <f t="shared" si="23"/>
        <v>3702</v>
      </c>
      <c r="CH32" s="174">
        <v>245</v>
      </c>
      <c r="CI32" s="74">
        <f t="shared" si="24"/>
        <v>735</v>
      </c>
      <c r="CJ32" s="174">
        <v>3033</v>
      </c>
      <c r="CK32" s="74">
        <f t="shared" si="25"/>
        <v>18198</v>
      </c>
      <c r="CL32" s="174">
        <v>19</v>
      </c>
      <c r="CM32" s="174">
        <v>13</v>
      </c>
      <c r="CN32" s="174">
        <v>14</v>
      </c>
      <c r="CO32" s="100">
        <f t="shared" si="26"/>
        <v>1616.7857142857142</v>
      </c>
      <c r="CP32" s="309"/>
      <c r="CQ32" s="319"/>
      <c r="CR32" s="91"/>
      <c r="CS32" s="83">
        <f t="shared" si="27"/>
        <v>0</v>
      </c>
      <c r="CT32" s="174"/>
      <c r="CU32" s="83">
        <f t="shared" si="28"/>
        <v>0</v>
      </c>
      <c r="CV32" s="174"/>
      <c r="CW32" s="83">
        <f t="shared" si="29"/>
        <v>0</v>
      </c>
      <c r="CX32" s="174"/>
      <c r="CY32" s="174"/>
      <c r="CZ32" s="174"/>
      <c r="DA32" s="98" t="e">
        <f t="shared" si="30"/>
        <v>#DIV/0!</v>
      </c>
      <c r="DB32" s="309"/>
      <c r="DC32" s="307"/>
      <c r="DD32" s="99">
        <v>618</v>
      </c>
      <c r="DE32" s="83">
        <f t="shared" si="31"/>
        <v>2163</v>
      </c>
      <c r="DF32" s="174">
        <v>95</v>
      </c>
      <c r="DG32" s="83">
        <f t="shared" si="32"/>
        <v>332.5</v>
      </c>
      <c r="DH32" s="174">
        <v>2768</v>
      </c>
      <c r="DI32" s="83">
        <f t="shared" si="33"/>
        <v>19376</v>
      </c>
      <c r="DJ32" s="174">
        <v>12</v>
      </c>
      <c r="DK32" s="174">
        <v>10</v>
      </c>
      <c r="DL32" s="174">
        <v>11</v>
      </c>
      <c r="DM32" s="100">
        <f t="shared" si="34"/>
        <v>1988.3181818181818</v>
      </c>
      <c r="DN32" s="309"/>
      <c r="DO32" s="311"/>
      <c r="DP32" s="102">
        <v>67</v>
      </c>
      <c r="DQ32" s="74">
        <f t="shared" si="35"/>
        <v>251.25</v>
      </c>
      <c r="DR32" s="1">
        <v>220</v>
      </c>
      <c r="DS32" s="74">
        <f t="shared" si="36"/>
        <v>825</v>
      </c>
      <c r="DT32" s="1">
        <v>509</v>
      </c>
      <c r="DU32" s="74">
        <f t="shared" si="37"/>
        <v>3817.5</v>
      </c>
      <c r="DV32" s="1">
        <v>4</v>
      </c>
      <c r="DW32" s="1">
        <v>4</v>
      </c>
      <c r="DX32" s="110">
        <f t="shared" si="38"/>
        <v>4</v>
      </c>
      <c r="DY32" s="108">
        <f t="shared" si="39"/>
        <v>1223.4375</v>
      </c>
    </row>
    <row r="33" spans="2:129" ht="19.5" thickBot="1" x14ac:dyDescent="0.35">
      <c r="B33" s="274">
        <v>303</v>
      </c>
      <c r="C33" s="38" t="s">
        <v>27</v>
      </c>
      <c r="D33" s="132">
        <f t="shared" si="16"/>
        <v>42672</v>
      </c>
      <c r="E33" s="144">
        <v>58765</v>
      </c>
      <c r="F33" s="144">
        <v>81984</v>
      </c>
      <c r="G33" s="2">
        <v>26754</v>
      </c>
      <c r="H33" s="170"/>
      <c r="I33" s="171">
        <v>31885</v>
      </c>
      <c r="J33" s="24">
        <f t="shared" si="0"/>
        <v>199388</v>
      </c>
      <c r="K33" s="7">
        <v>6182.5</v>
      </c>
      <c r="L33" s="7">
        <v>18933.5</v>
      </c>
      <c r="M33" s="23">
        <f t="shared" si="1"/>
        <v>224504</v>
      </c>
      <c r="N33" s="47"/>
      <c r="O33" s="48"/>
      <c r="P33" s="8">
        <f t="shared" si="2"/>
        <v>42672</v>
      </c>
      <c r="Q33" s="3">
        <v>0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6"/>
      <c r="AE33" s="3"/>
      <c r="AF33" s="3"/>
      <c r="AG33" s="3"/>
      <c r="AH33" s="3"/>
      <c r="AI33" s="3"/>
      <c r="AJ33" s="3"/>
      <c r="AK33" s="3"/>
      <c r="AL33" s="3"/>
      <c r="AM33" s="25"/>
      <c r="AN33" s="3"/>
      <c r="AO33" s="53"/>
      <c r="AP33" s="44">
        <f t="shared" si="3"/>
        <v>0</v>
      </c>
      <c r="AQ33" s="9">
        <v>0</v>
      </c>
      <c r="AR33" s="9">
        <f t="shared" si="4"/>
        <v>224504</v>
      </c>
      <c r="AS33" s="49">
        <f>'[2]OCT 16'!$I$33</f>
        <v>6033.75</v>
      </c>
      <c r="AT33" s="46">
        <f t="shared" si="17"/>
        <v>230537.75</v>
      </c>
      <c r="AV33" s="276">
        <f t="shared" si="5"/>
        <v>303</v>
      </c>
      <c r="AW33" s="5" t="str">
        <f t="shared" si="6"/>
        <v>SÁBADO</v>
      </c>
      <c r="AX33" s="8">
        <f t="shared" si="7"/>
        <v>42672</v>
      </c>
      <c r="AY33" s="69">
        <f t="shared" si="8"/>
        <v>8395</v>
      </c>
      <c r="AZ33" s="69">
        <f t="shared" si="9"/>
        <v>11712</v>
      </c>
      <c r="BA33" s="69">
        <f t="shared" si="10"/>
        <v>4459</v>
      </c>
      <c r="BB33" s="69">
        <f t="shared" si="11"/>
        <v>0</v>
      </c>
      <c r="BC33" s="157">
        <f t="shared" si="12"/>
        <v>4555</v>
      </c>
      <c r="BD33" s="159">
        <f t="shared" si="13"/>
        <v>29121</v>
      </c>
      <c r="BF33" s="308" t="str">
        <f>C19</f>
        <v>SÁBADO</v>
      </c>
      <c r="BG33" s="312">
        <f>AX19</f>
        <v>42658</v>
      </c>
      <c r="BH33" s="135">
        <v>895</v>
      </c>
      <c r="BI33" s="82">
        <f t="shared" si="40"/>
        <v>3132.5</v>
      </c>
      <c r="BJ33" s="79">
        <v>370</v>
      </c>
      <c r="BK33" s="82">
        <f t="shared" si="18"/>
        <v>1295</v>
      </c>
      <c r="BL33" s="79">
        <v>4326</v>
      </c>
      <c r="BM33" s="82">
        <f t="shared" si="19"/>
        <v>30282</v>
      </c>
      <c r="BN33" s="79"/>
      <c r="BO33" s="174">
        <v>21</v>
      </c>
      <c r="BP33" s="174">
        <v>21</v>
      </c>
      <c r="BQ33" s="119">
        <f t="shared" si="14"/>
        <v>1652.8333333333333</v>
      </c>
      <c r="BR33" s="308" t="str">
        <f>BF33</f>
        <v>SÁBADO</v>
      </c>
      <c r="BS33" s="314">
        <f>BG33</f>
        <v>42658</v>
      </c>
      <c r="BT33" s="99">
        <v>1036</v>
      </c>
      <c r="BU33" s="83">
        <f t="shared" si="20"/>
        <v>3626</v>
      </c>
      <c r="BV33" s="174">
        <v>243</v>
      </c>
      <c r="BW33" s="83">
        <f>BV33*3.5</f>
        <v>850.5</v>
      </c>
      <c r="BX33" s="174">
        <v>5718</v>
      </c>
      <c r="BY33" s="83">
        <f>BX33*7</f>
        <v>40026</v>
      </c>
      <c r="BZ33" s="174"/>
      <c r="CA33" s="174">
        <v>19</v>
      </c>
      <c r="CB33" s="174">
        <v>19</v>
      </c>
      <c r="CC33" s="100">
        <f t="shared" si="15"/>
        <v>2342.2368421052633</v>
      </c>
      <c r="CD33" s="308" t="str">
        <f>BR33</f>
        <v>SÁBADO</v>
      </c>
      <c r="CE33" s="316">
        <f>BS33</f>
        <v>42658</v>
      </c>
      <c r="CF33" s="99">
        <v>485</v>
      </c>
      <c r="CG33" s="74">
        <f t="shared" si="23"/>
        <v>1455</v>
      </c>
      <c r="CH33" s="174">
        <v>264</v>
      </c>
      <c r="CI33" s="74">
        <f t="shared" si="24"/>
        <v>792</v>
      </c>
      <c r="CJ33" s="174">
        <v>2232</v>
      </c>
      <c r="CK33" s="74">
        <f t="shared" si="25"/>
        <v>13392</v>
      </c>
      <c r="CL33" s="174"/>
      <c r="CM33" s="174">
        <v>8</v>
      </c>
      <c r="CN33" s="174">
        <v>8</v>
      </c>
      <c r="CO33" s="100">
        <f t="shared" si="26"/>
        <v>1954.875</v>
      </c>
      <c r="CP33" s="308" t="str">
        <f>CD33</f>
        <v>SÁBADO</v>
      </c>
      <c r="CQ33" s="318">
        <f>CE33</f>
        <v>42658</v>
      </c>
      <c r="CR33" s="91"/>
      <c r="CS33" s="83">
        <f t="shared" si="27"/>
        <v>0</v>
      </c>
      <c r="CT33" s="174"/>
      <c r="CU33" s="83">
        <f t="shared" si="28"/>
        <v>0</v>
      </c>
      <c r="CV33" s="174"/>
      <c r="CW33" s="83">
        <f t="shared" si="29"/>
        <v>0</v>
      </c>
      <c r="CX33" s="174"/>
      <c r="CY33" s="174"/>
      <c r="CZ33" s="174"/>
      <c r="DA33" s="98" t="e">
        <f t="shared" si="30"/>
        <v>#DIV/0!</v>
      </c>
      <c r="DB33" s="308" t="str">
        <f>CP33</f>
        <v>SÁBADO</v>
      </c>
      <c r="DC33" s="306">
        <f>CQ33</f>
        <v>42658</v>
      </c>
      <c r="DD33" s="99">
        <v>405</v>
      </c>
      <c r="DE33" s="83">
        <f t="shared" si="31"/>
        <v>1417.5</v>
      </c>
      <c r="DF33" s="174">
        <v>79</v>
      </c>
      <c r="DG33" s="83">
        <f t="shared" si="32"/>
        <v>276.5</v>
      </c>
      <c r="DH33" s="174">
        <v>2117</v>
      </c>
      <c r="DI33" s="83">
        <f t="shared" si="33"/>
        <v>14819</v>
      </c>
      <c r="DJ33" s="174"/>
      <c r="DK33" s="174">
        <v>10</v>
      </c>
      <c r="DL33" s="174">
        <v>10</v>
      </c>
      <c r="DM33" s="100">
        <f t="shared" si="34"/>
        <v>1651.3</v>
      </c>
      <c r="DN33" s="308" t="str">
        <f>DB33</f>
        <v>SÁBADO</v>
      </c>
      <c r="DO33" s="310">
        <f>DC33</f>
        <v>42658</v>
      </c>
      <c r="DP33" s="102">
        <v>16</v>
      </c>
      <c r="DQ33" s="74">
        <f t="shared" si="35"/>
        <v>60</v>
      </c>
      <c r="DR33" s="1">
        <v>172</v>
      </c>
      <c r="DS33" s="74">
        <f t="shared" si="36"/>
        <v>645</v>
      </c>
      <c r="DT33" s="1">
        <v>455</v>
      </c>
      <c r="DU33" s="74">
        <f t="shared" si="37"/>
        <v>3412.5</v>
      </c>
      <c r="DV33" s="1"/>
      <c r="DW33" s="1">
        <v>4</v>
      </c>
      <c r="DX33" s="110">
        <f t="shared" si="38"/>
        <v>4</v>
      </c>
      <c r="DY33" s="108">
        <f t="shared" si="39"/>
        <v>1029.375</v>
      </c>
    </row>
    <row r="34" spans="2:129" ht="19.5" thickBot="1" x14ac:dyDescent="0.35">
      <c r="B34" s="274">
        <v>304</v>
      </c>
      <c r="C34" s="38" t="s">
        <v>22</v>
      </c>
      <c r="D34" s="132">
        <f t="shared" si="16"/>
        <v>42673</v>
      </c>
      <c r="E34" s="144">
        <v>49609</v>
      </c>
      <c r="F34" s="144">
        <v>51569</v>
      </c>
      <c r="G34" s="2">
        <v>13560</v>
      </c>
      <c r="H34" s="170"/>
      <c r="I34" s="171">
        <v>6314</v>
      </c>
      <c r="J34" s="24">
        <f t="shared" si="0"/>
        <v>121052</v>
      </c>
      <c r="K34" s="7">
        <v>4748</v>
      </c>
      <c r="L34" s="7">
        <v>8140.5</v>
      </c>
      <c r="M34" s="23">
        <f t="shared" si="1"/>
        <v>133940.5</v>
      </c>
      <c r="N34" s="47"/>
      <c r="O34" s="48"/>
      <c r="P34" s="8">
        <f t="shared" si="2"/>
        <v>42673</v>
      </c>
      <c r="Q34" s="3">
        <v>0</v>
      </c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6"/>
      <c r="AE34" s="3"/>
      <c r="AF34" s="3"/>
      <c r="AG34" s="3"/>
      <c r="AH34" s="3"/>
      <c r="AI34" s="3"/>
      <c r="AJ34" s="3"/>
      <c r="AK34" s="3"/>
      <c r="AL34" s="3"/>
      <c r="AM34" s="25"/>
      <c r="AN34" s="3"/>
      <c r="AO34" s="53"/>
      <c r="AP34" s="44">
        <f t="shared" si="3"/>
        <v>0</v>
      </c>
      <c r="AQ34" s="9">
        <v>0</v>
      </c>
      <c r="AR34" s="9">
        <f t="shared" si="4"/>
        <v>133940.5</v>
      </c>
      <c r="AS34" s="49">
        <f>'[2]OCT 16'!$I$34</f>
        <v>4935</v>
      </c>
      <c r="AT34" s="162">
        <f t="shared" si="17"/>
        <v>138875.5</v>
      </c>
      <c r="AV34" s="276">
        <f t="shared" si="5"/>
        <v>304</v>
      </c>
      <c r="AW34" s="5" t="str">
        <f t="shared" si="6"/>
        <v>DOMINGO</v>
      </c>
      <c r="AX34" s="8">
        <f t="shared" si="7"/>
        <v>42673</v>
      </c>
      <c r="AY34" s="69">
        <f t="shared" si="8"/>
        <v>7087</v>
      </c>
      <c r="AZ34" s="69">
        <f t="shared" si="9"/>
        <v>7367</v>
      </c>
      <c r="BA34" s="69">
        <f t="shared" si="10"/>
        <v>2260</v>
      </c>
      <c r="BB34" s="69">
        <f t="shared" si="11"/>
        <v>0</v>
      </c>
      <c r="BC34" s="157">
        <f t="shared" si="12"/>
        <v>902</v>
      </c>
      <c r="BD34" s="159">
        <f t="shared" si="13"/>
        <v>17616</v>
      </c>
      <c r="BF34" s="309"/>
      <c r="BG34" s="313"/>
      <c r="BH34" s="135">
        <v>761</v>
      </c>
      <c r="BI34" s="82">
        <f t="shared" si="40"/>
        <v>2663.5</v>
      </c>
      <c r="BJ34" s="79">
        <v>416</v>
      </c>
      <c r="BK34" s="82">
        <f t="shared" si="18"/>
        <v>1456</v>
      </c>
      <c r="BL34" s="79">
        <v>4018</v>
      </c>
      <c r="BM34" s="82">
        <f t="shared" si="19"/>
        <v>28126</v>
      </c>
      <c r="BN34" s="79">
        <v>23</v>
      </c>
      <c r="BO34" s="174">
        <v>16</v>
      </c>
      <c r="BP34" s="174">
        <v>16</v>
      </c>
      <c r="BQ34" s="119">
        <f t="shared" si="14"/>
        <v>2015.34375</v>
      </c>
      <c r="BR34" s="309"/>
      <c r="BS34" s="315"/>
      <c r="BT34" s="99">
        <v>880</v>
      </c>
      <c r="BU34" s="83">
        <f t="shared" si="20"/>
        <v>3080</v>
      </c>
      <c r="BV34" s="174">
        <v>261</v>
      </c>
      <c r="BW34" s="83">
        <f>BV34*3.5</f>
        <v>913.5</v>
      </c>
      <c r="BX34" s="174">
        <v>5252</v>
      </c>
      <c r="BY34" s="83">
        <f>BX34*7</f>
        <v>36764</v>
      </c>
      <c r="BZ34" s="174">
        <v>20</v>
      </c>
      <c r="CA34" s="174">
        <v>18</v>
      </c>
      <c r="CB34" s="174">
        <v>18</v>
      </c>
      <c r="CC34" s="100">
        <f t="shared" si="15"/>
        <v>2264.3055555555557</v>
      </c>
      <c r="CD34" s="309"/>
      <c r="CE34" s="317"/>
      <c r="CF34" s="99">
        <v>345</v>
      </c>
      <c r="CG34" s="74">
        <f t="shared" si="23"/>
        <v>1035</v>
      </c>
      <c r="CH34" s="174">
        <v>171</v>
      </c>
      <c r="CI34" s="74">
        <f t="shared" si="24"/>
        <v>513</v>
      </c>
      <c r="CJ34" s="174">
        <v>1528</v>
      </c>
      <c r="CK34" s="74">
        <f t="shared" si="25"/>
        <v>9168</v>
      </c>
      <c r="CL34" s="174">
        <v>9</v>
      </c>
      <c r="CM34" s="174">
        <v>6</v>
      </c>
      <c r="CN34" s="174">
        <v>8</v>
      </c>
      <c r="CO34" s="100">
        <f t="shared" si="26"/>
        <v>1339.5</v>
      </c>
      <c r="CP34" s="309"/>
      <c r="CQ34" s="319"/>
      <c r="CR34" s="91"/>
      <c r="CS34" s="83">
        <f t="shared" si="27"/>
        <v>0</v>
      </c>
      <c r="CT34" s="174"/>
      <c r="CU34" s="83">
        <f t="shared" si="28"/>
        <v>0</v>
      </c>
      <c r="CV34" s="174"/>
      <c r="CW34" s="83">
        <f t="shared" si="29"/>
        <v>0</v>
      </c>
      <c r="CX34" s="174"/>
      <c r="CY34" s="174"/>
      <c r="CZ34" s="174"/>
      <c r="DA34" s="98" t="e">
        <f t="shared" si="30"/>
        <v>#DIV/0!</v>
      </c>
      <c r="DB34" s="309"/>
      <c r="DC34" s="307"/>
      <c r="DD34" s="99">
        <v>463</v>
      </c>
      <c r="DE34" s="83">
        <f t="shared" si="31"/>
        <v>1620.5</v>
      </c>
      <c r="DF34" s="174">
        <v>118</v>
      </c>
      <c r="DG34" s="83">
        <f t="shared" si="32"/>
        <v>413</v>
      </c>
      <c r="DH34" s="174">
        <v>2516</v>
      </c>
      <c r="DI34" s="83">
        <f t="shared" si="33"/>
        <v>17612</v>
      </c>
      <c r="DJ34" s="174">
        <v>11</v>
      </c>
      <c r="DK34" s="174">
        <v>8</v>
      </c>
      <c r="DL34" s="174">
        <v>8</v>
      </c>
      <c r="DM34" s="100">
        <f t="shared" si="34"/>
        <v>2455.6875</v>
      </c>
      <c r="DN34" s="309"/>
      <c r="DO34" s="311"/>
      <c r="DP34" s="102">
        <v>21</v>
      </c>
      <c r="DQ34" s="74">
        <f t="shared" si="35"/>
        <v>78.75</v>
      </c>
      <c r="DR34" s="1">
        <v>146</v>
      </c>
      <c r="DS34" s="74">
        <f t="shared" si="36"/>
        <v>547.5</v>
      </c>
      <c r="DT34" s="1">
        <v>524</v>
      </c>
      <c r="DU34" s="74">
        <f t="shared" si="37"/>
        <v>3930</v>
      </c>
      <c r="DV34" s="1">
        <v>4</v>
      </c>
      <c r="DW34" s="1">
        <v>4</v>
      </c>
      <c r="DX34" s="110">
        <f t="shared" si="38"/>
        <v>4</v>
      </c>
      <c r="DY34" s="108">
        <f t="shared" si="39"/>
        <v>1139.0625</v>
      </c>
    </row>
    <row r="35" spans="2:129" ht="19.5" thickBot="1" x14ac:dyDescent="0.35">
      <c r="B35" s="274">
        <v>305</v>
      </c>
      <c r="C35" s="38" t="s">
        <v>24</v>
      </c>
      <c r="D35" s="132">
        <f t="shared" si="16"/>
        <v>42674</v>
      </c>
      <c r="E35" s="145">
        <v>90783</v>
      </c>
      <c r="F35" s="145">
        <v>113533</v>
      </c>
      <c r="G35" s="28">
        <v>40968</v>
      </c>
      <c r="H35" s="172"/>
      <c r="I35" s="173">
        <v>38899</v>
      </c>
      <c r="J35" s="24">
        <f t="shared" si="0"/>
        <v>284183</v>
      </c>
      <c r="K35" s="22">
        <v>7361.5</v>
      </c>
      <c r="L35" s="22">
        <v>44503</v>
      </c>
      <c r="M35" s="23">
        <f t="shared" si="1"/>
        <v>336047.5</v>
      </c>
      <c r="N35" s="47"/>
      <c r="O35" s="48"/>
      <c r="P35" s="8">
        <f t="shared" si="2"/>
        <v>42674</v>
      </c>
      <c r="Q35" s="29">
        <v>656750</v>
      </c>
      <c r="R35" s="29">
        <v>1755</v>
      </c>
      <c r="S35" s="29">
        <v>20229</v>
      </c>
      <c r="T35" s="29"/>
      <c r="U35" s="29"/>
      <c r="V35" s="29"/>
      <c r="W35" s="29"/>
      <c r="X35" s="29"/>
      <c r="Y35" s="29"/>
      <c r="Z35" s="29"/>
      <c r="AA35" s="29">
        <v>116</v>
      </c>
      <c r="AB35" s="29"/>
      <c r="AC35" s="29"/>
      <c r="AD35" s="30"/>
      <c r="AE35" s="29"/>
      <c r="AF35" s="29">
        <v>14300</v>
      </c>
      <c r="AG35" s="29"/>
      <c r="AH35" s="29"/>
      <c r="AI35" s="29"/>
      <c r="AJ35" s="29"/>
      <c r="AK35" s="29"/>
      <c r="AL35" s="29"/>
      <c r="AM35" s="31">
        <v>6000</v>
      </c>
      <c r="AN35" s="56"/>
      <c r="AO35" s="54"/>
      <c r="AP35" s="44">
        <f t="shared" si="3"/>
        <v>699150</v>
      </c>
      <c r="AQ35" s="45">
        <v>0</v>
      </c>
      <c r="AR35" s="9">
        <f t="shared" si="4"/>
        <v>336047.5</v>
      </c>
      <c r="AS35" s="49">
        <f>'[2]OCT 16'!$I$35</f>
        <v>97976.25</v>
      </c>
      <c r="AT35" s="60">
        <f t="shared" si="17"/>
        <v>1133173.75</v>
      </c>
      <c r="AV35" s="276">
        <f t="shared" si="5"/>
        <v>305</v>
      </c>
      <c r="AW35" s="5" t="str">
        <f t="shared" si="6"/>
        <v>LUNES</v>
      </c>
      <c r="AX35" s="8">
        <f t="shared" si="7"/>
        <v>42674</v>
      </c>
      <c r="AY35" s="69">
        <f t="shared" si="8"/>
        <v>12969</v>
      </c>
      <c r="AZ35" s="69">
        <f t="shared" si="9"/>
        <v>16219</v>
      </c>
      <c r="BA35" s="69">
        <f t="shared" si="10"/>
        <v>6828</v>
      </c>
      <c r="BB35" s="69">
        <f t="shared" si="11"/>
        <v>0</v>
      </c>
      <c r="BC35" s="157">
        <f t="shared" si="12"/>
        <v>5557</v>
      </c>
      <c r="BD35" s="160">
        <f t="shared" si="13"/>
        <v>41573</v>
      </c>
      <c r="BF35" s="308" t="str">
        <f>C20</f>
        <v>DOMINGO</v>
      </c>
      <c r="BG35" s="312">
        <f>AX20</f>
        <v>42659</v>
      </c>
      <c r="BH35" s="135">
        <v>608</v>
      </c>
      <c r="BI35" s="82">
        <f t="shared" si="40"/>
        <v>2128</v>
      </c>
      <c r="BJ35" s="79">
        <v>302</v>
      </c>
      <c r="BK35" s="82">
        <f t="shared" si="18"/>
        <v>1057</v>
      </c>
      <c r="BL35" s="79">
        <v>3032</v>
      </c>
      <c r="BM35" s="82">
        <f t="shared" si="19"/>
        <v>21224</v>
      </c>
      <c r="BN35" s="79"/>
      <c r="BO35" s="174">
        <v>16</v>
      </c>
      <c r="BP35" s="174">
        <v>16</v>
      </c>
      <c r="BQ35" s="119">
        <f t="shared" si="14"/>
        <v>1525.5625</v>
      </c>
      <c r="BR35" s="308" t="str">
        <f>BF35</f>
        <v>DOMINGO</v>
      </c>
      <c r="BS35" s="314">
        <f>BG35</f>
        <v>42659</v>
      </c>
      <c r="BT35" s="99">
        <v>406</v>
      </c>
      <c r="BU35" s="83">
        <f t="shared" si="20"/>
        <v>1421</v>
      </c>
      <c r="BV35" s="174">
        <v>142</v>
      </c>
      <c r="BW35" s="83">
        <f t="shared" ref="BW35:BW67" si="41">BV35*3.5</f>
        <v>497</v>
      </c>
      <c r="BX35" s="174">
        <v>3322</v>
      </c>
      <c r="BY35" s="83">
        <f t="shared" ref="BY35:BY67" si="42">BX35*7</f>
        <v>23254</v>
      </c>
      <c r="BZ35" s="174"/>
      <c r="CA35" s="174">
        <v>15</v>
      </c>
      <c r="CB35" s="174">
        <v>15</v>
      </c>
      <c r="CC35" s="100">
        <f t="shared" si="15"/>
        <v>1678.1333333333334</v>
      </c>
      <c r="CD35" s="308" t="str">
        <f>BR35</f>
        <v>DOMINGO</v>
      </c>
      <c r="CE35" s="316">
        <f>BS35</f>
        <v>42659</v>
      </c>
      <c r="CF35" s="99">
        <v>146</v>
      </c>
      <c r="CG35" s="74">
        <f t="shared" si="23"/>
        <v>438</v>
      </c>
      <c r="CH35" s="174">
        <v>73</v>
      </c>
      <c r="CI35" s="74">
        <f t="shared" si="24"/>
        <v>219</v>
      </c>
      <c r="CJ35" s="174">
        <v>881</v>
      </c>
      <c r="CK35" s="74">
        <f t="shared" si="25"/>
        <v>5286</v>
      </c>
      <c r="CL35" s="174"/>
      <c r="CM35" s="174">
        <v>5</v>
      </c>
      <c r="CN35" s="174">
        <v>5</v>
      </c>
      <c r="CO35" s="100">
        <f t="shared" si="26"/>
        <v>1188.5999999999999</v>
      </c>
      <c r="CP35" s="308" t="str">
        <f>CD35</f>
        <v>DOMINGO</v>
      </c>
      <c r="CQ35" s="318">
        <f>CE35</f>
        <v>42659</v>
      </c>
      <c r="CR35" s="91"/>
      <c r="CS35" s="83">
        <f t="shared" si="27"/>
        <v>0</v>
      </c>
      <c r="CT35" s="174"/>
      <c r="CU35" s="83">
        <f t="shared" si="28"/>
        <v>0</v>
      </c>
      <c r="CV35" s="174"/>
      <c r="CW35" s="83">
        <f t="shared" si="29"/>
        <v>0</v>
      </c>
      <c r="CX35" s="174"/>
      <c r="CY35" s="174"/>
      <c r="CZ35" s="174"/>
      <c r="DA35" s="98" t="e">
        <f t="shared" si="30"/>
        <v>#DIV/0!</v>
      </c>
      <c r="DB35" s="308" t="str">
        <f>CP35</f>
        <v>DOMINGO</v>
      </c>
      <c r="DC35" s="306">
        <f>CQ35</f>
        <v>42659</v>
      </c>
      <c r="DD35" s="99"/>
      <c r="DE35" s="83">
        <f t="shared" si="31"/>
        <v>0</v>
      </c>
      <c r="DF35" s="174"/>
      <c r="DG35" s="83">
        <f t="shared" si="32"/>
        <v>0</v>
      </c>
      <c r="DH35" s="174"/>
      <c r="DI35" s="83">
        <f t="shared" si="33"/>
        <v>0</v>
      </c>
      <c r="DJ35" s="174"/>
      <c r="DK35" s="174"/>
      <c r="DL35" s="174">
        <v>0</v>
      </c>
      <c r="DM35" s="100" t="e">
        <f t="shared" si="34"/>
        <v>#DIV/0!</v>
      </c>
      <c r="DN35" s="308" t="str">
        <f>DB35</f>
        <v>DOMINGO</v>
      </c>
      <c r="DO35" s="310">
        <f>DC35</f>
        <v>42659</v>
      </c>
      <c r="DP35" s="102">
        <v>0</v>
      </c>
      <c r="DQ35" s="74">
        <f t="shared" si="35"/>
        <v>0</v>
      </c>
      <c r="DR35" s="1">
        <v>56</v>
      </c>
      <c r="DS35" s="74">
        <f t="shared" si="36"/>
        <v>210</v>
      </c>
      <c r="DT35" s="1">
        <v>204</v>
      </c>
      <c r="DU35" s="74">
        <f t="shared" si="37"/>
        <v>1530</v>
      </c>
      <c r="DV35" s="1"/>
      <c r="DW35" s="1">
        <v>2</v>
      </c>
      <c r="DX35" s="110">
        <f t="shared" si="38"/>
        <v>2</v>
      </c>
      <c r="DY35" s="108">
        <f t="shared" si="39"/>
        <v>870</v>
      </c>
    </row>
    <row r="36" spans="2:129" ht="21.75" thickBot="1" x14ac:dyDescent="0.4">
      <c r="B36" s="15"/>
      <c r="C36" s="15"/>
      <c r="D36" s="249" t="s">
        <v>140</v>
      </c>
      <c r="E36" s="259">
        <f t="shared" ref="E36:M36" si="43">SUM(E5:E35)</f>
        <v>2220183</v>
      </c>
      <c r="F36" s="260">
        <f t="shared" si="43"/>
        <v>2743202</v>
      </c>
      <c r="G36" s="261">
        <f t="shared" si="43"/>
        <v>1036134</v>
      </c>
      <c r="H36" s="262">
        <f t="shared" si="43"/>
        <v>0</v>
      </c>
      <c r="I36" s="263">
        <f t="shared" si="43"/>
        <v>1041831</v>
      </c>
      <c r="J36" s="264">
        <f t="shared" si="43"/>
        <v>7041350</v>
      </c>
      <c r="K36" s="279">
        <f t="shared" si="43"/>
        <v>188626.5</v>
      </c>
      <c r="L36" s="280">
        <f t="shared" si="43"/>
        <v>1045760</v>
      </c>
      <c r="M36" s="265">
        <f t="shared" si="43"/>
        <v>8275736.5</v>
      </c>
      <c r="N36" s="21"/>
      <c r="P36" s="13"/>
      <c r="Q36" s="32">
        <f t="shared" ref="Q36:AS36" si="44">SUM(Q5:Q35)</f>
        <v>4157350</v>
      </c>
      <c r="R36" s="33">
        <f t="shared" si="44"/>
        <v>40482</v>
      </c>
      <c r="S36" s="33">
        <f t="shared" si="44"/>
        <v>131812</v>
      </c>
      <c r="T36" s="33">
        <f t="shared" si="44"/>
        <v>585</v>
      </c>
      <c r="U36" s="33"/>
      <c r="V36" s="33"/>
      <c r="W36" s="33"/>
      <c r="X36" s="33">
        <f t="shared" si="44"/>
        <v>165451</v>
      </c>
      <c r="Y36" s="33">
        <f t="shared" si="44"/>
        <v>0</v>
      </c>
      <c r="Z36" s="33">
        <f t="shared" si="44"/>
        <v>522</v>
      </c>
      <c r="AA36" s="33">
        <f t="shared" si="44"/>
        <v>2726</v>
      </c>
      <c r="AB36" s="33">
        <f t="shared" si="44"/>
        <v>54324</v>
      </c>
      <c r="AC36" s="33">
        <f t="shared" si="44"/>
        <v>0</v>
      </c>
      <c r="AD36" s="34">
        <f t="shared" si="44"/>
        <v>-649</v>
      </c>
      <c r="AE36" s="33">
        <f t="shared" si="44"/>
        <v>6650</v>
      </c>
      <c r="AF36" s="33">
        <f t="shared" si="44"/>
        <v>78800</v>
      </c>
      <c r="AG36" s="33">
        <f t="shared" si="44"/>
        <v>250</v>
      </c>
      <c r="AH36" s="33">
        <f t="shared" si="44"/>
        <v>0</v>
      </c>
      <c r="AI36" s="33">
        <f t="shared" si="44"/>
        <v>1280</v>
      </c>
      <c r="AJ36" s="33">
        <f t="shared" si="44"/>
        <v>12072</v>
      </c>
      <c r="AK36" s="33">
        <f t="shared" si="44"/>
        <v>0</v>
      </c>
      <c r="AL36" s="33">
        <f t="shared" si="44"/>
        <v>0</v>
      </c>
      <c r="AM36" s="33">
        <f t="shared" si="44"/>
        <v>30000</v>
      </c>
      <c r="AN36" s="33">
        <f t="shared" si="44"/>
        <v>0</v>
      </c>
      <c r="AO36" s="165">
        <f t="shared" si="44"/>
        <v>72432</v>
      </c>
      <c r="AP36" s="251">
        <f t="shared" si="44"/>
        <v>4754087</v>
      </c>
      <c r="AQ36" s="246">
        <f t="shared" si="44"/>
        <v>11849</v>
      </c>
      <c r="AR36" s="250">
        <f t="shared" si="44"/>
        <v>8275736.5</v>
      </c>
      <c r="AS36" s="257">
        <f t="shared" si="44"/>
        <v>380827.5</v>
      </c>
      <c r="AT36" s="252">
        <f>SUM(AT5:AT35)</f>
        <v>13422500</v>
      </c>
      <c r="AV36" s="133"/>
      <c r="AW36" s="13"/>
      <c r="AX36" s="13"/>
      <c r="AY36" s="14"/>
      <c r="AZ36" s="14"/>
      <c r="BA36" s="14"/>
      <c r="BB36" s="14"/>
      <c r="BC36" s="14"/>
      <c r="BD36" s="134"/>
      <c r="BF36" s="309"/>
      <c r="BG36" s="313"/>
      <c r="BH36" s="135">
        <v>533</v>
      </c>
      <c r="BI36" s="82">
        <f t="shared" si="40"/>
        <v>1865.5</v>
      </c>
      <c r="BJ36" s="79">
        <v>377</v>
      </c>
      <c r="BK36" s="82">
        <f t="shared" si="18"/>
        <v>1319.5</v>
      </c>
      <c r="BL36" s="79">
        <v>3159</v>
      </c>
      <c r="BM36" s="82">
        <f t="shared" si="19"/>
        <v>22113</v>
      </c>
      <c r="BN36" s="79">
        <v>16</v>
      </c>
      <c r="BO36" s="69">
        <v>15</v>
      </c>
      <c r="BP36" s="69">
        <v>15</v>
      </c>
      <c r="BQ36" s="119">
        <f t="shared" si="14"/>
        <v>1686.5333333333333</v>
      </c>
      <c r="BR36" s="309"/>
      <c r="BS36" s="315"/>
      <c r="BT36" s="107">
        <v>412</v>
      </c>
      <c r="BU36" s="83">
        <f t="shared" si="20"/>
        <v>1442</v>
      </c>
      <c r="BV36" s="174">
        <v>226</v>
      </c>
      <c r="BW36" s="83">
        <f t="shared" si="41"/>
        <v>791</v>
      </c>
      <c r="BX36" s="174">
        <v>3737</v>
      </c>
      <c r="BY36" s="83">
        <f t="shared" si="42"/>
        <v>26159</v>
      </c>
      <c r="BZ36" s="174">
        <v>18</v>
      </c>
      <c r="CA36" s="174">
        <v>17</v>
      </c>
      <c r="CB36" s="174">
        <v>17</v>
      </c>
      <c r="CC36" s="100">
        <f t="shared" si="15"/>
        <v>1670.1176470588234</v>
      </c>
      <c r="CD36" s="309"/>
      <c r="CE36" s="317"/>
      <c r="CF36" s="99">
        <v>233</v>
      </c>
      <c r="CG36" s="74">
        <f t="shared" si="23"/>
        <v>699</v>
      </c>
      <c r="CH36" s="174">
        <v>175</v>
      </c>
      <c r="CI36" s="74">
        <f t="shared" si="24"/>
        <v>525</v>
      </c>
      <c r="CJ36" s="174">
        <v>1580</v>
      </c>
      <c r="CK36" s="74">
        <f t="shared" si="25"/>
        <v>9480</v>
      </c>
      <c r="CL36" s="174">
        <v>9</v>
      </c>
      <c r="CM36" s="174">
        <v>9</v>
      </c>
      <c r="CN36" s="174">
        <v>9</v>
      </c>
      <c r="CO36" s="100">
        <f t="shared" si="26"/>
        <v>1189.3333333333333</v>
      </c>
      <c r="CP36" s="309"/>
      <c r="CQ36" s="319"/>
      <c r="CR36" s="91"/>
      <c r="CS36" s="83">
        <f t="shared" si="27"/>
        <v>0</v>
      </c>
      <c r="CT36" s="174"/>
      <c r="CU36" s="83">
        <f t="shared" si="28"/>
        <v>0</v>
      </c>
      <c r="CV36" s="174"/>
      <c r="CW36" s="83">
        <f t="shared" si="29"/>
        <v>0</v>
      </c>
      <c r="CX36" s="174"/>
      <c r="CY36" s="174"/>
      <c r="CZ36" s="174"/>
      <c r="DA36" s="98" t="e">
        <f t="shared" si="30"/>
        <v>#DIV/0!</v>
      </c>
      <c r="DB36" s="309"/>
      <c r="DC36" s="307"/>
      <c r="DD36" s="99">
        <v>129</v>
      </c>
      <c r="DE36" s="83">
        <f t="shared" si="31"/>
        <v>451.5</v>
      </c>
      <c r="DF36" s="174">
        <v>43</v>
      </c>
      <c r="DG36" s="83">
        <f t="shared" si="32"/>
        <v>150.5</v>
      </c>
      <c r="DH36" s="174">
        <v>1025</v>
      </c>
      <c r="DI36" s="83">
        <f t="shared" si="33"/>
        <v>7175</v>
      </c>
      <c r="DJ36" s="174">
        <v>6</v>
      </c>
      <c r="DK36" s="174">
        <v>6</v>
      </c>
      <c r="DL36" s="174">
        <v>6</v>
      </c>
      <c r="DM36" s="100">
        <f t="shared" si="34"/>
        <v>1296.1666666666667</v>
      </c>
      <c r="DN36" s="309"/>
      <c r="DO36" s="311"/>
      <c r="DP36" s="102">
        <v>0</v>
      </c>
      <c r="DQ36" s="74">
        <f t="shared" si="35"/>
        <v>0</v>
      </c>
      <c r="DR36" s="1">
        <v>88</v>
      </c>
      <c r="DS36" s="74">
        <f t="shared" si="36"/>
        <v>330</v>
      </c>
      <c r="DT36" s="1">
        <v>373</v>
      </c>
      <c r="DU36" s="74">
        <f t="shared" si="37"/>
        <v>2797.5</v>
      </c>
      <c r="DV36" s="1">
        <v>4</v>
      </c>
      <c r="DW36" s="1">
        <v>3</v>
      </c>
      <c r="DX36" s="110">
        <f t="shared" si="38"/>
        <v>3</v>
      </c>
      <c r="DY36" s="108">
        <f t="shared" si="39"/>
        <v>1042.5</v>
      </c>
    </row>
    <row r="37" spans="2:129" ht="20.25" thickTop="1" thickBot="1" x14ac:dyDescent="0.3">
      <c r="G37" s="51">
        <f>E36+F36+G36</f>
        <v>5999519</v>
      </c>
      <c r="I37" s="51">
        <f>H36+I36</f>
        <v>1041831</v>
      </c>
      <c r="J37" s="258">
        <f>J36-(BD49+BD50)</f>
        <v>0</v>
      </c>
      <c r="K37" s="258">
        <f>K36-(BD53+BD54)</f>
        <v>0</v>
      </c>
      <c r="L37" s="258">
        <f>L36-(BD51+BD52)</f>
        <v>0</v>
      </c>
      <c r="M37" s="258">
        <f>M36-BD55</f>
        <v>0</v>
      </c>
      <c r="AP37" s="59">
        <f>AP36</f>
        <v>4754087</v>
      </c>
      <c r="AQ37" s="59">
        <f>AQ36-AQ38</f>
        <v>4993</v>
      </c>
      <c r="AR37" s="214">
        <f>AR36-M36</f>
        <v>0</v>
      </c>
      <c r="AS37" s="214">
        <f>AS36-'[2]OCT 16'!$I$36</f>
        <v>0</v>
      </c>
      <c r="AT37" s="214">
        <f>AT36-(AP36+AQ36+AR36+AS36)</f>
        <v>0</v>
      </c>
      <c r="AV37" s="367" t="s">
        <v>86</v>
      </c>
      <c r="AW37" s="368"/>
      <c r="AX37" s="369"/>
      <c r="AY37" s="215"/>
      <c r="AZ37" s="215"/>
      <c r="BA37" s="215">
        <f>SUM(BA5:BA35)</f>
        <v>172689</v>
      </c>
      <c r="BB37" s="215"/>
      <c r="BC37" s="216"/>
      <c r="BD37" s="217">
        <f>SUM(AY37:BC37)</f>
        <v>172689</v>
      </c>
      <c r="BE37" s="304">
        <f>BD37/30</f>
        <v>5756.3</v>
      </c>
      <c r="BF37" s="308" t="str">
        <f>C21</f>
        <v>LUNES</v>
      </c>
      <c r="BG37" s="312">
        <f>AX21</f>
        <v>42660</v>
      </c>
      <c r="BH37" s="135">
        <v>2071</v>
      </c>
      <c r="BI37" s="82">
        <f t="shared" si="40"/>
        <v>7248.5</v>
      </c>
      <c r="BJ37" s="79">
        <v>264</v>
      </c>
      <c r="BK37" s="82">
        <f t="shared" si="18"/>
        <v>924</v>
      </c>
      <c r="BL37" s="79">
        <v>5486</v>
      </c>
      <c r="BM37" s="82">
        <f t="shared" si="19"/>
        <v>38402</v>
      </c>
      <c r="BN37" s="79"/>
      <c r="BO37" s="174">
        <v>23</v>
      </c>
      <c r="BP37" s="174">
        <v>32</v>
      </c>
      <c r="BQ37" s="119">
        <f t="shared" si="14"/>
        <v>1455.453125</v>
      </c>
      <c r="BR37" s="308" t="str">
        <f>BF37</f>
        <v>LUNES</v>
      </c>
      <c r="BS37" s="314">
        <f>BG37</f>
        <v>42660</v>
      </c>
      <c r="BT37" s="99">
        <v>2018</v>
      </c>
      <c r="BU37" s="83">
        <f t="shared" si="20"/>
        <v>7063</v>
      </c>
      <c r="BV37" s="174">
        <v>219</v>
      </c>
      <c r="BW37" s="83">
        <f t="shared" si="41"/>
        <v>766.5</v>
      </c>
      <c r="BX37" s="174">
        <v>7159</v>
      </c>
      <c r="BY37" s="83">
        <f t="shared" si="42"/>
        <v>50113</v>
      </c>
      <c r="BZ37" s="174"/>
      <c r="CA37" s="174">
        <v>24</v>
      </c>
      <c r="CB37" s="174">
        <v>27</v>
      </c>
      <c r="CC37" s="100">
        <f t="shared" si="15"/>
        <v>2146.0185185185187</v>
      </c>
      <c r="CD37" s="308" t="str">
        <f>BR37</f>
        <v>LUNES</v>
      </c>
      <c r="CE37" s="316">
        <f>BS37</f>
        <v>42660</v>
      </c>
      <c r="CF37" s="99">
        <v>1656</v>
      </c>
      <c r="CG37" s="74">
        <f t="shared" si="23"/>
        <v>4968</v>
      </c>
      <c r="CH37" s="174">
        <v>383</v>
      </c>
      <c r="CI37" s="74">
        <f t="shared" si="24"/>
        <v>1149</v>
      </c>
      <c r="CJ37" s="174">
        <v>3870</v>
      </c>
      <c r="CK37" s="74">
        <f t="shared" si="25"/>
        <v>23220</v>
      </c>
      <c r="CL37" s="174"/>
      <c r="CM37" s="174">
        <v>16</v>
      </c>
      <c r="CN37" s="174">
        <v>19</v>
      </c>
      <c r="CO37" s="100">
        <f t="shared" si="26"/>
        <v>1544.0526315789473</v>
      </c>
      <c r="CP37" s="308" t="str">
        <f>CD37</f>
        <v>LUNES</v>
      </c>
      <c r="CQ37" s="318">
        <f>CE37</f>
        <v>42660</v>
      </c>
      <c r="CR37" s="91"/>
      <c r="CS37" s="83">
        <f t="shared" si="27"/>
        <v>0</v>
      </c>
      <c r="CT37" s="174"/>
      <c r="CU37" s="83">
        <f t="shared" si="28"/>
        <v>0</v>
      </c>
      <c r="CV37" s="174"/>
      <c r="CW37" s="83">
        <f t="shared" si="29"/>
        <v>0</v>
      </c>
      <c r="CX37" s="174"/>
      <c r="CY37" s="174"/>
      <c r="CZ37" s="174"/>
      <c r="DA37" s="98" t="e">
        <f t="shared" si="30"/>
        <v>#DIV/0!</v>
      </c>
      <c r="DB37" s="308" t="str">
        <f>CP37</f>
        <v>LUNES</v>
      </c>
      <c r="DC37" s="306">
        <f>CQ37</f>
        <v>42660</v>
      </c>
      <c r="DD37" s="99">
        <v>824</v>
      </c>
      <c r="DE37" s="83">
        <f t="shared" si="31"/>
        <v>2884</v>
      </c>
      <c r="DF37" s="174">
        <v>63</v>
      </c>
      <c r="DG37" s="83">
        <f t="shared" si="32"/>
        <v>220.5</v>
      </c>
      <c r="DH37" s="174">
        <v>3286</v>
      </c>
      <c r="DI37" s="83">
        <f t="shared" si="33"/>
        <v>23002</v>
      </c>
      <c r="DJ37" s="174"/>
      <c r="DK37" s="174">
        <v>13</v>
      </c>
      <c r="DL37" s="174">
        <v>11</v>
      </c>
      <c r="DM37" s="100">
        <f t="shared" si="34"/>
        <v>2373.318181818182</v>
      </c>
      <c r="DN37" s="308" t="str">
        <f>DB37</f>
        <v>LUNES</v>
      </c>
      <c r="DO37" s="310">
        <f>DC37</f>
        <v>42660</v>
      </c>
      <c r="DP37" s="102">
        <v>54</v>
      </c>
      <c r="DQ37" s="74">
        <f t="shared" si="35"/>
        <v>202.5</v>
      </c>
      <c r="DR37" s="1">
        <v>174</v>
      </c>
      <c r="DS37" s="74">
        <f t="shared" si="36"/>
        <v>652.5</v>
      </c>
      <c r="DT37" s="1">
        <v>435</v>
      </c>
      <c r="DU37" s="74">
        <f t="shared" si="37"/>
        <v>3262.5</v>
      </c>
      <c r="DV37" s="1"/>
      <c r="DW37" s="1">
        <v>4</v>
      </c>
      <c r="DX37" s="110">
        <f t="shared" si="38"/>
        <v>4</v>
      </c>
      <c r="DY37" s="108">
        <f t="shared" si="39"/>
        <v>1029.375</v>
      </c>
    </row>
    <row r="38" spans="2:129" ht="20.25" thickTop="1" thickBot="1" x14ac:dyDescent="0.3">
      <c r="AJ38" s="336"/>
      <c r="AK38" s="336"/>
      <c r="AL38" s="336"/>
      <c r="AM38" s="336"/>
      <c r="AN38" s="336"/>
      <c r="AO38" s="336"/>
      <c r="AP38" s="300" t="s">
        <v>77</v>
      </c>
      <c r="AQ38" s="301">
        <f>[3]OCT!$I$40</f>
        <v>6856</v>
      </c>
      <c r="AS38" s="266" t="s">
        <v>141</v>
      </c>
      <c r="AT38" s="248">
        <f>AT36-AS36</f>
        <v>13041672.5</v>
      </c>
      <c r="AV38" s="152" t="s">
        <v>79</v>
      </c>
      <c r="AW38" s="150"/>
      <c r="AX38" s="150"/>
      <c r="AY38" s="151">
        <f>SUM(AY5:AY37)</f>
        <v>317169</v>
      </c>
      <c r="AZ38" s="151">
        <f>SUM(AZ5:AZ37)</f>
        <v>391886</v>
      </c>
      <c r="BA38" s="151"/>
      <c r="BB38" s="151">
        <f>SUM(BB5:BB37)</f>
        <v>0</v>
      </c>
      <c r="BC38" s="151">
        <f>SUM(BC5:BC37)</f>
        <v>148833</v>
      </c>
      <c r="BD38" s="164">
        <f t="shared" ref="BD38:BD42" si="45">SUM(AY38:BC38)</f>
        <v>857888</v>
      </c>
      <c r="BE38" s="304">
        <f t="shared" ref="BE38:BE46" si="46">BD38/30</f>
        <v>28596.266666666666</v>
      </c>
      <c r="BF38" s="309"/>
      <c r="BG38" s="313"/>
      <c r="BH38" s="135">
        <v>1969</v>
      </c>
      <c r="BI38" s="82">
        <f t="shared" si="40"/>
        <v>6891.5</v>
      </c>
      <c r="BJ38" s="79">
        <v>409</v>
      </c>
      <c r="BK38" s="82">
        <f t="shared" si="18"/>
        <v>1431.5</v>
      </c>
      <c r="BL38" s="79">
        <v>5500</v>
      </c>
      <c r="BM38" s="82">
        <f t="shared" si="19"/>
        <v>38500</v>
      </c>
      <c r="BN38" s="79">
        <v>26</v>
      </c>
      <c r="BO38" s="174">
        <v>24</v>
      </c>
      <c r="BP38" s="174">
        <v>25</v>
      </c>
      <c r="BQ38" s="119">
        <f t="shared" si="14"/>
        <v>1872.92</v>
      </c>
      <c r="BR38" s="309"/>
      <c r="BS38" s="315"/>
      <c r="BT38" s="99">
        <v>1805</v>
      </c>
      <c r="BU38" s="83">
        <f t="shared" si="20"/>
        <v>6317.5</v>
      </c>
      <c r="BV38" s="174">
        <v>168</v>
      </c>
      <c r="BW38" s="83">
        <f t="shared" si="41"/>
        <v>588</v>
      </c>
      <c r="BX38" s="174">
        <v>6093</v>
      </c>
      <c r="BY38" s="83">
        <f t="shared" si="42"/>
        <v>42651</v>
      </c>
      <c r="BZ38" s="174">
        <v>24</v>
      </c>
      <c r="CA38" s="174">
        <v>18</v>
      </c>
      <c r="CB38" s="174">
        <v>24</v>
      </c>
      <c r="CC38" s="100">
        <f t="shared" si="15"/>
        <v>2064.8541666666665</v>
      </c>
      <c r="CD38" s="309"/>
      <c r="CE38" s="317"/>
      <c r="CF38" s="99">
        <v>1401</v>
      </c>
      <c r="CG38" s="74">
        <f t="shared" si="23"/>
        <v>4203</v>
      </c>
      <c r="CH38" s="174">
        <v>220</v>
      </c>
      <c r="CI38" s="74">
        <f t="shared" si="24"/>
        <v>660</v>
      </c>
      <c r="CJ38" s="174">
        <v>3063</v>
      </c>
      <c r="CK38" s="74">
        <f t="shared" si="25"/>
        <v>18378</v>
      </c>
      <c r="CL38" s="174">
        <v>17</v>
      </c>
      <c r="CM38" s="174">
        <v>14</v>
      </c>
      <c r="CN38" s="174">
        <v>15</v>
      </c>
      <c r="CO38" s="100">
        <f t="shared" si="26"/>
        <v>1549.4</v>
      </c>
      <c r="CP38" s="309"/>
      <c r="CQ38" s="319"/>
      <c r="CR38" s="91"/>
      <c r="CS38" s="83">
        <f t="shared" si="27"/>
        <v>0</v>
      </c>
      <c r="CT38" s="174"/>
      <c r="CU38" s="83">
        <f t="shared" si="28"/>
        <v>0</v>
      </c>
      <c r="CV38" s="174"/>
      <c r="CW38" s="83">
        <f t="shared" si="29"/>
        <v>0</v>
      </c>
      <c r="CX38" s="174"/>
      <c r="CY38" s="174"/>
      <c r="CZ38" s="174"/>
      <c r="DA38" s="98" t="e">
        <f t="shared" si="30"/>
        <v>#DIV/0!</v>
      </c>
      <c r="DB38" s="309"/>
      <c r="DC38" s="307"/>
      <c r="DD38" s="99">
        <v>623</v>
      </c>
      <c r="DE38" s="83">
        <f t="shared" si="31"/>
        <v>2180.5</v>
      </c>
      <c r="DF38" s="174">
        <v>78</v>
      </c>
      <c r="DG38" s="83">
        <f t="shared" si="32"/>
        <v>273</v>
      </c>
      <c r="DH38" s="174">
        <v>2784</v>
      </c>
      <c r="DI38" s="83">
        <f t="shared" si="33"/>
        <v>19488</v>
      </c>
      <c r="DJ38" s="174">
        <v>14</v>
      </c>
      <c r="DK38" s="174">
        <v>11</v>
      </c>
      <c r="DL38" s="174">
        <v>11</v>
      </c>
      <c r="DM38" s="100">
        <f t="shared" si="34"/>
        <v>1994.6818181818182</v>
      </c>
      <c r="DN38" s="309"/>
      <c r="DO38" s="311"/>
      <c r="DP38" s="102">
        <v>55</v>
      </c>
      <c r="DQ38" s="74">
        <f t="shared" si="35"/>
        <v>206.25</v>
      </c>
      <c r="DR38" s="1">
        <v>228</v>
      </c>
      <c r="DS38" s="74">
        <f t="shared" si="36"/>
        <v>855</v>
      </c>
      <c r="DT38" s="1">
        <v>591</v>
      </c>
      <c r="DU38" s="74">
        <f t="shared" si="37"/>
        <v>4432.5</v>
      </c>
      <c r="DV38" s="1">
        <v>4</v>
      </c>
      <c r="DW38" s="1">
        <v>4</v>
      </c>
      <c r="DX38" s="110">
        <f t="shared" si="38"/>
        <v>4</v>
      </c>
      <c r="DY38" s="108">
        <f t="shared" si="39"/>
        <v>1373.4375</v>
      </c>
    </row>
    <row r="39" spans="2:129" ht="19.5" thickBot="1" x14ac:dyDescent="0.3">
      <c r="F39">
        <f>F37*70</f>
        <v>0</v>
      </c>
      <c r="G39">
        <f>G37*630</f>
        <v>3779696970</v>
      </c>
      <c r="H39">
        <f>H5+H11+H12+H18+H19+H25+H26+H32+H33</f>
        <v>0</v>
      </c>
      <c r="I39">
        <f>I5+I11+I12+I18+I19+I25+I26+I32+I33</f>
        <v>315308</v>
      </c>
      <c r="J39">
        <f>SUM(H39:I39)</f>
        <v>315308</v>
      </c>
      <c r="K39">
        <f>K5+K11+K12+K18+K19+K25+K26+K32+K33</f>
        <v>59420.5</v>
      </c>
      <c r="L39">
        <f>L5+L11+L12+L18+L19+L25+L26+L32+L33</f>
        <v>263243</v>
      </c>
      <c r="AV39" s="367" t="s">
        <v>87</v>
      </c>
      <c r="AW39" s="368"/>
      <c r="AX39" s="369"/>
      <c r="AY39" s="215"/>
      <c r="AZ39" s="215"/>
      <c r="BA39" s="215">
        <f>'[4]OCT 16'!$D$37</f>
        <v>69597</v>
      </c>
      <c r="BB39" s="215"/>
      <c r="BC39" s="216"/>
      <c r="BD39" s="217">
        <f t="shared" si="45"/>
        <v>69597</v>
      </c>
      <c r="BE39" s="304">
        <f t="shared" si="46"/>
        <v>2319.9</v>
      </c>
      <c r="BF39" s="308" t="str">
        <f>C22</f>
        <v>MARTES</v>
      </c>
      <c r="BG39" s="312">
        <f>AX22</f>
        <v>42661</v>
      </c>
      <c r="BH39" s="135">
        <v>2647</v>
      </c>
      <c r="BI39" s="82">
        <f t="shared" si="40"/>
        <v>9264.5</v>
      </c>
      <c r="BJ39" s="79">
        <v>479</v>
      </c>
      <c r="BK39" s="82">
        <f t="shared" si="18"/>
        <v>1676.5</v>
      </c>
      <c r="BL39" s="79">
        <v>6917</v>
      </c>
      <c r="BM39" s="82">
        <f t="shared" si="19"/>
        <v>48419</v>
      </c>
      <c r="BN39" s="79"/>
      <c r="BO39" s="174">
        <v>34</v>
      </c>
      <c r="BP39" s="174">
        <v>25</v>
      </c>
      <c r="BQ39" s="119">
        <f t="shared" si="14"/>
        <v>2374.4</v>
      </c>
      <c r="BR39" s="308" t="str">
        <f>BF39</f>
        <v>MARTES</v>
      </c>
      <c r="BS39" s="314">
        <f>BG39</f>
        <v>42661</v>
      </c>
      <c r="BT39" s="99">
        <v>2087</v>
      </c>
      <c r="BU39" s="83">
        <f t="shared" si="20"/>
        <v>7304.5</v>
      </c>
      <c r="BV39" s="174">
        <v>197</v>
      </c>
      <c r="BW39" s="83">
        <f t="shared" si="41"/>
        <v>689.5</v>
      </c>
      <c r="BX39" s="174">
        <v>7067</v>
      </c>
      <c r="BY39" s="83">
        <f t="shared" si="42"/>
        <v>49469</v>
      </c>
      <c r="BZ39" s="174"/>
      <c r="CA39" s="174">
        <v>26</v>
      </c>
      <c r="CB39" s="174">
        <v>27</v>
      </c>
      <c r="CC39" s="100">
        <f t="shared" si="15"/>
        <v>2128.2592592592591</v>
      </c>
      <c r="CD39" s="308" t="str">
        <f>BR39</f>
        <v>MARTES</v>
      </c>
      <c r="CE39" s="316">
        <f>BS39</f>
        <v>42661</v>
      </c>
      <c r="CF39" s="99">
        <v>1866</v>
      </c>
      <c r="CG39" s="74">
        <f t="shared" si="23"/>
        <v>5598</v>
      </c>
      <c r="CH39" s="174">
        <v>342</v>
      </c>
      <c r="CI39" s="74">
        <f t="shared" si="24"/>
        <v>1026</v>
      </c>
      <c r="CJ39" s="174">
        <v>4084</v>
      </c>
      <c r="CK39" s="74">
        <f t="shared" si="25"/>
        <v>24504</v>
      </c>
      <c r="CL39" s="174"/>
      <c r="CM39" s="174">
        <v>19</v>
      </c>
      <c r="CN39" s="174">
        <v>19</v>
      </c>
      <c r="CO39" s="100">
        <f t="shared" si="26"/>
        <v>1638.3157894736842</v>
      </c>
      <c r="CP39" s="308" t="str">
        <f>CD39</f>
        <v>MARTES</v>
      </c>
      <c r="CQ39" s="318">
        <f>CE39</f>
        <v>42661</v>
      </c>
      <c r="CR39" s="91"/>
      <c r="CS39" s="83">
        <f t="shared" si="27"/>
        <v>0</v>
      </c>
      <c r="CT39" s="174"/>
      <c r="CU39" s="83">
        <f t="shared" si="28"/>
        <v>0</v>
      </c>
      <c r="CV39" s="174"/>
      <c r="CW39" s="83">
        <f t="shared" si="29"/>
        <v>0</v>
      </c>
      <c r="CX39" s="174"/>
      <c r="CY39" s="174"/>
      <c r="CZ39" s="174"/>
      <c r="DA39" s="98" t="e">
        <f t="shared" si="30"/>
        <v>#DIV/0!</v>
      </c>
      <c r="DB39" s="308" t="str">
        <f>CP39</f>
        <v>MARTES</v>
      </c>
      <c r="DC39" s="306">
        <f>CQ39</f>
        <v>42661</v>
      </c>
      <c r="DD39" s="99">
        <v>750</v>
      </c>
      <c r="DE39" s="83">
        <f t="shared" si="31"/>
        <v>2625</v>
      </c>
      <c r="DF39" s="174">
        <v>35</v>
      </c>
      <c r="DG39" s="83">
        <f t="shared" si="32"/>
        <v>122.5</v>
      </c>
      <c r="DH39" s="174">
        <v>2799</v>
      </c>
      <c r="DI39" s="83">
        <f t="shared" si="33"/>
        <v>19593</v>
      </c>
      <c r="DJ39" s="174"/>
      <c r="DK39" s="174">
        <v>10</v>
      </c>
      <c r="DL39" s="174">
        <v>12</v>
      </c>
      <c r="DM39" s="100">
        <f t="shared" si="34"/>
        <v>1861.7083333333333</v>
      </c>
      <c r="DN39" s="308" t="str">
        <f>DB39</f>
        <v>MARTES</v>
      </c>
      <c r="DO39" s="310">
        <f>DC39</f>
        <v>42661</v>
      </c>
      <c r="DP39" s="102">
        <v>45</v>
      </c>
      <c r="DQ39" s="74">
        <f t="shared" si="35"/>
        <v>168.75</v>
      </c>
      <c r="DR39" s="1">
        <v>162</v>
      </c>
      <c r="DS39" s="74">
        <f t="shared" si="36"/>
        <v>607.5</v>
      </c>
      <c r="DT39" s="1">
        <v>370</v>
      </c>
      <c r="DU39" s="74">
        <f t="shared" si="37"/>
        <v>2775</v>
      </c>
      <c r="DV39" s="1"/>
      <c r="DW39" s="1">
        <v>4</v>
      </c>
      <c r="DX39" s="110">
        <f t="shared" si="38"/>
        <v>4</v>
      </c>
      <c r="DY39" s="108">
        <f t="shared" si="39"/>
        <v>887.8125</v>
      </c>
    </row>
    <row r="40" spans="2:129" ht="19.5" thickBot="1" x14ac:dyDescent="0.3">
      <c r="AV40" s="152" t="s">
        <v>80</v>
      </c>
      <c r="AW40" s="153"/>
      <c r="AX40" s="153"/>
      <c r="AY40" s="151">
        <f>'[4]OCT 16'!$B$37</f>
        <v>102849</v>
      </c>
      <c r="AZ40" s="151">
        <f>'[4]OCT 16'!$C$37</f>
        <v>100720</v>
      </c>
      <c r="BA40" s="151"/>
      <c r="BB40" s="151">
        <f>'[4]JUL 16'!$E$37</f>
        <v>0</v>
      </c>
      <c r="BC40" s="151">
        <f>'[4]OCT 16'!$F$37</f>
        <v>35565</v>
      </c>
      <c r="BD40" s="164">
        <f t="shared" si="45"/>
        <v>239134</v>
      </c>
      <c r="BE40" s="304">
        <f t="shared" si="46"/>
        <v>7971.1333333333332</v>
      </c>
      <c r="BF40" s="309"/>
      <c r="BG40" s="313"/>
      <c r="BH40" s="135">
        <v>2136</v>
      </c>
      <c r="BI40" s="82">
        <f t="shared" si="40"/>
        <v>7476</v>
      </c>
      <c r="BJ40" s="79">
        <v>399</v>
      </c>
      <c r="BK40" s="82">
        <f t="shared" si="18"/>
        <v>1396.5</v>
      </c>
      <c r="BL40" s="79">
        <v>5774</v>
      </c>
      <c r="BM40" s="82">
        <f t="shared" si="19"/>
        <v>40418</v>
      </c>
      <c r="BN40" s="79">
        <v>35</v>
      </c>
      <c r="BO40" s="174">
        <v>25</v>
      </c>
      <c r="BP40" s="174">
        <v>26</v>
      </c>
      <c r="BQ40" s="119">
        <f t="shared" si="14"/>
        <v>1895.7884615384614</v>
      </c>
      <c r="BR40" s="309"/>
      <c r="BS40" s="315"/>
      <c r="BT40" s="99">
        <v>1949</v>
      </c>
      <c r="BU40" s="83">
        <f t="shared" si="20"/>
        <v>6821.5</v>
      </c>
      <c r="BV40" s="174">
        <v>248</v>
      </c>
      <c r="BW40" s="83">
        <f t="shared" si="41"/>
        <v>868</v>
      </c>
      <c r="BX40" s="174">
        <v>6711</v>
      </c>
      <c r="BY40" s="83">
        <f t="shared" si="42"/>
        <v>46977</v>
      </c>
      <c r="BZ40" s="174">
        <v>27</v>
      </c>
      <c r="CA40" s="174">
        <v>24</v>
      </c>
      <c r="CB40" s="174">
        <v>26</v>
      </c>
      <c r="CC40" s="100">
        <f t="shared" si="15"/>
        <v>2102.5576923076924</v>
      </c>
      <c r="CD40" s="309"/>
      <c r="CE40" s="317"/>
      <c r="CF40" s="99">
        <v>1517</v>
      </c>
      <c r="CG40" s="74">
        <f t="shared" si="23"/>
        <v>4551</v>
      </c>
      <c r="CH40" s="174">
        <v>213</v>
      </c>
      <c r="CI40" s="74">
        <f t="shared" si="24"/>
        <v>639</v>
      </c>
      <c r="CJ40" s="174">
        <v>3095</v>
      </c>
      <c r="CK40" s="74">
        <f t="shared" si="25"/>
        <v>18570</v>
      </c>
      <c r="CL40" s="174">
        <v>20</v>
      </c>
      <c r="CM40" s="174">
        <v>15</v>
      </c>
      <c r="CN40" s="174">
        <v>14</v>
      </c>
      <c r="CO40" s="100">
        <f t="shared" si="26"/>
        <v>1697.1428571428571</v>
      </c>
      <c r="CP40" s="309"/>
      <c r="CQ40" s="319"/>
      <c r="CR40" s="91"/>
      <c r="CS40" s="83">
        <f t="shared" si="27"/>
        <v>0</v>
      </c>
      <c r="CT40" s="174"/>
      <c r="CU40" s="83">
        <f t="shared" si="28"/>
        <v>0</v>
      </c>
      <c r="CV40" s="174"/>
      <c r="CW40" s="83">
        <f t="shared" si="29"/>
        <v>0</v>
      </c>
      <c r="CX40" s="174"/>
      <c r="CY40" s="174"/>
      <c r="CZ40" s="174"/>
      <c r="DA40" s="98" t="e">
        <f t="shared" si="30"/>
        <v>#DIV/0!</v>
      </c>
      <c r="DB40" s="309"/>
      <c r="DC40" s="307"/>
      <c r="DD40" s="99">
        <v>744</v>
      </c>
      <c r="DE40" s="83">
        <f t="shared" si="31"/>
        <v>2604</v>
      </c>
      <c r="DF40" s="174">
        <v>76</v>
      </c>
      <c r="DG40" s="83">
        <f t="shared" si="32"/>
        <v>266</v>
      </c>
      <c r="DH40" s="174">
        <v>2889</v>
      </c>
      <c r="DI40" s="83">
        <f t="shared" si="33"/>
        <v>20223</v>
      </c>
      <c r="DJ40" s="174">
        <v>11</v>
      </c>
      <c r="DK40" s="174">
        <v>11</v>
      </c>
      <c r="DL40" s="174">
        <v>12</v>
      </c>
      <c r="DM40" s="100">
        <f t="shared" si="34"/>
        <v>1924.4166666666667</v>
      </c>
      <c r="DN40" s="309"/>
      <c r="DO40" s="311"/>
      <c r="DP40" s="102">
        <v>60</v>
      </c>
      <c r="DQ40" s="74">
        <f t="shared" si="35"/>
        <v>225</v>
      </c>
      <c r="DR40" s="1">
        <v>216</v>
      </c>
      <c r="DS40" s="74">
        <f t="shared" si="36"/>
        <v>810</v>
      </c>
      <c r="DT40" s="1">
        <v>581</v>
      </c>
      <c r="DU40" s="74">
        <f t="shared" si="37"/>
        <v>4357.5</v>
      </c>
      <c r="DV40" s="1">
        <v>4</v>
      </c>
      <c r="DW40" s="1">
        <v>4</v>
      </c>
      <c r="DX40" s="110">
        <f t="shared" si="38"/>
        <v>4</v>
      </c>
      <c r="DY40" s="108">
        <f t="shared" si="39"/>
        <v>1348.125</v>
      </c>
    </row>
    <row r="41" spans="2:129" ht="19.5" thickBot="1" x14ac:dyDescent="0.3">
      <c r="F41">
        <f>F36+F39</f>
        <v>2743202</v>
      </c>
      <c r="G41">
        <f>G36+G39</f>
        <v>3780733104</v>
      </c>
      <c r="H41">
        <f>H36-H39</f>
        <v>0</v>
      </c>
      <c r="I41">
        <f>I36-I39</f>
        <v>726523</v>
      </c>
      <c r="J41">
        <f t="shared" ref="J41:J51" si="47">SUM(H41:I41)</f>
        <v>726523</v>
      </c>
      <c r="K41">
        <f>K36-K39</f>
        <v>129206</v>
      </c>
      <c r="L41">
        <f>L36-L39</f>
        <v>782517</v>
      </c>
      <c r="AV41" s="367" t="s">
        <v>88</v>
      </c>
      <c r="AW41" s="368"/>
      <c r="AX41" s="369"/>
      <c r="AY41" s="215"/>
      <c r="AZ41" s="215"/>
      <c r="BA41" s="215">
        <f>'[4]OCT 16'!$L$37</f>
        <v>14551</v>
      </c>
      <c r="BB41" s="215"/>
      <c r="BC41" s="216"/>
      <c r="BD41" s="217">
        <f t="shared" si="45"/>
        <v>14551</v>
      </c>
      <c r="BE41" s="304">
        <f t="shared" si="46"/>
        <v>485.03333333333336</v>
      </c>
      <c r="BF41" s="308" t="str">
        <f>C23</f>
        <v>MIÉRCOLES</v>
      </c>
      <c r="BG41" s="312">
        <f>AX23</f>
        <v>42662</v>
      </c>
      <c r="BH41" s="135">
        <v>2178</v>
      </c>
      <c r="BI41" s="82">
        <f t="shared" si="40"/>
        <v>7623</v>
      </c>
      <c r="BJ41" s="79">
        <v>262</v>
      </c>
      <c r="BK41" s="82">
        <f t="shared" si="18"/>
        <v>917</v>
      </c>
      <c r="BL41" s="79">
        <v>5332</v>
      </c>
      <c r="BM41" s="82">
        <f t="shared" si="19"/>
        <v>37324</v>
      </c>
      <c r="BN41" s="79"/>
      <c r="BO41" s="174">
        <v>24</v>
      </c>
      <c r="BP41" s="174">
        <v>26</v>
      </c>
      <c r="BQ41" s="119">
        <f t="shared" si="14"/>
        <v>1764</v>
      </c>
      <c r="BR41" s="308" t="str">
        <f>BF41</f>
        <v>MIÉRCOLES</v>
      </c>
      <c r="BS41" s="314">
        <f>BG41</f>
        <v>42662</v>
      </c>
      <c r="BT41" s="99">
        <v>2202</v>
      </c>
      <c r="BU41" s="83">
        <f t="shared" si="20"/>
        <v>7707</v>
      </c>
      <c r="BV41" s="174">
        <v>224</v>
      </c>
      <c r="BW41" s="83">
        <f t="shared" si="41"/>
        <v>784</v>
      </c>
      <c r="BX41" s="174">
        <v>7484</v>
      </c>
      <c r="BY41" s="83">
        <f t="shared" si="42"/>
        <v>52388</v>
      </c>
      <c r="BZ41" s="174"/>
      <c r="CA41" s="174">
        <v>26</v>
      </c>
      <c r="CB41" s="174">
        <v>28</v>
      </c>
      <c r="CC41" s="100">
        <f t="shared" si="15"/>
        <v>2174.25</v>
      </c>
      <c r="CD41" s="308" t="str">
        <f>BR41</f>
        <v>MIÉRCOLES</v>
      </c>
      <c r="CE41" s="316">
        <f>BS41</f>
        <v>42662</v>
      </c>
      <c r="CF41" s="99">
        <v>2016</v>
      </c>
      <c r="CG41" s="74">
        <f t="shared" si="23"/>
        <v>6048</v>
      </c>
      <c r="CH41" s="174">
        <v>247</v>
      </c>
      <c r="CI41" s="74">
        <f t="shared" si="24"/>
        <v>741</v>
      </c>
      <c r="CJ41" s="174">
        <v>3974</v>
      </c>
      <c r="CK41" s="74">
        <f t="shared" si="25"/>
        <v>23844</v>
      </c>
      <c r="CL41" s="174"/>
      <c r="CM41" s="174">
        <v>19</v>
      </c>
      <c r="CN41" s="174">
        <v>19</v>
      </c>
      <c r="CO41" s="100">
        <f t="shared" si="26"/>
        <v>1612.2631578947369</v>
      </c>
      <c r="CP41" s="308" t="str">
        <f>CD41</f>
        <v>MIÉRCOLES</v>
      </c>
      <c r="CQ41" s="318">
        <f>CE41</f>
        <v>42662</v>
      </c>
      <c r="CR41" s="91"/>
      <c r="CS41" s="83">
        <f t="shared" si="27"/>
        <v>0</v>
      </c>
      <c r="CT41" s="174"/>
      <c r="CU41" s="83">
        <f t="shared" si="28"/>
        <v>0</v>
      </c>
      <c r="CV41" s="174"/>
      <c r="CW41" s="83">
        <f t="shared" si="29"/>
        <v>0</v>
      </c>
      <c r="CX41" s="174"/>
      <c r="CY41" s="174"/>
      <c r="CZ41" s="174"/>
      <c r="DA41" s="98" t="e">
        <f t="shared" si="30"/>
        <v>#DIV/0!</v>
      </c>
      <c r="DB41" s="308" t="str">
        <f>CP41</f>
        <v>MIÉRCOLES</v>
      </c>
      <c r="DC41" s="306">
        <f>CQ41</f>
        <v>42662</v>
      </c>
      <c r="DD41" s="99">
        <v>967</v>
      </c>
      <c r="DE41" s="83">
        <f t="shared" si="31"/>
        <v>3384.5</v>
      </c>
      <c r="DF41" s="174">
        <v>36</v>
      </c>
      <c r="DG41" s="83">
        <f t="shared" si="32"/>
        <v>126</v>
      </c>
      <c r="DH41" s="174">
        <v>3286</v>
      </c>
      <c r="DI41" s="83">
        <f t="shared" si="33"/>
        <v>23002</v>
      </c>
      <c r="DJ41" s="174"/>
      <c r="DK41" s="174">
        <v>13</v>
      </c>
      <c r="DL41" s="174">
        <v>13</v>
      </c>
      <c r="DM41" s="100">
        <f t="shared" si="34"/>
        <v>2039.4230769230769</v>
      </c>
      <c r="DN41" s="308" t="str">
        <f>DB41</f>
        <v>MIÉRCOLES</v>
      </c>
      <c r="DO41" s="310">
        <f>DC41</f>
        <v>42662</v>
      </c>
      <c r="DP41" s="102">
        <v>79</v>
      </c>
      <c r="DQ41" s="74">
        <f t="shared" si="35"/>
        <v>296.25</v>
      </c>
      <c r="DR41" s="1">
        <v>220</v>
      </c>
      <c r="DS41" s="74">
        <f t="shared" si="36"/>
        <v>825</v>
      </c>
      <c r="DT41" s="1">
        <v>516</v>
      </c>
      <c r="DU41" s="74">
        <f t="shared" si="37"/>
        <v>3870</v>
      </c>
      <c r="DV41" s="1"/>
      <c r="DW41" s="1">
        <v>4</v>
      </c>
      <c r="DX41" s="110">
        <f t="shared" si="38"/>
        <v>4</v>
      </c>
      <c r="DY41" s="108">
        <f t="shared" si="39"/>
        <v>1247.8125</v>
      </c>
    </row>
    <row r="42" spans="2:129" ht="19.5" thickBot="1" x14ac:dyDescent="0.3">
      <c r="AV42" s="152" t="s">
        <v>81</v>
      </c>
      <c r="AW42" s="150"/>
      <c r="AX42" s="150"/>
      <c r="AY42" s="151">
        <f>'[4]OCT 16'!$J$37</f>
        <v>22139</v>
      </c>
      <c r="AZ42" s="151">
        <f>'[4]OCT 16'!$K$37</f>
        <v>15364</v>
      </c>
      <c r="BA42" s="151"/>
      <c r="BB42" s="151">
        <f>'[4]JUL 16'!$M$37</f>
        <v>0</v>
      </c>
      <c r="BC42" s="151">
        <f>'[4]OCT 16'!$N$37</f>
        <v>3918</v>
      </c>
      <c r="BD42" s="164">
        <f t="shared" si="45"/>
        <v>41421</v>
      </c>
      <c r="BE42" s="304">
        <f t="shared" si="46"/>
        <v>1380.7</v>
      </c>
      <c r="BF42" s="309"/>
      <c r="BG42" s="313"/>
      <c r="BH42" s="135">
        <v>2085</v>
      </c>
      <c r="BI42" s="82">
        <f t="shared" si="40"/>
        <v>7297.5</v>
      </c>
      <c r="BJ42" s="79">
        <v>369</v>
      </c>
      <c r="BK42" s="82">
        <f t="shared" si="18"/>
        <v>1291.5</v>
      </c>
      <c r="BL42" s="79">
        <v>5995</v>
      </c>
      <c r="BM42" s="82">
        <f t="shared" si="19"/>
        <v>41965</v>
      </c>
      <c r="BN42" s="79">
        <v>27</v>
      </c>
      <c r="BO42" s="174">
        <v>27</v>
      </c>
      <c r="BP42" s="174">
        <v>27</v>
      </c>
      <c r="BQ42" s="119">
        <f t="shared" si="14"/>
        <v>1872.3703703703704</v>
      </c>
      <c r="BR42" s="309"/>
      <c r="BS42" s="315"/>
      <c r="BT42" s="99">
        <v>2041</v>
      </c>
      <c r="BU42" s="83">
        <f t="shared" si="20"/>
        <v>7143.5</v>
      </c>
      <c r="BV42" s="174">
        <v>230</v>
      </c>
      <c r="BW42" s="83">
        <f t="shared" si="41"/>
        <v>805</v>
      </c>
      <c r="BX42" s="174">
        <v>6921</v>
      </c>
      <c r="BY42" s="83">
        <f t="shared" si="42"/>
        <v>48447</v>
      </c>
      <c r="BZ42" s="174">
        <v>28</v>
      </c>
      <c r="CA42" s="174">
        <v>27</v>
      </c>
      <c r="CB42" s="174">
        <v>27</v>
      </c>
      <c r="CC42" s="100">
        <f t="shared" si="15"/>
        <v>2088.7222222222222</v>
      </c>
      <c r="CD42" s="309"/>
      <c r="CE42" s="317"/>
      <c r="CF42" s="99">
        <v>1444</v>
      </c>
      <c r="CG42" s="74">
        <f t="shared" si="23"/>
        <v>4332</v>
      </c>
      <c r="CH42" s="174">
        <v>197</v>
      </c>
      <c r="CI42" s="74">
        <f t="shared" si="24"/>
        <v>591</v>
      </c>
      <c r="CJ42" s="174">
        <v>3025</v>
      </c>
      <c r="CK42" s="74">
        <f t="shared" si="25"/>
        <v>18150</v>
      </c>
      <c r="CL42" s="174">
        <v>18</v>
      </c>
      <c r="CM42" s="174">
        <v>14</v>
      </c>
      <c r="CN42" s="174">
        <v>14</v>
      </c>
      <c r="CO42" s="100">
        <f t="shared" si="26"/>
        <v>1648.0714285714287</v>
      </c>
      <c r="CP42" s="309"/>
      <c r="CQ42" s="319"/>
      <c r="CR42" s="91"/>
      <c r="CS42" s="83">
        <f t="shared" si="27"/>
        <v>0</v>
      </c>
      <c r="CT42" s="174"/>
      <c r="CU42" s="83">
        <f t="shared" si="28"/>
        <v>0</v>
      </c>
      <c r="CV42" s="174"/>
      <c r="CW42" s="83">
        <f t="shared" si="29"/>
        <v>0</v>
      </c>
      <c r="CX42" s="174"/>
      <c r="CY42" s="174"/>
      <c r="CZ42" s="174"/>
      <c r="DA42" s="98" t="e">
        <f t="shared" si="30"/>
        <v>#DIV/0!</v>
      </c>
      <c r="DB42" s="309"/>
      <c r="DC42" s="307"/>
      <c r="DD42" s="99">
        <v>684</v>
      </c>
      <c r="DE42" s="83">
        <f t="shared" si="31"/>
        <v>2394</v>
      </c>
      <c r="DF42" s="174">
        <v>68</v>
      </c>
      <c r="DG42" s="83">
        <f t="shared" si="32"/>
        <v>238</v>
      </c>
      <c r="DH42" s="174">
        <v>2994</v>
      </c>
      <c r="DI42" s="83">
        <f t="shared" si="33"/>
        <v>20958</v>
      </c>
      <c r="DJ42" s="174">
        <v>14</v>
      </c>
      <c r="DK42" s="174">
        <v>12</v>
      </c>
      <c r="DL42" s="174">
        <v>12</v>
      </c>
      <c r="DM42" s="100">
        <f t="shared" si="34"/>
        <v>1965.8333333333333</v>
      </c>
      <c r="DN42" s="309"/>
      <c r="DO42" s="311"/>
      <c r="DP42" s="102">
        <v>68</v>
      </c>
      <c r="DQ42" s="74">
        <f t="shared" si="35"/>
        <v>255</v>
      </c>
      <c r="DR42" s="1">
        <v>198</v>
      </c>
      <c r="DS42" s="74">
        <f t="shared" si="36"/>
        <v>742.5</v>
      </c>
      <c r="DT42" s="1">
        <v>458</v>
      </c>
      <c r="DU42" s="74">
        <f t="shared" si="37"/>
        <v>3435</v>
      </c>
      <c r="DV42" s="1">
        <v>4</v>
      </c>
      <c r="DW42" s="1">
        <v>4</v>
      </c>
      <c r="DX42" s="110">
        <f t="shared" si="38"/>
        <v>4</v>
      </c>
      <c r="DY42" s="108">
        <f t="shared" si="39"/>
        <v>1108.125</v>
      </c>
    </row>
    <row r="43" spans="2:129" ht="24" thickBot="1" x14ac:dyDescent="0.3">
      <c r="H43">
        <f>H41/6</f>
        <v>0</v>
      </c>
      <c r="I43">
        <f>I41/6</f>
        <v>121087.16666666667</v>
      </c>
      <c r="J43">
        <f t="shared" si="47"/>
        <v>121087.16666666667</v>
      </c>
      <c r="K43">
        <f>K41/3</f>
        <v>43068.666666666664</v>
      </c>
      <c r="L43">
        <f>L41/3</f>
        <v>260839</v>
      </c>
      <c r="AV43" s="370" t="s">
        <v>29</v>
      </c>
      <c r="AW43" s="371"/>
      <c r="AX43" s="372"/>
      <c r="AY43" s="218">
        <f>SUM(AY37:AY42)</f>
        <v>442157</v>
      </c>
      <c r="AZ43" s="218">
        <f>SUM(AZ37:AZ42)</f>
        <v>507970</v>
      </c>
      <c r="BA43" s="218">
        <f t="shared" ref="BA43:BC43" si="48">SUM(BA37:BA42)</f>
        <v>256837</v>
      </c>
      <c r="BB43" s="218">
        <f t="shared" si="48"/>
        <v>0</v>
      </c>
      <c r="BC43" s="218">
        <f t="shared" si="48"/>
        <v>188316</v>
      </c>
      <c r="BD43" s="253">
        <f>SUM(AY43:BC43)</f>
        <v>1395280</v>
      </c>
      <c r="BE43" s="304">
        <f t="shared" si="46"/>
        <v>46509.333333333336</v>
      </c>
      <c r="BF43" s="308" t="str">
        <f>C24</f>
        <v>JUEVES</v>
      </c>
      <c r="BG43" s="312">
        <f>AX24</f>
        <v>42663</v>
      </c>
      <c r="BH43" s="135">
        <v>2404</v>
      </c>
      <c r="BI43" s="82">
        <f t="shared" si="40"/>
        <v>8414</v>
      </c>
      <c r="BJ43" s="79">
        <v>262</v>
      </c>
      <c r="BK43" s="82">
        <f t="shared" si="18"/>
        <v>917</v>
      </c>
      <c r="BL43" s="79">
        <v>6052</v>
      </c>
      <c r="BM43" s="82">
        <f t="shared" si="19"/>
        <v>42364</v>
      </c>
      <c r="BN43" s="79"/>
      <c r="BO43" s="174">
        <v>30</v>
      </c>
      <c r="BP43" s="174">
        <v>30</v>
      </c>
      <c r="BQ43" s="119">
        <f t="shared" si="14"/>
        <v>1723.1666666666667</v>
      </c>
      <c r="BR43" s="308" t="str">
        <f>BF43</f>
        <v>JUEVES</v>
      </c>
      <c r="BS43" s="314">
        <f>BG43</f>
        <v>42663</v>
      </c>
      <c r="BT43" s="99">
        <v>2303</v>
      </c>
      <c r="BU43" s="83">
        <f t="shared" si="20"/>
        <v>8060.5</v>
      </c>
      <c r="BV43" s="174">
        <v>231</v>
      </c>
      <c r="BW43" s="83">
        <f t="shared" si="41"/>
        <v>808.5</v>
      </c>
      <c r="BX43" s="174">
        <v>6919</v>
      </c>
      <c r="BY43" s="83">
        <f t="shared" si="42"/>
        <v>48433</v>
      </c>
      <c r="BZ43" s="174"/>
      <c r="CA43" s="174">
        <v>25</v>
      </c>
      <c r="CB43" s="174">
        <v>26</v>
      </c>
      <c r="CC43" s="100">
        <f t="shared" si="15"/>
        <v>2203.9230769230771</v>
      </c>
      <c r="CD43" s="308" t="str">
        <f>BR43</f>
        <v>JUEVES</v>
      </c>
      <c r="CE43" s="316">
        <f>BS43</f>
        <v>42663</v>
      </c>
      <c r="CF43" s="99">
        <v>2039</v>
      </c>
      <c r="CG43" s="74">
        <f t="shared" si="23"/>
        <v>6117</v>
      </c>
      <c r="CH43" s="174">
        <v>339</v>
      </c>
      <c r="CI43" s="74">
        <f t="shared" si="24"/>
        <v>1017</v>
      </c>
      <c r="CJ43" s="174">
        <v>4199</v>
      </c>
      <c r="CK43" s="74">
        <f t="shared" si="25"/>
        <v>25194</v>
      </c>
      <c r="CL43" s="174"/>
      <c r="CM43" s="174">
        <v>19</v>
      </c>
      <c r="CN43" s="174">
        <v>20</v>
      </c>
      <c r="CO43" s="100">
        <f t="shared" si="26"/>
        <v>1616.4</v>
      </c>
      <c r="CP43" s="308" t="str">
        <f>CD43</f>
        <v>JUEVES</v>
      </c>
      <c r="CQ43" s="318">
        <f>CE43</f>
        <v>42663</v>
      </c>
      <c r="CR43" s="91"/>
      <c r="CS43" s="83">
        <f t="shared" si="27"/>
        <v>0</v>
      </c>
      <c r="CT43" s="174"/>
      <c r="CU43" s="83">
        <f t="shared" si="28"/>
        <v>0</v>
      </c>
      <c r="CV43" s="174"/>
      <c r="CW43" s="83">
        <f t="shared" si="29"/>
        <v>0</v>
      </c>
      <c r="CX43" s="174"/>
      <c r="CY43" s="174"/>
      <c r="CZ43" s="174"/>
      <c r="DA43" s="98" t="e">
        <f t="shared" si="30"/>
        <v>#DIV/0!</v>
      </c>
      <c r="DB43" s="308" t="str">
        <f>CP43</f>
        <v>JUEVES</v>
      </c>
      <c r="DC43" s="306">
        <f>CQ43</f>
        <v>42663</v>
      </c>
      <c r="DD43" s="99">
        <v>946</v>
      </c>
      <c r="DE43" s="83">
        <f t="shared" si="31"/>
        <v>3311</v>
      </c>
      <c r="DF43" s="174">
        <v>53</v>
      </c>
      <c r="DG43" s="83">
        <f t="shared" si="32"/>
        <v>185.5</v>
      </c>
      <c r="DH43" s="174">
        <v>3272</v>
      </c>
      <c r="DI43" s="83">
        <f t="shared" si="33"/>
        <v>22904</v>
      </c>
      <c r="DJ43" s="174"/>
      <c r="DK43" s="174">
        <v>14</v>
      </c>
      <c r="DL43" s="174">
        <v>14</v>
      </c>
      <c r="DM43" s="100">
        <f t="shared" si="34"/>
        <v>1885.75</v>
      </c>
      <c r="DN43" s="308" t="str">
        <f>DB43</f>
        <v>JUEVES</v>
      </c>
      <c r="DO43" s="310">
        <f>DC43</f>
        <v>42663</v>
      </c>
      <c r="DP43" s="102">
        <v>58</v>
      </c>
      <c r="DQ43" s="74">
        <f t="shared" si="35"/>
        <v>217.5</v>
      </c>
      <c r="DR43" s="1">
        <v>224</v>
      </c>
      <c r="DS43" s="74">
        <f t="shared" si="36"/>
        <v>840</v>
      </c>
      <c r="DT43" s="1">
        <v>466</v>
      </c>
      <c r="DU43" s="74">
        <f t="shared" si="37"/>
        <v>3495</v>
      </c>
      <c r="DV43" s="1"/>
      <c r="DW43" s="1">
        <v>4</v>
      </c>
      <c r="DX43" s="110">
        <f t="shared" si="38"/>
        <v>4</v>
      </c>
      <c r="DY43" s="108">
        <f t="shared" si="39"/>
        <v>1138.125</v>
      </c>
    </row>
    <row r="44" spans="2:129" ht="16.5" thickBot="1" x14ac:dyDescent="0.3">
      <c r="AV44" s="19"/>
      <c r="AW44" s="19"/>
      <c r="AX44" s="19"/>
      <c r="AY44" s="331">
        <f>AY43+AZ43+BA43</f>
        <v>1206964</v>
      </c>
      <c r="AZ44" s="332"/>
      <c r="BA44" s="333"/>
      <c r="BB44" s="331">
        <f>BB43+BC43</f>
        <v>188316</v>
      </c>
      <c r="BC44" s="333"/>
      <c r="BD44" s="211"/>
      <c r="BE44" s="304">
        <f>BD44/30</f>
        <v>0</v>
      </c>
      <c r="BF44" s="309"/>
      <c r="BG44" s="313"/>
      <c r="BH44" s="135">
        <v>2122</v>
      </c>
      <c r="BI44" s="82">
        <f t="shared" si="40"/>
        <v>7427</v>
      </c>
      <c r="BJ44" s="79">
        <v>414</v>
      </c>
      <c r="BK44" s="82">
        <f t="shared" si="18"/>
        <v>1449</v>
      </c>
      <c r="BL44" s="79">
        <v>5866</v>
      </c>
      <c r="BM44" s="82">
        <f t="shared" si="19"/>
        <v>41062</v>
      </c>
      <c r="BN44" s="79">
        <v>33</v>
      </c>
      <c r="BO44" s="174">
        <v>29</v>
      </c>
      <c r="BP44" s="174">
        <v>30</v>
      </c>
      <c r="BQ44" s="119">
        <f t="shared" si="14"/>
        <v>1664.6</v>
      </c>
      <c r="BR44" s="309"/>
      <c r="BS44" s="315"/>
      <c r="BT44" s="99">
        <v>2188</v>
      </c>
      <c r="BU44" s="83">
        <f t="shared" si="20"/>
        <v>7658</v>
      </c>
      <c r="BV44" s="174">
        <v>279</v>
      </c>
      <c r="BW44" s="83">
        <f t="shared" si="41"/>
        <v>976.5</v>
      </c>
      <c r="BX44" s="174">
        <v>7296</v>
      </c>
      <c r="BY44" s="83">
        <f t="shared" si="42"/>
        <v>51072</v>
      </c>
      <c r="BZ44" s="174">
        <v>26</v>
      </c>
      <c r="CA44" s="174">
        <v>25</v>
      </c>
      <c r="CB44" s="174">
        <v>25</v>
      </c>
      <c r="CC44" s="100">
        <f t="shared" si="15"/>
        <v>2388.2600000000002</v>
      </c>
      <c r="CD44" s="309"/>
      <c r="CE44" s="317"/>
      <c r="CF44" s="99">
        <v>1194</v>
      </c>
      <c r="CG44" s="74">
        <f t="shared" si="23"/>
        <v>3582</v>
      </c>
      <c r="CH44" s="174">
        <v>150</v>
      </c>
      <c r="CI44" s="74">
        <f t="shared" si="24"/>
        <v>450</v>
      </c>
      <c r="CJ44" s="174">
        <v>2463</v>
      </c>
      <c r="CK44" s="74">
        <f t="shared" si="25"/>
        <v>14778</v>
      </c>
      <c r="CL44" s="174">
        <v>18</v>
      </c>
      <c r="CM44" s="174">
        <v>10</v>
      </c>
      <c r="CN44" s="174">
        <v>10</v>
      </c>
      <c r="CO44" s="100">
        <f t="shared" si="26"/>
        <v>1881</v>
      </c>
      <c r="CP44" s="309"/>
      <c r="CQ44" s="319"/>
      <c r="CR44" s="91"/>
      <c r="CS44" s="83">
        <f t="shared" si="27"/>
        <v>0</v>
      </c>
      <c r="CT44" s="174"/>
      <c r="CU44" s="83">
        <f t="shared" si="28"/>
        <v>0</v>
      </c>
      <c r="CV44" s="174"/>
      <c r="CW44" s="83">
        <f t="shared" si="29"/>
        <v>0</v>
      </c>
      <c r="CX44" s="174"/>
      <c r="CY44" s="174"/>
      <c r="CZ44" s="174"/>
      <c r="DA44" s="98" t="e">
        <f t="shared" si="30"/>
        <v>#DIV/0!</v>
      </c>
      <c r="DB44" s="309"/>
      <c r="DC44" s="307"/>
      <c r="DD44" s="99">
        <v>628</v>
      </c>
      <c r="DE44" s="83">
        <f t="shared" si="31"/>
        <v>2198</v>
      </c>
      <c r="DF44" s="174">
        <v>84</v>
      </c>
      <c r="DG44" s="83">
        <f t="shared" si="32"/>
        <v>294</v>
      </c>
      <c r="DH44" s="174">
        <v>2592</v>
      </c>
      <c r="DI44" s="83">
        <f t="shared" si="33"/>
        <v>18144</v>
      </c>
      <c r="DJ44" s="174">
        <v>14</v>
      </c>
      <c r="DK44" s="174">
        <v>10</v>
      </c>
      <c r="DL44" s="174">
        <v>10</v>
      </c>
      <c r="DM44" s="100">
        <f t="shared" si="34"/>
        <v>2063.6</v>
      </c>
      <c r="DN44" s="309"/>
      <c r="DO44" s="311"/>
      <c r="DP44" s="102">
        <v>68</v>
      </c>
      <c r="DQ44" s="74">
        <f t="shared" si="35"/>
        <v>255</v>
      </c>
      <c r="DR44" s="1">
        <v>198</v>
      </c>
      <c r="DS44" s="74">
        <f t="shared" si="36"/>
        <v>742.5</v>
      </c>
      <c r="DT44" s="1">
        <v>482</v>
      </c>
      <c r="DU44" s="74">
        <f t="shared" si="37"/>
        <v>3615</v>
      </c>
      <c r="DV44" s="1">
        <v>4</v>
      </c>
      <c r="DW44" s="1">
        <v>4</v>
      </c>
      <c r="DX44" s="110">
        <f t="shared" si="38"/>
        <v>4</v>
      </c>
      <c r="DY44" s="108">
        <f t="shared" si="39"/>
        <v>1153.125</v>
      </c>
    </row>
    <row r="45" spans="2:129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V45" s="19"/>
      <c r="AW45" s="19"/>
      <c r="AX45" s="19"/>
      <c r="AY45" s="156"/>
      <c r="AZ45" s="156"/>
      <c r="BA45" s="192">
        <f>AY44</f>
        <v>1206964</v>
      </c>
      <c r="BB45" s="192"/>
      <c r="BC45" s="192">
        <f>BB44</f>
        <v>188316</v>
      </c>
      <c r="BD45" s="212">
        <f>SUM(BD37:BD42)-BD43</f>
        <v>0</v>
      </c>
      <c r="BE45" s="304">
        <f t="shared" si="46"/>
        <v>0</v>
      </c>
      <c r="BF45" s="308" t="str">
        <f>C25</f>
        <v>VIERNES</v>
      </c>
      <c r="BG45" s="312">
        <f>AX25</f>
        <v>42664</v>
      </c>
      <c r="BH45" s="135">
        <v>2347</v>
      </c>
      <c r="BI45" s="82">
        <f t="shared" si="40"/>
        <v>8214.5</v>
      </c>
      <c r="BJ45" s="79">
        <v>350</v>
      </c>
      <c r="BK45" s="82">
        <f t="shared" si="18"/>
        <v>1225</v>
      </c>
      <c r="BL45" s="79">
        <v>5814</v>
      </c>
      <c r="BM45" s="82">
        <f t="shared" si="19"/>
        <v>40698</v>
      </c>
      <c r="BN45" s="79"/>
      <c r="BO45" s="174">
        <v>29</v>
      </c>
      <c r="BP45" s="174">
        <v>29</v>
      </c>
      <c r="BQ45" s="119">
        <f t="shared" si="14"/>
        <v>1728.8793103448277</v>
      </c>
      <c r="BR45" s="308" t="str">
        <f>BF45</f>
        <v>VIERNES</v>
      </c>
      <c r="BS45" s="314">
        <f>BG45</f>
        <v>42664</v>
      </c>
      <c r="BT45" s="99">
        <v>2190</v>
      </c>
      <c r="BU45" s="83">
        <f t="shared" si="20"/>
        <v>7665</v>
      </c>
      <c r="BV45" s="174">
        <v>254</v>
      </c>
      <c r="BW45" s="83">
        <f t="shared" si="41"/>
        <v>889</v>
      </c>
      <c r="BX45" s="174">
        <v>7755</v>
      </c>
      <c r="BY45" s="83">
        <f t="shared" si="42"/>
        <v>54285</v>
      </c>
      <c r="BZ45" s="174"/>
      <c r="CA45" s="174">
        <v>27</v>
      </c>
      <c r="CB45" s="174">
        <v>27</v>
      </c>
      <c r="CC45" s="100">
        <f t="shared" si="15"/>
        <v>2327.3703703703704</v>
      </c>
      <c r="CD45" s="308" t="str">
        <f>BR45</f>
        <v>VIERNES</v>
      </c>
      <c r="CE45" s="316">
        <f>BS45</f>
        <v>42664</v>
      </c>
      <c r="CF45" s="99">
        <v>1655</v>
      </c>
      <c r="CG45" s="74">
        <f t="shared" si="23"/>
        <v>4965</v>
      </c>
      <c r="CH45" s="174">
        <v>294</v>
      </c>
      <c r="CI45" s="74">
        <f t="shared" si="24"/>
        <v>882</v>
      </c>
      <c r="CJ45" s="174">
        <v>3671</v>
      </c>
      <c r="CK45" s="74">
        <f t="shared" si="25"/>
        <v>22026</v>
      </c>
      <c r="CL45" s="174"/>
      <c r="CM45" s="174">
        <v>15</v>
      </c>
      <c r="CN45" s="174">
        <v>15</v>
      </c>
      <c r="CO45" s="100">
        <f t="shared" si="26"/>
        <v>1858.2</v>
      </c>
      <c r="CP45" s="308" t="str">
        <f>CD45</f>
        <v>VIERNES</v>
      </c>
      <c r="CQ45" s="318">
        <f>CE45</f>
        <v>42664</v>
      </c>
      <c r="CR45" s="91"/>
      <c r="CS45" s="83">
        <f t="shared" si="27"/>
        <v>0</v>
      </c>
      <c r="CT45" s="174"/>
      <c r="CU45" s="83">
        <f t="shared" si="28"/>
        <v>0</v>
      </c>
      <c r="CV45" s="174"/>
      <c r="CW45" s="83">
        <f t="shared" si="29"/>
        <v>0</v>
      </c>
      <c r="CX45" s="174"/>
      <c r="CY45" s="174"/>
      <c r="CZ45" s="174"/>
      <c r="DA45" s="98" t="e">
        <f t="shared" si="30"/>
        <v>#DIV/0!</v>
      </c>
      <c r="DB45" s="308" t="str">
        <f>CP45</f>
        <v>VIERNES</v>
      </c>
      <c r="DC45" s="306">
        <f>CQ45</f>
        <v>42664</v>
      </c>
      <c r="DD45" s="99">
        <v>961</v>
      </c>
      <c r="DE45" s="83">
        <f t="shared" si="31"/>
        <v>3363.5</v>
      </c>
      <c r="DF45" s="174">
        <v>69</v>
      </c>
      <c r="DG45" s="83">
        <f t="shared" si="32"/>
        <v>241.5</v>
      </c>
      <c r="DH45" s="174">
        <v>3462</v>
      </c>
      <c r="DI45" s="83">
        <f t="shared" si="33"/>
        <v>24234</v>
      </c>
      <c r="DJ45" s="174"/>
      <c r="DK45" s="174">
        <v>13</v>
      </c>
      <c r="DL45" s="174">
        <v>13</v>
      </c>
      <c r="DM45" s="100">
        <f t="shared" si="34"/>
        <v>2141.4615384615386</v>
      </c>
      <c r="DN45" s="308" t="str">
        <f>DB45</f>
        <v>VIERNES</v>
      </c>
      <c r="DO45" s="310">
        <f>DC45</f>
        <v>42664</v>
      </c>
      <c r="DP45" s="102">
        <v>40</v>
      </c>
      <c r="DQ45" s="74">
        <f t="shared" si="35"/>
        <v>150</v>
      </c>
      <c r="DR45" s="1">
        <v>216</v>
      </c>
      <c r="DS45" s="74">
        <f t="shared" si="36"/>
        <v>810</v>
      </c>
      <c r="DT45" s="1">
        <v>486</v>
      </c>
      <c r="DU45" s="74">
        <f t="shared" si="37"/>
        <v>3645</v>
      </c>
      <c r="DV45" s="1"/>
      <c r="DW45" s="1">
        <v>4</v>
      </c>
      <c r="DX45" s="110">
        <f t="shared" si="38"/>
        <v>4</v>
      </c>
      <c r="DY45" s="108">
        <f t="shared" si="39"/>
        <v>1151.25</v>
      </c>
    </row>
    <row r="46" spans="2:129" ht="17.25" thickTop="1" thickBot="1" x14ac:dyDescent="0.3">
      <c r="J46" s="65" t="s">
        <v>83</v>
      </c>
      <c r="K46" s="66"/>
      <c r="L46" s="65" t="s">
        <v>82</v>
      </c>
      <c r="M46" s="67"/>
      <c r="AV46" s="19"/>
      <c r="AW46" s="19"/>
      <c r="AX46" s="19"/>
      <c r="AY46" s="303">
        <f>AY43/31</f>
        <v>14263.129032258064</v>
      </c>
      <c r="AZ46" s="303">
        <f t="shared" ref="AZ46:BD46" si="49">AZ43/31</f>
        <v>16386.129032258064</v>
      </c>
      <c r="BA46" s="303">
        <f t="shared" si="49"/>
        <v>8285.0645161290322</v>
      </c>
      <c r="BB46" s="303">
        <f t="shared" si="49"/>
        <v>0</v>
      </c>
      <c r="BC46" s="303">
        <f t="shared" si="49"/>
        <v>6074.7096774193551</v>
      </c>
      <c r="BD46" s="303">
        <f t="shared" si="49"/>
        <v>45009.032258064515</v>
      </c>
      <c r="BE46" s="304">
        <f t="shared" si="46"/>
        <v>1500.3010752688172</v>
      </c>
      <c r="BF46" s="309"/>
      <c r="BG46" s="313"/>
      <c r="BH46" s="135">
        <v>1984</v>
      </c>
      <c r="BI46" s="82">
        <f t="shared" si="40"/>
        <v>6944</v>
      </c>
      <c r="BJ46" s="79">
        <v>395</v>
      </c>
      <c r="BK46" s="82">
        <f t="shared" si="18"/>
        <v>1382.5</v>
      </c>
      <c r="BL46" s="79">
        <v>5596</v>
      </c>
      <c r="BM46" s="82">
        <f t="shared" si="19"/>
        <v>39172</v>
      </c>
      <c r="BN46" s="79">
        <v>30</v>
      </c>
      <c r="BO46" s="174">
        <v>23</v>
      </c>
      <c r="BP46" s="174">
        <v>23</v>
      </c>
      <c r="BQ46" s="119">
        <f t="shared" si="14"/>
        <v>2065.1521739130435</v>
      </c>
      <c r="BR46" s="309"/>
      <c r="BS46" s="315"/>
      <c r="BT46" s="99">
        <v>2054</v>
      </c>
      <c r="BU46" s="83">
        <f t="shared" si="20"/>
        <v>7189</v>
      </c>
      <c r="BV46" s="174">
        <v>242</v>
      </c>
      <c r="BW46" s="83">
        <f t="shared" si="41"/>
        <v>847</v>
      </c>
      <c r="BX46" s="174">
        <v>7162</v>
      </c>
      <c r="BY46" s="83">
        <f t="shared" si="42"/>
        <v>50134</v>
      </c>
      <c r="BZ46" s="174">
        <v>28</v>
      </c>
      <c r="CA46" s="174">
        <v>26</v>
      </c>
      <c r="CB46" s="174">
        <v>27</v>
      </c>
      <c r="CC46" s="100">
        <f t="shared" si="15"/>
        <v>2154.4444444444443</v>
      </c>
      <c r="CD46" s="309"/>
      <c r="CE46" s="317"/>
      <c r="CF46" s="99">
        <v>1222</v>
      </c>
      <c r="CG46" s="74">
        <f t="shared" si="23"/>
        <v>3666</v>
      </c>
      <c r="CH46" s="174">
        <v>176</v>
      </c>
      <c r="CI46" s="74">
        <f t="shared" si="24"/>
        <v>528</v>
      </c>
      <c r="CJ46" s="174">
        <v>2940</v>
      </c>
      <c r="CK46" s="74">
        <f t="shared" si="25"/>
        <v>17640</v>
      </c>
      <c r="CL46" s="174">
        <v>15</v>
      </c>
      <c r="CM46" s="174">
        <v>11</v>
      </c>
      <c r="CN46" s="174">
        <v>12</v>
      </c>
      <c r="CO46" s="100">
        <f t="shared" si="26"/>
        <v>1819.5</v>
      </c>
      <c r="CP46" s="309"/>
      <c r="CQ46" s="319"/>
      <c r="CR46" s="91"/>
      <c r="CS46" s="83">
        <f t="shared" si="27"/>
        <v>0</v>
      </c>
      <c r="CT46" s="174"/>
      <c r="CU46" s="83">
        <f t="shared" si="28"/>
        <v>0</v>
      </c>
      <c r="CV46" s="174"/>
      <c r="CW46" s="83">
        <f t="shared" si="29"/>
        <v>0</v>
      </c>
      <c r="CX46" s="174"/>
      <c r="CY46" s="174"/>
      <c r="CZ46" s="174"/>
      <c r="DA46" s="98" t="e">
        <f t="shared" si="30"/>
        <v>#DIV/0!</v>
      </c>
      <c r="DB46" s="309"/>
      <c r="DC46" s="307"/>
      <c r="DD46" s="99">
        <v>584</v>
      </c>
      <c r="DE46" s="83">
        <f t="shared" si="31"/>
        <v>2044</v>
      </c>
      <c r="DF46" s="174">
        <v>80</v>
      </c>
      <c r="DG46" s="83">
        <f t="shared" si="32"/>
        <v>280</v>
      </c>
      <c r="DH46" s="174">
        <v>2658</v>
      </c>
      <c r="DI46" s="83">
        <f t="shared" si="33"/>
        <v>18606</v>
      </c>
      <c r="DJ46" s="174">
        <v>13</v>
      </c>
      <c r="DK46" s="174">
        <v>10</v>
      </c>
      <c r="DL46" s="174">
        <v>10</v>
      </c>
      <c r="DM46" s="100">
        <f t="shared" si="34"/>
        <v>2093</v>
      </c>
      <c r="DN46" s="309"/>
      <c r="DO46" s="311"/>
      <c r="DP46" s="102">
        <v>57</v>
      </c>
      <c r="DQ46" s="74">
        <f t="shared" si="35"/>
        <v>213.75</v>
      </c>
      <c r="DR46" s="1">
        <v>222</v>
      </c>
      <c r="DS46" s="74">
        <f t="shared" si="36"/>
        <v>832.5</v>
      </c>
      <c r="DT46" s="1">
        <v>584</v>
      </c>
      <c r="DU46" s="74">
        <f t="shared" si="37"/>
        <v>4380</v>
      </c>
      <c r="DV46" s="1">
        <v>4</v>
      </c>
      <c r="DW46" s="1">
        <v>4</v>
      </c>
      <c r="DX46" s="110">
        <f t="shared" si="38"/>
        <v>4</v>
      </c>
      <c r="DY46" s="108">
        <f t="shared" si="39"/>
        <v>1356.5625</v>
      </c>
    </row>
    <row r="47" spans="2:129" ht="21.75" thickBot="1" x14ac:dyDescent="0.4">
      <c r="H47">
        <f>H39/6</f>
        <v>0</v>
      </c>
      <c r="I47">
        <f>I39/6</f>
        <v>52551.333333333336</v>
      </c>
      <c r="J47">
        <f t="shared" si="47"/>
        <v>52551.333333333336</v>
      </c>
      <c r="K47">
        <f>K39/3</f>
        <v>19806.833333333332</v>
      </c>
      <c r="L47">
        <f>L39/3</f>
        <v>87747.666666666672</v>
      </c>
      <c r="AV47" s="222" t="s">
        <v>73</v>
      </c>
      <c r="AW47" s="18"/>
      <c r="AX47" s="18"/>
      <c r="BA47" s="223" t="str">
        <f>BA1</f>
        <v>GDL</v>
      </c>
      <c r="BB47" s="71"/>
      <c r="BC47" s="70"/>
      <c r="BD47" s="17"/>
      <c r="BF47" s="308" t="str">
        <f>C26</f>
        <v>SÁBADO</v>
      </c>
      <c r="BG47" s="312">
        <f>AX26</f>
        <v>42665</v>
      </c>
      <c r="BH47" s="135">
        <v>838</v>
      </c>
      <c r="BI47" s="82">
        <f t="shared" si="40"/>
        <v>2933</v>
      </c>
      <c r="BJ47" s="79">
        <v>271</v>
      </c>
      <c r="BK47" s="82">
        <f t="shared" si="18"/>
        <v>948.5</v>
      </c>
      <c r="BL47" s="79">
        <v>3723</v>
      </c>
      <c r="BM47" s="82">
        <f t="shared" si="19"/>
        <v>26061</v>
      </c>
      <c r="BN47" s="79"/>
      <c r="BO47" s="174">
        <v>19</v>
      </c>
      <c r="BP47" s="174">
        <v>23</v>
      </c>
      <c r="BQ47" s="119">
        <f t="shared" si="14"/>
        <v>1301.8478260869565</v>
      </c>
      <c r="BR47" s="308" t="str">
        <f>BF47</f>
        <v>SÁBADO</v>
      </c>
      <c r="BS47" s="314">
        <f>BG47</f>
        <v>42665</v>
      </c>
      <c r="BT47" s="99">
        <v>1110</v>
      </c>
      <c r="BU47" s="83">
        <f t="shared" si="20"/>
        <v>3885</v>
      </c>
      <c r="BV47" s="174">
        <v>206</v>
      </c>
      <c r="BW47" s="83">
        <f t="shared" si="41"/>
        <v>721</v>
      </c>
      <c r="BX47" s="174">
        <v>6002</v>
      </c>
      <c r="BY47" s="83">
        <f t="shared" si="42"/>
        <v>42014</v>
      </c>
      <c r="BZ47" s="174"/>
      <c r="CA47" s="174">
        <v>20</v>
      </c>
      <c r="CB47" s="174">
        <v>20</v>
      </c>
      <c r="CC47" s="100">
        <f t="shared" si="15"/>
        <v>2331</v>
      </c>
      <c r="CD47" s="308" t="str">
        <f>BR47</f>
        <v>SÁBADO</v>
      </c>
      <c r="CE47" s="316">
        <f>BS47</f>
        <v>42665</v>
      </c>
      <c r="CF47" s="99">
        <v>619</v>
      </c>
      <c r="CG47" s="74">
        <f t="shared" si="23"/>
        <v>1857</v>
      </c>
      <c r="CH47" s="174">
        <v>276</v>
      </c>
      <c r="CI47" s="74">
        <f t="shared" si="24"/>
        <v>828</v>
      </c>
      <c r="CJ47" s="174">
        <v>2715</v>
      </c>
      <c r="CK47" s="74">
        <f t="shared" si="25"/>
        <v>16290</v>
      </c>
      <c r="CL47" s="174"/>
      <c r="CM47" s="174">
        <v>16</v>
      </c>
      <c r="CN47" s="174">
        <v>16</v>
      </c>
      <c r="CO47" s="100">
        <f t="shared" si="26"/>
        <v>1185.9375</v>
      </c>
      <c r="CP47" s="308" t="str">
        <f>CD47</f>
        <v>SÁBADO</v>
      </c>
      <c r="CQ47" s="318">
        <f>CE47</f>
        <v>42665</v>
      </c>
      <c r="CR47" s="91"/>
      <c r="CS47" s="83">
        <f t="shared" si="27"/>
        <v>0</v>
      </c>
      <c r="CT47" s="174"/>
      <c r="CU47" s="83">
        <f t="shared" si="28"/>
        <v>0</v>
      </c>
      <c r="CV47" s="174"/>
      <c r="CW47" s="83">
        <f t="shared" si="29"/>
        <v>0</v>
      </c>
      <c r="CX47" s="174"/>
      <c r="CY47" s="174"/>
      <c r="CZ47" s="174"/>
      <c r="DA47" s="98" t="e">
        <f t="shared" si="30"/>
        <v>#DIV/0!</v>
      </c>
      <c r="DB47" s="308" t="str">
        <f>CP47</f>
        <v>SÁBADO</v>
      </c>
      <c r="DC47" s="306">
        <f>CQ47</f>
        <v>42665</v>
      </c>
      <c r="DD47" s="99">
        <v>586</v>
      </c>
      <c r="DE47" s="83">
        <f t="shared" si="31"/>
        <v>2051</v>
      </c>
      <c r="DF47" s="174">
        <v>95</v>
      </c>
      <c r="DG47" s="83">
        <f t="shared" si="32"/>
        <v>332.5</v>
      </c>
      <c r="DH47" s="174">
        <v>2880</v>
      </c>
      <c r="DI47" s="83">
        <f t="shared" si="33"/>
        <v>20160</v>
      </c>
      <c r="DJ47" s="174"/>
      <c r="DK47" s="174">
        <v>13</v>
      </c>
      <c r="DL47" s="174">
        <v>13</v>
      </c>
      <c r="DM47" s="100">
        <f t="shared" si="34"/>
        <v>1734.1153846153845</v>
      </c>
      <c r="DN47" s="308" t="str">
        <f>DB47</f>
        <v>SÁBADO</v>
      </c>
      <c r="DO47" s="310">
        <f>DC47</f>
        <v>42665</v>
      </c>
      <c r="DP47" s="102">
        <v>26</v>
      </c>
      <c r="DQ47" s="74">
        <f t="shared" si="35"/>
        <v>97.5</v>
      </c>
      <c r="DR47" s="1">
        <v>192</v>
      </c>
      <c r="DS47" s="74">
        <f t="shared" si="36"/>
        <v>720</v>
      </c>
      <c r="DT47" s="1">
        <v>455</v>
      </c>
      <c r="DU47" s="74">
        <f t="shared" si="37"/>
        <v>3412.5</v>
      </c>
      <c r="DV47" s="1"/>
      <c r="DW47" s="1">
        <v>4</v>
      </c>
      <c r="DX47" s="110">
        <f t="shared" si="38"/>
        <v>4</v>
      </c>
      <c r="DY47" s="108">
        <f t="shared" si="39"/>
        <v>1057.5</v>
      </c>
    </row>
    <row r="48" spans="2:129" ht="19.5" thickBot="1" x14ac:dyDescent="0.35">
      <c r="AV48" s="350" t="str">
        <f>AV2</f>
        <v>OCTUBRE  2016</v>
      </c>
      <c r="AW48" s="350"/>
      <c r="AX48" s="350"/>
      <c r="AY48" s="226" t="s">
        <v>131</v>
      </c>
      <c r="AZ48" s="226" t="s">
        <v>132</v>
      </c>
      <c r="BA48" s="227">
        <f>BA4</f>
        <v>200</v>
      </c>
      <c r="BB48" s="228">
        <f>BB4</f>
        <v>0</v>
      </c>
      <c r="BC48" s="229" t="str">
        <f>BC4</f>
        <v>500    DINA</v>
      </c>
      <c r="BD48" s="254" t="s">
        <v>139</v>
      </c>
      <c r="BF48" s="309"/>
      <c r="BG48" s="313"/>
      <c r="BH48" s="135">
        <v>853</v>
      </c>
      <c r="BI48" s="82">
        <f t="shared" si="40"/>
        <v>2985.5</v>
      </c>
      <c r="BJ48" s="79">
        <v>374</v>
      </c>
      <c r="BK48" s="82">
        <f t="shared" si="18"/>
        <v>1309</v>
      </c>
      <c r="BL48" s="79">
        <v>4164</v>
      </c>
      <c r="BM48" s="82">
        <f t="shared" si="19"/>
        <v>29148</v>
      </c>
      <c r="BN48" s="79">
        <v>23</v>
      </c>
      <c r="BO48" s="174">
        <v>21</v>
      </c>
      <c r="BP48" s="174">
        <v>21</v>
      </c>
      <c r="BQ48" s="119">
        <f t="shared" si="14"/>
        <v>1592.5</v>
      </c>
      <c r="BR48" s="309"/>
      <c r="BS48" s="315"/>
      <c r="BT48" s="99">
        <v>1024</v>
      </c>
      <c r="BU48" s="83">
        <f t="shared" si="20"/>
        <v>3584</v>
      </c>
      <c r="BV48" s="174">
        <v>303</v>
      </c>
      <c r="BW48" s="83">
        <f t="shared" si="41"/>
        <v>1060.5</v>
      </c>
      <c r="BX48" s="174">
        <v>5616</v>
      </c>
      <c r="BY48" s="83">
        <f t="shared" si="42"/>
        <v>39312</v>
      </c>
      <c r="BZ48" s="174">
        <v>25</v>
      </c>
      <c r="CA48" s="174">
        <v>22</v>
      </c>
      <c r="CB48" s="174">
        <v>19</v>
      </c>
      <c r="CC48" s="100">
        <f t="shared" si="15"/>
        <v>2313.5</v>
      </c>
      <c r="CD48" s="309"/>
      <c r="CE48" s="317"/>
      <c r="CF48" s="99">
        <v>509</v>
      </c>
      <c r="CG48" s="74">
        <f t="shared" si="23"/>
        <v>1527</v>
      </c>
      <c r="CH48" s="174">
        <v>174</v>
      </c>
      <c r="CI48" s="74">
        <f t="shared" si="24"/>
        <v>522</v>
      </c>
      <c r="CJ48" s="174">
        <v>1954</v>
      </c>
      <c r="CK48" s="74">
        <f t="shared" si="25"/>
        <v>11724</v>
      </c>
      <c r="CL48" s="174">
        <v>16</v>
      </c>
      <c r="CM48" s="174">
        <v>12</v>
      </c>
      <c r="CN48" s="174">
        <v>12</v>
      </c>
      <c r="CO48" s="100">
        <f t="shared" si="26"/>
        <v>1147.75</v>
      </c>
      <c r="CP48" s="309"/>
      <c r="CQ48" s="319"/>
      <c r="CR48" s="91"/>
      <c r="CS48" s="83">
        <f t="shared" si="27"/>
        <v>0</v>
      </c>
      <c r="CT48" s="174"/>
      <c r="CU48" s="83">
        <f t="shared" si="28"/>
        <v>0</v>
      </c>
      <c r="CV48" s="174"/>
      <c r="CW48" s="83">
        <f t="shared" si="29"/>
        <v>0</v>
      </c>
      <c r="CX48" s="174"/>
      <c r="CY48" s="174"/>
      <c r="CZ48" s="174"/>
      <c r="DA48" s="98" t="e">
        <f t="shared" si="30"/>
        <v>#DIV/0!</v>
      </c>
      <c r="DB48" s="309"/>
      <c r="DC48" s="307"/>
      <c r="DD48" s="99">
        <v>281</v>
      </c>
      <c r="DE48" s="83">
        <f t="shared" si="31"/>
        <v>983.5</v>
      </c>
      <c r="DF48" s="174">
        <v>102</v>
      </c>
      <c r="DG48" s="83">
        <f t="shared" si="32"/>
        <v>357</v>
      </c>
      <c r="DH48" s="174">
        <v>1699</v>
      </c>
      <c r="DI48" s="83">
        <f t="shared" si="33"/>
        <v>11893</v>
      </c>
      <c r="DJ48" s="174">
        <v>13</v>
      </c>
      <c r="DK48" s="174">
        <v>8</v>
      </c>
      <c r="DL48" s="174">
        <v>8</v>
      </c>
      <c r="DM48" s="100">
        <f t="shared" si="34"/>
        <v>1654.1875</v>
      </c>
      <c r="DN48" s="309"/>
      <c r="DO48" s="311"/>
      <c r="DP48" s="102">
        <v>28</v>
      </c>
      <c r="DQ48" s="74">
        <f t="shared" si="35"/>
        <v>105</v>
      </c>
      <c r="DR48" s="1">
        <v>100</v>
      </c>
      <c r="DS48" s="74">
        <f t="shared" si="36"/>
        <v>375</v>
      </c>
      <c r="DT48" s="1">
        <v>501</v>
      </c>
      <c r="DU48" s="74">
        <f t="shared" si="37"/>
        <v>3757.5</v>
      </c>
      <c r="DV48" s="1">
        <v>4</v>
      </c>
      <c r="DW48" s="1">
        <v>4</v>
      </c>
      <c r="DX48" s="110">
        <f t="shared" si="38"/>
        <v>4</v>
      </c>
      <c r="DY48" s="108">
        <f t="shared" si="39"/>
        <v>1059.375</v>
      </c>
    </row>
    <row r="49" spans="8:129" ht="19.5" thickBot="1" x14ac:dyDescent="0.3">
      <c r="H49">
        <f>H43/21</f>
        <v>0</v>
      </c>
      <c r="I49">
        <f>I43/21</f>
        <v>5766.0555555555557</v>
      </c>
      <c r="J49">
        <f t="shared" si="47"/>
        <v>5766.0555555555557</v>
      </c>
      <c r="K49">
        <f>K43/21</f>
        <v>2050.8888888888887</v>
      </c>
      <c r="L49">
        <f>L43/21</f>
        <v>12420.904761904761</v>
      </c>
      <c r="AV49" s="327" t="s">
        <v>85</v>
      </c>
      <c r="AW49" s="327"/>
      <c r="AX49" s="327"/>
      <c r="AY49" s="224"/>
      <c r="AZ49" s="224"/>
      <c r="BA49" s="224">
        <f>BA37*6</f>
        <v>1036134</v>
      </c>
      <c r="BB49" s="224"/>
      <c r="BC49" s="225"/>
      <c r="BD49" s="155">
        <f t="shared" ref="BD49:BD54" si="50">SUM(AY49:BC49)</f>
        <v>1036134</v>
      </c>
      <c r="BF49" s="308" t="str">
        <f>C27</f>
        <v>DOMINGO</v>
      </c>
      <c r="BG49" s="312">
        <f>AX27</f>
        <v>42666</v>
      </c>
      <c r="BH49" s="135">
        <v>513</v>
      </c>
      <c r="BI49" s="82">
        <f t="shared" si="40"/>
        <v>1795.5</v>
      </c>
      <c r="BJ49" s="79">
        <v>362</v>
      </c>
      <c r="BK49" s="82">
        <f t="shared" si="18"/>
        <v>1267</v>
      </c>
      <c r="BL49" s="79">
        <v>3240</v>
      </c>
      <c r="BM49" s="82">
        <f t="shared" si="19"/>
        <v>22680</v>
      </c>
      <c r="BN49" s="79"/>
      <c r="BO49" s="174">
        <v>19</v>
      </c>
      <c r="BP49" s="174">
        <v>19</v>
      </c>
      <c r="BQ49" s="119">
        <f t="shared" si="14"/>
        <v>1354.8684210526317</v>
      </c>
      <c r="BR49" s="308" t="str">
        <f>BF49</f>
        <v>DOMINGO</v>
      </c>
      <c r="BS49" s="314">
        <f>BG49</f>
        <v>42666</v>
      </c>
      <c r="BT49" s="99">
        <v>396</v>
      </c>
      <c r="BU49" s="83">
        <f t="shared" si="20"/>
        <v>1386</v>
      </c>
      <c r="BV49" s="174">
        <v>146</v>
      </c>
      <c r="BW49" s="83">
        <f t="shared" si="41"/>
        <v>511</v>
      </c>
      <c r="BX49" s="174">
        <v>3201</v>
      </c>
      <c r="BY49" s="83">
        <f t="shared" si="42"/>
        <v>22407</v>
      </c>
      <c r="BZ49" s="174"/>
      <c r="CA49" s="174">
        <v>16</v>
      </c>
      <c r="CB49" s="174">
        <v>16</v>
      </c>
      <c r="CC49" s="100">
        <f t="shared" si="15"/>
        <v>1519</v>
      </c>
      <c r="CD49" s="308" t="str">
        <f>BR49</f>
        <v>DOMINGO</v>
      </c>
      <c r="CE49" s="316">
        <f>BS49</f>
        <v>42666</v>
      </c>
      <c r="CF49" s="99">
        <v>214</v>
      </c>
      <c r="CG49" s="74">
        <f t="shared" si="23"/>
        <v>642</v>
      </c>
      <c r="CH49" s="174">
        <v>110</v>
      </c>
      <c r="CI49" s="74">
        <f t="shared" si="24"/>
        <v>330</v>
      </c>
      <c r="CJ49" s="174">
        <v>1280</v>
      </c>
      <c r="CK49" s="74">
        <f t="shared" si="25"/>
        <v>7680</v>
      </c>
      <c r="CL49" s="174"/>
      <c r="CM49" s="174">
        <v>11</v>
      </c>
      <c r="CN49" s="174">
        <v>11</v>
      </c>
      <c r="CO49" s="100">
        <f t="shared" si="26"/>
        <v>786.5454545454545</v>
      </c>
      <c r="CP49" s="308" t="str">
        <f>CD49</f>
        <v>DOMINGO</v>
      </c>
      <c r="CQ49" s="318">
        <f>CE49</f>
        <v>42666</v>
      </c>
      <c r="CR49" s="91"/>
      <c r="CS49" s="83">
        <f t="shared" si="27"/>
        <v>0</v>
      </c>
      <c r="CT49" s="174"/>
      <c r="CU49" s="83">
        <f t="shared" si="28"/>
        <v>0</v>
      </c>
      <c r="CV49" s="174"/>
      <c r="CW49" s="83">
        <f t="shared" si="29"/>
        <v>0</v>
      </c>
      <c r="CX49" s="174"/>
      <c r="CY49" s="174"/>
      <c r="CZ49" s="174"/>
      <c r="DA49" s="98" t="e">
        <f t="shared" si="30"/>
        <v>#DIV/0!</v>
      </c>
      <c r="DB49" s="308" t="str">
        <f>CP49</f>
        <v>DOMINGO</v>
      </c>
      <c r="DC49" s="306">
        <f>CQ49</f>
        <v>42666</v>
      </c>
      <c r="DD49" s="99"/>
      <c r="DE49" s="83">
        <f t="shared" si="31"/>
        <v>0</v>
      </c>
      <c r="DF49" s="174"/>
      <c r="DG49" s="83">
        <f t="shared" si="32"/>
        <v>0</v>
      </c>
      <c r="DH49" s="174"/>
      <c r="DI49" s="83">
        <f t="shared" si="33"/>
        <v>0</v>
      </c>
      <c r="DJ49" s="174"/>
      <c r="DK49" s="174"/>
      <c r="DL49" s="174">
        <v>0</v>
      </c>
      <c r="DM49" s="100" t="e">
        <f t="shared" si="34"/>
        <v>#DIV/0!</v>
      </c>
      <c r="DN49" s="308" t="str">
        <f>DB49</f>
        <v>DOMINGO</v>
      </c>
      <c r="DO49" s="310">
        <f>DC49</f>
        <v>42666</v>
      </c>
      <c r="DP49" s="102">
        <v>0</v>
      </c>
      <c r="DQ49" s="74">
        <f t="shared" si="35"/>
        <v>0</v>
      </c>
      <c r="DR49" s="1">
        <v>64</v>
      </c>
      <c r="DS49" s="74">
        <f t="shared" si="36"/>
        <v>240</v>
      </c>
      <c r="DT49" s="1">
        <v>265</v>
      </c>
      <c r="DU49" s="74">
        <f t="shared" si="37"/>
        <v>1987.5</v>
      </c>
      <c r="DV49" s="1"/>
      <c r="DW49" s="1">
        <v>4</v>
      </c>
      <c r="DX49" s="110">
        <f t="shared" si="38"/>
        <v>4</v>
      </c>
      <c r="DY49" s="108">
        <f t="shared" si="39"/>
        <v>556.875</v>
      </c>
    </row>
    <row r="50" spans="8:129" ht="19.5" thickBot="1" x14ac:dyDescent="0.3">
      <c r="AV50" s="148" t="s">
        <v>78</v>
      </c>
      <c r="AW50" s="149"/>
      <c r="AX50" s="149"/>
      <c r="AY50" s="147">
        <f>AY38*7</f>
        <v>2220183</v>
      </c>
      <c r="AZ50" s="147">
        <f>AZ38*7</f>
        <v>2743202</v>
      </c>
      <c r="BA50" s="147"/>
      <c r="BB50" s="147">
        <f>BB38*7</f>
        <v>0</v>
      </c>
      <c r="BC50" s="147">
        <f>BC38*7</f>
        <v>1041831</v>
      </c>
      <c r="BD50" s="163">
        <f t="shared" si="50"/>
        <v>6005216</v>
      </c>
      <c r="BF50" s="309"/>
      <c r="BG50" s="313"/>
      <c r="BH50" s="135">
        <v>531</v>
      </c>
      <c r="BI50" s="82">
        <f t="shared" si="40"/>
        <v>1858.5</v>
      </c>
      <c r="BJ50" s="79">
        <v>379</v>
      </c>
      <c r="BK50" s="82">
        <f t="shared" si="18"/>
        <v>1326.5</v>
      </c>
      <c r="BL50" s="79">
        <v>3525</v>
      </c>
      <c r="BM50" s="82">
        <f t="shared" si="19"/>
        <v>24675</v>
      </c>
      <c r="BN50" s="79">
        <v>23</v>
      </c>
      <c r="BO50" s="174">
        <v>17</v>
      </c>
      <c r="BP50" s="174">
        <v>17</v>
      </c>
      <c r="BQ50" s="119">
        <f t="shared" si="14"/>
        <v>1638.8235294117646</v>
      </c>
      <c r="BR50" s="309"/>
      <c r="BS50" s="315"/>
      <c r="BT50" s="99">
        <v>458</v>
      </c>
      <c r="BU50" s="83">
        <f t="shared" si="20"/>
        <v>1603</v>
      </c>
      <c r="BV50" s="174">
        <v>290</v>
      </c>
      <c r="BW50" s="83">
        <f t="shared" si="41"/>
        <v>1015</v>
      </c>
      <c r="BX50" s="174">
        <v>3940</v>
      </c>
      <c r="BY50" s="83">
        <f t="shared" si="42"/>
        <v>27580</v>
      </c>
      <c r="BZ50" s="174">
        <v>20</v>
      </c>
      <c r="CA50" s="174">
        <v>18</v>
      </c>
      <c r="CB50" s="174">
        <v>18</v>
      </c>
      <c r="CC50" s="100">
        <f t="shared" si="15"/>
        <v>1677.6666666666667</v>
      </c>
      <c r="CD50" s="309"/>
      <c r="CE50" s="317"/>
      <c r="CF50" s="99">
        <v>237</v>
      </c>
      <c r="CG50" s="74">
        <f t="shared" si="23"/>
        <v>711</v>
      </c>
      <c r="CH50" s="174">
        <v>166</v>
      </c>
      <c r="CI50" s="74">
        <f t="shared" si="24"/>
        <v>498</v>
      </c>
      <c r="CJ50" s="174">
        <v>1370</v>
      </c>
      <c r="CK50" s="74">
        <f t="shared" si="25"/>
        <v>8220</v>
      </c>
      <c r="CL50" s="174">
        <v>11</v>
      </c>
      <c r="CM50" s="174">
        <v>9</v>
      </c>
      <c r="CN50" s="174">
        <v>9</v>
      </c>
      <c r="CO50" s="100">
        <f t="shared" si="26"/>
        <v>1047.6666666666667</v>
      </c>
      <c r="CP50" s="309"/>
      <c r="CQ50" s="319"/>
      <c r="CR50" s="91"/>
      <c r="CS50" s="83">
        <f t="shared" si="27"/>
        <v>0</v>
      </c>
      <c r="CT50" s="174"/>
      <c r="CU50" s="83">
        <f t="shared" si="28"/>
        <v>0</v>
      </c>
      <c r="CV50" s="174"/>
      <c r="CW50" s="83">
        <f t="shared" si="29"/>
        <v>0</v>
      </c>
      <c r="CX50" s="174"/>
      <c r="CY50" s="174"/>
      <c r="CZ50" s="174"/>
      <c r="DA50" s="98" t="e">
        <f t="shared" si="30"/>
        <v>#DIV/0!</v>
      </c>
      <c r="DB50" s="309"/>
      <c r="DC50" s="307"/>
      <c r="DD50" s="99">
        <v>116</v>
      </c>
      <c r="DE50" s="83">
        <f t="shared" si="31"/>
        <v>406</v>
      </c>
      <c r="DF50" s="174">
        <v>41</v>
      </c>
      <c r="DG50" s="83">
        <f t="shared" si="32"/>
        <v>143.5</v>
      </c>
      <c r="DH50" s="174">
        <v>811</v>
      </c>
      <c r="DI50" s="83">
        <f t="shared" si="33"/>
        <v>5677</v>
      </c>
      <c r="DJ50" s="174">
        <v>6</v>
      </c>
      <c r="DK50" s="174">
        <v>6</v>
      </c>
      <c r="DL50" s="174">
        <v>6</v>
      </c>
      <c r="DM50" s="100">
        <f t="shared" si="34"/>
        <v>1037.75</v>
      </c>
      <c r="DN50" s="309"/>
      <c r="DO50" s="311"/>
      <c r="DP50" s="102">
        <v>0</v>
      </c>
      <c r="DQ50" s="74">
        <f t="shared" si="35"/>
        <v>0</v>
      </c>
      <c r="DR50" s="1">
        <v>72</v>
      </c>
      <c r="DS50" s="74">
        <f t="shared" si="36"/>
        <v>270</v>
      </c>
      <c r="DT50" s="1">
        <v>300</v>
      </c>
      <c r="DU50" s="74">
        <f t="shared" si="37"/>
        <v>2250</v>
      </c>
      <c r="DV50" s="1">
        <v>4</v>
      </c>
      <c r="DW50" s="1">
        <v>4</v>
      </c>
      <c r="DX50" s="110">
        <f t="shared" si="38"/>
        <v>4</v>
      </c>
      <c r="DY50" s="108">
        <f t="shared" si="39"/>
        <v>630</v>
      </c>
    </row>
    <row r="51" spans="8:129" ht="19.5" thickBot="1" x14ac:dyDescent="0.3">
      <c r="H51">
        <f>H47/9</f>
        <v>0</v>
      </c>
      <c r="I51">
        <f>I47/9</f>
        <v>5839.0370370370374</v>
      </c>
      <c r="J51">
        <f t="shared" si="47"/>
        <v>5839.0370370370374</v>
      </c>
      <c r="K51">
        <f>K47/9</f>
        <v>2200.7592592592591</v>
      </c>
      <c r="L51">
        <f>L47/9</f>
        <v>9749.7407407407409</v>
      </c>
      <c r="AV51" s="327" t="s">
        <v>101</v>
      </c>
      <c r="AW51" s="327"/>
      <c r="AX51" s="327"/>
      <c r="AY51" s="175"/>
      <c r="AZ51" s="175"/>
      <c r="BA51" s="175">
        <f>BA39*3</f>
        <v>208791</v>
      </c>
      <c r="BB51" s="175"/>
      <c r="BC51" s="154"/>
      <c r="BD51" s="155">
        <f t="shared" si="50"/>
        <v>208791</v>
      </c>
      <c r="BF51" s="308" t="str">
        <f>C28</f>
        <v>LUNES</v>
      </c>
      <c r="BG51" s="312">
        <f>AX28</f>
        <v>42667</v>
      </c>
      <c r="BH51" s="135">
        <v>2054</v>
      </c>
      <c r="BI51" s="82">
        <f t="shared" si="40"/>
        <v>7189</v>
      </c>
      <c r="BJ51" s="79">
        <v>294</v>
      </c>
      <c r="BK51" s="82">
        <f t="shared" si="18"/>
        <v>1029</v>
      </c>
      <c r="BL51" s="79">
        <v>5408</v>
      </c>
      <c r="BM51" s="82">
        <f t="shared" si="19"/>
        <v>37856</v>
      </c>
      <c r="BN51" s="79"/>
      <c r="BO51" s="174">
        <v>24</v>
      </c>
      <c r="BP51" s="174">
        <v>24</v>
      </c>
      <c r="BQ51" s="119">
        <f t="shared" si="14"/>
        <v>1919.75</v>
      </c>
      <c r="BR51" s="308" t="str">
        <f>BF51</f>
        <v>LUNES</v>
      </c>
      <c r="BS51" s="314">
        <f>BG51</f>
        <v>42667</v>
      </c>
      <c r="BT51" s="99">
        <v>1828</v>
      </c>
      <c r="BU51" s="83">
        <f t="shared" si="20"/>
        <v>6398</v>
      </c>
      <c r="BV51" s="174">
        <v>215</v>
      </c>
      <c r="BW51" s="83">
        <f t="shared" si="41"/>
        <v>752.5</v>
      </c>
      <c r="BX51" s="174">
        <v>6603</v>
      </c>
      <c r="BY51" s="83">
        <f t="shared" si="42"/>
        <v>46221</v>
      </c>
      <c r="BZ51" s="174"/>
      <c r="CA51" s="174">
        <v>22</v>
      </c>
      <c r="CB51" s="174">
        <v>23</v>
      </c>
      <c r="CC51" s="100">
        <f t="shared" si="15"/>
        <v>2320.5</v>
      </c>
      <c r="CD51" s="308" t="str">
        <f>BR51</f>
        <v>LUNES</v>
      </c>
      <c r="CE51" s="316">
        <f>BS51</f>
        <v>42667</v>
      </c>
      <c r="CF51" s="99">
        <v>1438</v>
      </c>
      <c r="CG51" s="74">
        <f t="shared" si="23"/>
        <v>4314</v>
      </c>
      <c r="CH51" s="174">
        <v>234</v>
      </c>
      <c r="CI51" s="74">
        <f t="shared" si="24"/>
        <v>702</v>
      </c>
      <c r="CJ51" s="174">
        <v>3161</v>
      </c>
      <c r="CK51" s="74">
        <f t="shared" si="25"/>
        <v>18966</v>
      </c>
      <c r="CL51" s="174"/>
      <c r="CM51" s="174">
        <v>12</v>
      </c>
      <c r="CN51" s="174">
        <v>13</v>
      </c>
      <c r="CO51" s="100">
        <f t="shared" si="26"/>
        <v>1844.7692307692307</v>
      </c>
      <c r="CP51" s="308" t="str">
        <f>CD51</f>
        <v>LUNES</v>
      </c>
      <c r="CQ51" s="318">
        <f>CE51</f>
        <v>42667</v>
      </c>
      <c r="CR51" s="91"/>
      <c r="CS51" s="83">
        <f t="shared" si="27"/>
        <v>0</v>
      </c>
      <c r="CT51" s="174"/>
      <c r="CU51" s="83">
        <f t="shared" si="28"/>
        <v>0</v>
      </c>
      <c r="CV51" s="174"/>
      <c r="CW51" s="83">
        <f t="shared" si="29"/>
        <v>0</v>
      </c>
      <c r="CX51" s="174"/>
      <c r="CY51" s="174"/>
      <c r="CZ51" s="174"/>
      <c r="DA51" s="98" t="e">
        <f t="shared" si="30"/>
        <v>#DIV/0!</v>
      </c>
      <c r="DB51" s="308" t="str">
        <f>CP51</f>
        <v>LUNES</v>
      </c>
      <c r="DC51" s="306">
        <f>CQ51</f>
        <v>42667</v>
      </c>
      <c r="DD51" s="99">
        <v>774</v>
      </c>
      <c r="DE51" s="83">
        <f t="shared" si="31"/>
        <v>2709</v>
      </c>
      <c r="DF51" s="174">
        <v>44</v>
      </c>
      <c r="DG51" s="83">
        <f t="shared" si="32"/>
        <v>154</v>
      </c>
      <c r="DH51" s="174">
        <v>2952</v>
      </c>
      <c r="DI51" s="83">
        <f t="shared" si="33"/>
        <v>20664</v>
      </c>
      <c r="DJ51" s="174"/>
      <c r="DK51" s="174">
        <v>11</v>
      </c>
      <c r="DL51" s="174">
        <v>11</v>
      </c>
      <c r="DM51" s="100">
        <f t="shared" si="34"/>
        <v>2138.818181818182</v>
      </c>
      <c r="DN51" s="308" t="str">
        <f>DB51</f>
        <v>LUNES</v>
      </c>
      <c r="DO51" s="310">
        <f>DC51</f>
        <v>42667</v>
      </c>
      <c r="DP51" s="102">
        <v>59</v>
      </c>
      <c r="DQ51" s="74">
        <f t="shared" si="35"/>
        <v>221.25</v>
      </c>
      <c r="DR51" s="1">
        <v>220</v>
      </c>
      <c r="DS51" s="74">
        <f t="shared" si="36"/>
        <v>825</v>
      </c>
      <c r="DT51" s="1">
        <v>499</v>
      </c>
      <c r="DU51" s="74">
        <f t="shared" si="37"/>
        <v>3742.5</v>
      </c>
      <c r="DV51" s="1"/>
      <c r="DW51" s="1">
        <v>4</v>
      </c>
      <c r="DX51" s="110">
        <f t="shared" si="38"/>
        <v>4</v>
      </c>
      <c r="DY51" s="108">
        <f t="shared" si="39"/>
        <v>1197.1875</v>
      </c>
    </row>
    <row r="52" spans="8:129" ht="19.5" thickBot="1" x14ac:dyDescent="0.3">
      <c r="AV52" s="148" t="s">
        <v>104</v>
      </c>
      <c r="AW52" s="149"/>
      <c r="AX52" s="149"/>
      <c r="AY52" s="147">
        <f>AY40*3.5</f>
        <v>359971.5</v>
      </c>
      <c r="AZ52" s="147">
        <f>AZ40*3.5</f>
        <v>352520</v>
      </c>
      <c r="BA52" s="147"/>
      <c r="BB52" s="147">
        <f>BB40*3.5</f>
        <v>0</v>
      </c>
      <c r="BC52" s="147">
        <f>BC40*3.5</f>
        <v>124477.5</v>
      </c>
      <c r="BD52" s="163">
        <f t="shared" si="50"/>
        <v>836969</v>
      </c>
      <c r="BF52" s="309"/>
      <c r="BG52" s="313"/>
      <c r="BH52" s="135">
        <v>2160</v>
      </c>
      <c r="BI52" s="82">
        <f t="shared" si="40"/>
        <v>7560</v>
      </c>
      <c r="BJ52" s="79">
        <v>332</v>
      </c>
      <c r="BK52" s="82">
        <f t="shared" si="18"/>
        <v>1162</v>
      </c>
      <c r="BL52" s="79">
        <v>5872</v>
      </c>
      <c r="BM52" s="82">
        <f t="shared" si="19"/>
        <v>41104</v>
      </c>
      <c r="BN52" s="79">
        <v>29</v>
      </c>
      <c r="BO52" s="174">
        <v>24</v>
      </c>
      <c r="BP52" s="174">
        <v>24</v>
      </c>
      <c r="BQ52" s="119">
        <f t="shared" si="14"/>
        <v>2076.0833333333335</v>
      </c>
      <c r="BR52" s="309"/>
      <c r="BS52" s="315"/>
      <c r="BT52" s="99">
        <v>2124</v>
      </c>
      <c r="BU52" s="83">
        <f t="shared" si="20"/>
        <v>7434</v>
      </c>
      <c r="BV52" s="174">
        <v>258</v>
      </c>
      <c r="BW52" s="83">
        <f t="shared" si="41"/>
        <v>903</v>
      </c>
      <c r="BX52" s="174">
        <v>6930</v>
      </c>
      <c r="BY52" s="83">
        <f t="shared" si="42"/>
        <v>48510</v>
      </c>
      <c r="BZ52" s="174">
        <v>24</v>
      </c>
      <c r="CA52" s="174">
        <v>23</v>
      </c>
      <c r="CB52" s="174">
        <v>22</v>
      </c>
      <c r="CC52" s="100">
        <f t="shared" si="15"/>
        <v>2583.9545454545455</v>
      </c>
      <c r="CD52" s="309"/>
      <c r="CE52" s="317"/>
      <c r="CF52" s="99">
        <v>1351</v>
      </c>
      <c r="CG52" s="74">
        <f t="shared" si="23"/>
        <v>4053</v>
      </c>
      <c r="CH52" s="174">
        <v>172</v>
      </c>
      <c r="CI52" s="74">
        <f t="shared" si="24"/>
        <v>516</v>
      </c>
      <c r="CJ52" s="174">
        <v>3017</v>
      </c>
      <c r="CK52" s="74">
        <f t="shared" si="25"/>
        <v>18102</v>
      </c>
      <c r="CL52" s="174">
        <v>14</v>
      </c>
      <c r="CM52" s="174">
        <v>12</v>
      </c>
      <c r="CN52" s="174">
        <v>11</v>
      </c>
      <c r="CO52" s="100">
        <f t="shared" si="26"/>
        <v>2061</v>
      </c>
      <c r="CP52" s="309"/>
      <c r="CQ52" s="319"/>
      <c r="CR52" s="91"/>
      <c r="CS52" s="83">
        <f t="shared" si="27"/>
        <v>0</v>
      </c>
      <c r="CT52" s="174"/>
      <c r="CU52" s="83">
        <f t="shared" si="28"/>
        <v>0</v>
      </c>
      <c r="CV52" s="174"/>
      <c r="CW52" s="83">
        <f t="shared" si="29"/>
        <v>0</v>
      </c>
      <c r="CX52" s="174"/>
      <c r="CY52" s="174"/>
      <c r="CZ52" s="174"/>
      <c r="DA52" s="98" t="e">
        <f t="shared" si="30"/>
        <v>#DIV/0!</v>
      </c>
      <c r="DB52" s="309"/>
      <c r="DC52" s="307"/>
      <c r="DD52" s="99">
        <v>521</v>
      </c>
      <c r="DE52" s="83">
        <f t="shared" si="31"/>
        <v>1823.5</v>
      </c>
      <c r="DF52" s="174">
        <v>80</v>
      </c>
      <c r="DG52" s="83">
        <f t="shared" si="32"/>
        <v>280</v>
      </c>
      <c r="DH52" s="174">
        <v>2308</v>
      </c>
      <c r="DI52" s="83">
        <f t="shared" si="33"/>
        <v>16156</v>
      </c>
      <c r="DJ52" s="174">
        <v>11</v>
      </c>
      <c r="DK52" s="174">
        <v>8</v>
      </c>
      <c r="DL52" s="174">
        <v>8</v>
      </c>
      <c r="DM52" s="100">
        <f t="shared" si="34"/>
        <v>2282.4375</v>
      </c>
      <c r="DN52" s="309"/>
      <c r="DO52" s="311"/>
      <c r="DP52" s="102">
        <v>45</v>
      </c>
      <c r="DQ52" s="74">
        <f t="shared" si="35"/>
        <v>168.75</v>
      </c>
      <c r="DR52" s="1">
        <v>138</v>
      </c>
      <c r="DS52" s="74">
        <f t="shared" si="36"/>
        <v>517.5</v>
      </c>
      <c r="DT52" s="1">
        <v>385</v>
      </c>
      <c r="DU52" s="74">
        <f t="shared" si="37"/>
        <v>2887.5</v>
      </c>
      <c r="DV52" s="1">
        <v>4</v>
      </c>
      <c r="DW52" s="1">
        <v>4</v>
      </c>
      <c r="DX52" s="110">
        <f t="shared" si="38"/>
        <v>4</v>
      </c>
      <c r="DY52" s="108">
        <f t="shared" si="39"/>
        <v>893.4375</v>
      </c>
    </row>
    <row r="53" spans="8:129" ht="19.5" thickBot="1" x14ac:dyDescent="0.3">
      <c r="AV53" s="320" t="s">
        <v>102</v>
      </c>
      <c r="AW53" s="320"/>
      <c r="AX53" s="320"/>
      <c r="AY53" s="175"/>
      <c r="AZ53" s="175"/>
      <c r="BA53" s="175">
        <f>BA41*3</f>
        <v>43653</v>
      </c>
      <c r="BB53" s="175"/>
      <c r="BC53" s="154"/>
      <c r="BD53" s="155">
        <f t="shared" si="50"/>
        <v>43653</v>
      </c>
      <c r="BE53" s="59"/>
      <c r="BF53" s="308" t="str">
        <f>C29</f>
        <v>MARTES</v>
      </c>
      <c r="BG53" s="312">
        <f>AX29</f>
        <v>42668</v>
      </c>
      <c r="BH53" s="135">
        <v>2286</v>
      </c>
      <c r="BI53" s="82">
        <f t="shared" si="40"/>
        <v>8001</v>
      </c>
      <c r="BJ53" s="79">
        <v>320</v>
      </c>
      <c r="BK53" s="82">
        <f t="shared" si="18"/>
        <v>1120</v>
      </c>
      <c r="BL53" s="79">
        <v>5766</v>
      </c>
      <c r="BM53" s="82">
        <f t="shared" si="19"/>
        <v>40362</v>
      </c>
      <c r="BN53" s="79"/>
      <c r="BO53" s="174">
        <v>29</v>
      </c>
      <c r="BP53" s="174">
        <v>30</v>
      </c>
      <c r="BQ53" s="119">
        <f t="shared" si="14"/>
        <v>1649.4333333333334</v>
      </c>
      <c r="BR53" s="308" t="str">
        <f>BF53</f>
        <v>MARTES</v>
      </c>
      <c r="BS53" s="314">
        <f>BG53</f>
        <v>42668</v>
      </c>
      <c r="BT53" s="99">
        <v>2201</v>
      </c>
      <c r="BU53" s="83">
        <f t="shared" si="20"/>
        <v>7703.5</v>
      </c>
      <c r="BV53" s="174">
        <v>250</v>
      </c>
      <c r="BW53" s="83">
        <f t="shared" si="41"/>
        <v>875</v>
      </c>
      <c r="BX53" s="174">
        <v>7465</v>
      </c>
      <c r="BY53" s="83">
        <f t="shared" si="42"/>
        <v>52255</v>
      </c>
      <c r="BZ53" s="174"/>
      <c r="CA53" s="174">
        <v>27</v>
      </c>
      <c r="CB53" s="174">
        <v>28</v>
      </c>
      <c r="CC53" s="100">
        <f t="shared" si="15"/>
        <v>2172.625</v>
      </c>
      <c r="CD53" s="308" t="str">
        <f>BR53</f>
        <v>MARTES</v>
      </c>
      <c r="CE53" s="316">
        <f>BS53</f>
        <v>42668</v>
      </c>
      <c r="CF53" s="99">
        <v>1540</v>
      </c>
      <c r="CG53" s="74">
        <f t="shared" si="23"/>
        <v>4620</v>
      </c>
      <c r="CH53" s="174">
        <v>335</v>
      </c>
      <c r="CI53" s="74">
        <f t="shared" si="24"/>
        <v>1005</v>
      </c>
      <c r="CJ53" s="174">
        <v>3509</v>
      </c>
      <c r="CK53" s="74">
        <f t="shared" si="25"/>
        <v>21054</v>
      </c>
      <c r="CL53" s="174"/>
      <c r="CM53" s="174">
        <v>14</v>
      </c>
      <c r="CN53" s="174">
        <v>14</v>
      </c>
      <c r="CO53" s="100">
        <f t="shared" si="26"/>
        <v>1905.6428571428571</v>
      </c>
      <c r="CP53" s="308" t="str">
        <f>CD53</f>
        <v>MARTES</v>
      </c>
      <c r="CQ53" s="318">
        <f>CE53</f>
        <v>42668</v>
      </c>
      <c r="CR53" s="91"/>
      <c r="CS53" s="83">
        <f t="shared" si="27"/>
        <v>0</v>
      </c>
      <c r="CT53" s="174"/>
      <c r="CU53" s="83">
        <f t="shared" si="28"/>
        <v>0</v>
      </c>
      <c r="CV53" s="174"/>
      <c r="CW53" s="83">
        <f t="shared" si="29"/>
        <v>0</v>
      </c>
      <c r="CX53" s="174"/>
      <c r="CY53" s="174"/>
      <c r="CZ53" s="174"/>
      <c r="DA53" s="98" t="e">
        <f t="shared" si="30"/>
        <v>#DIV/0!</v>
      </c>
      <c r="DB53" s="308" t="str">
        <f>CP53</f>
        <v>MARTES</v>
      </c>
      <c r="DC53" s="306">
        <f>CQ53</f>
        <v>42668</v>
      </c>
      <c r="DD53" s="99">
        <v>863</v>
      </c>
      <c r="DE53" s="83">
        <f t="shared" si="31"/>
        <v>3020.5</v>
      </c>
      <c r="DF53" s="174">
        <v>59</v>
      </c>
      <c r="DG53" s="83">
        <f t="shared" si="32"/>
        <v>206.5</v>
      </c>
      <c r="DH53" s="174">
        <v>3157</v>
      </c>
      <c r="DI53" s="83">
        <f t="shared" si="33"/>
        <v>22099</v>
      </c>
      <c r="DJ53" s="174"/>
      <c r="DK53" s="174">
        <v>12</v>
      </c>
      <c r="DL53" s="174">
        <v>12</v>
      </c>
      <c r="DM53" s="100">
        <f t="shared" si="34"/>
        <v>2110.5</v>
      </c>
      <c r="DN53" s="308" t="str">
        <f>DB53</f>
        <v>MARTES</v>
      </c>
      <c r="DO53" s="310">
        <f>DC53</f>
        <v>42668</v>
      </c>
      <c r="DP53" s="102">
        <v>45</v>
      </c>
      <c r="DQ53" s="74">
        <f t="shared" si="35"/>
        <v>168.75</v>
      </c>
      <c r="DR53" s="1">
        <v>170</v>
      </c>
      <c r="DS53" s="74">
        <f t="shared" si="36"/>
        <v>637.5</v>
      </c>
      <c r="DT53" s="1">
        <v>417</v>
      </c>
      <c r="DU53" s="74">
        <f t="shared" si="37"/>
        <v>3127.5</v>
      </c>
      <c r="DV53" s="1"/>
      <c r="DW53" s="1">
        <v>4</v>
      </c>
      <c r="DX53" s="110">
        <f t="shared" si="38"/>
        <v>4</v>
      </c>
      <c r="DY53" s="108">
        <f t="shared" si="39"/>
        <v>983.4375</v>
      </c>
    </row>
    <row r="54" spans="8:129" ht="19.5" thickBot="1" x14ac:dyDescent="0.3">
      <c r="AV54" s="26" t="s">
        <v>105</v>
      </c>
      <c r="AW54" s="13"/>
      <c r="AX54" s="13"/>
      <c r="AY54" s="16">
        <f>AY42*3.5</f>
        <v>77486.5</v>
      </c>
      <c r="AZ54" s="16">
        <f>AZ42*3.5</f>
        <v>53774</v>
      </c>
      <c r="BA54" s="16"/>
      <c r="BB54" s="16">
        <f>BB42*3.5</f>
        <v>0</v>
      </c>
      <c r="BC54" s="16">
        <f>BC42*3.5</f>
        <v>13713</v>
      </c>
      <c r="BD54" s="163">
        <f t="shared" si="50"/>
        <v>144973.5</v>
      </c>
      <c r="BF54" s="309"/>
      <c r="BG54" s="313"/>
      <c r="BH54" s="135">
        <v>2041</v>
      </c>
      <c r="BI54" s="82">
        <f t="shared" si="40"/>
        <v>7143.5</v>
      </c>
      <c r="BJ54" s="79">
        <v>347</v>
      </c>
      <c r="BK54" s="82">
        <f t="shared" si="18"/>
        <v>1214.5</v>
      </c>
      <c r="BL54" s="79">
        <v>5683</v>
      </c>
      <c r="BM54" s="82">
        <f t="shared" si="19"/>
        <v>39781</v>
      </c>
      <c r="BN54" s="79">
        <v>30</v>
      </c>
      <c r="BO54" s="174">
        <v>26</v>
      </c>
      <c r="BP54" s="174">
        <v>26</v>
      </c>
      <c r="BQ54" s="119">
        <f t="shared" si="14"/>
        <v>1851.5</v>
      </c>
      <c r="BR54" s="309"/>
      <c r="BS54" s="315"/>
      <c r="BT54" s="99">
        <v>2062</v>
      </c>
      <c r="BU54" s="83">
        <f t="shared" si="20"/>
        <v>7217</v>
      </c>
      <c r="BV54" s="174">
        <v>257</v>
      </c>
      <c r="BW54" s="83">
        <f t="shared" si="41"/>
        <v>899.5</v>
      </c>
      <c r="BX54" s="174">
        <v>7111</v>
      </c>
      <c r="BY54" s="83">
        <f t="shared" si="42"/>
        <v>49777</v>
      </c>
      <c r="BZ54" s="174">
        <v>29</v>
      </c>
      <c r="CA54" s="174">
        <v>28</v>
      </c>
      <c r="CB54" s="174">
        <v>27</v>
      </c>
      <c r="CC54" s="100">
        <f t="shared" si="15"/>
        <v>2144.2037037037039</v>
      </c>
      <c r="CD54" s="309"/>
      <c r="CE54" s="317"/>
      <c r="CF54" s="99">
        <v>1559</v>
      </c>
      <c r="CG54" s="74">
        <f t="shared" si="23"/>
        <v>4677</v>
      </c>
      <c r="CH54" s="174">
        <v>216</v>
      </c>
      <c r="CI54" s="74">
        <f t="shared" si="24"/>
        <v>648</v>
      </c>
      <c r="CJ54" s="174">
        <v>3203</v>
      </c>
      <c r="CK54" s="74">
        <f t="shared" si="25"/>
        <v>19218</v>
      </c>
      <c r="CL54" s="174">
        <v>16</v>
      </c>
      <c r="CM54" s="174">
        <v>14</v>
      </c>
      <c r="CN54" s="174">
        <v>14</v>
      </c>
      <c r="CO54" s="100">
        <f t="shared" si="26"/>
        <v>1753.0714285714287</v>
      </c>
      <c r="CP54" s="309"/>
      <c r="CQ54" s="319"/>
      <c r="CR54" s="91"/>
      <c r="CS54" s="83">
        <f t="shared" si="27"/>
        <v>0</v>
      </c>
      <c r="CT54" s="174"/>
      <c r="CU54" s="83">
        <f t="shared" si="28"/>
        <v>0</v>
      </c>
      <c r="CV54" s="174"/>
      <c r="CW54" s="83">
        <f t="shared" si="29"/>
        <v>0</v>
      </c>
      <c r="CX54" s="174"/>
      <c r="CY54" s="174"/>
      <c r="CZ54" s="174"/>
      <c r="DA54" s="98" t="e">
        <f t="shared" si="30"/>
        <v>#DIV/0!</v>
      </c>
      <c r="DB54" s="309"/>
      <c r="DC54" s="307"/>
      <c r="DD54" s="99">
        <v>557</v>
      </c>
      <c r="DE54" s="83">
        <f t="shared" si="31"/>
        <v>1949.5</v>
      </c>
      <c r="DF54" s="174">
        <v>49</v>
      </c>
      <c r="DG54" s="83">
        <f t="shared" si="32"/>
        <v>171.5</v>
      </c>
      <c r="DH54" s="174">
        <v>2507</v>
      </c>
      <c r="DI54" s="83">
        <f t="shared" si="33"/>
        <v>17549</v>
      </c>
      <c r="DJ54" s="174">
        <v>12</v>
      </c>
      <c r="DK54" s="174">
        <v>9</v>
      </c>
      <c r="DL54" s="174">
        <v>9</v>
      </c>
      <c r="DM54" s="100">
        <f t="shared" si="34"/>
        <v>2185.5555555555557</v>
      </c>
      <c r="DN54" s="309"/>
      <c r="DO54" s="311"/>
      <c r="DP54" s="102">
        <v>42</v>
      </c>
      <c r="DQ54" s="74">
        <f t="shared" si="35"/>
        <v>157.5</v>
      </c>
      <c r="DR54" s="1">
        <v>188</v>
      </c>
      <c r="DS54" s="74">
        <f t="shared" si="36"/>
        <v>705</v>
      </c>
      <c r="DT54" s="1">
        <v>519</v>
      </c>
      <c r="DU54" s="74">
        <f t="shared" si="37"/>
        <v>3892.5</v>
      </c>
      <c r="DV54" s="1">
        <v>4</v>
      </c>
      <c r="DW54" s="1">
        <v>4</v>
      </c>
      <c r="DX54" s="110">
        <f t="shared" si="38"/>
        <v>4</v>
      </c>
      <c r="DY54" s="108">
        <f t="shared" si="39"/>
        <v>1188.75</v>
      </c>
    </row>
    <row r="55" spans="8:129" ht="25.5" thickBot="1" x14ac:dyDescent="0.45">
      <c r="AV55" s="321" t="s">
        <v>17</v>
      </c>
      <c r="AW55" s="322"/>
      <c r="AX55" s="323"/>
      <c r="AY55" s="146">
        <f>SUM(AY49:AY54)</f>
        <v>2657641</v>
      </c>
      <c r="AZ55" s="167">
        <f>SUM(AZ49:AZ54)</f>
        <v>3149496</v>
      </c>
      <c r="BA55" s="146">
        <f>SUM(BA49:BA54)</f>
        <v>1288578</v>
      </c>
      <c r="BB55" s="167">
        <f>SUM(BB49:BB54)</f>
        <v>0</v>
      </c>
      <c r="BC55" s="146">
        <f>SUM(BC49:BC54)</f>
        <v>1180021.5</v>
      </c>
      <c r="BD55" s="255">
        <f>SUM(AY55:BC55)</f>
        <v>8275736.5</v>
      </c>
      <c r="BF55" s="308" t="str">
        <f>C30</f>
        <v>MIÉRCOLES</v>
      </c>
      <c r="BG55" s="312">
        <f>AX30</f>
        <v>42669</v>
      </c>
      <c r="BH55" s="135">
        <v>2300</v>
      </c>
      <c r="BI55" s="82">
        <f t="shared" si="40"/>
        <v>8050</v>
      </c>
      <c r="BJ55" s="79">
        <v>381</v>
      </c>
      <c r="BK55" s="82">
        <f t="shared" si="18"/>
        <v>1333.5</v>
      </c>
      <c r="BL55" s="79">
        <v>5802</v>
      </c>
      <c r="BM55" s="82">
        <f t="shared" si="19"/>
        <v>40614</v>
      </c>
      <c r="BN55" s="79"/>
      <c r="BO55" s="174">
        <v>27</v>
      </c>
      <c r="BP55" s="174">
        <v>27</v>
      </c>
      <c r="BQ55" s="119">
        <f t="shared" si="14"/>
        <v>1851.7592592592594</v>
      </c>
      <c r="BR55" s="308" t="str">
        <f>BF55</f>
        <v>MIÉRCOLES</v>
      </c>
      <c r="BS55" s="314">
        <f>BG55</f>
        <v>42669</v>
      </c>
      <c r="BT55" s="99">
        <v>2319</v>
      </c>
      <c r="BU55" s="83">
        <f t="shared" si="20"/>
        <v>8116.5</v>
      </c>
      <c r="BV55" s="174">
        <v>190</v>
      </c>
      <c r="BW55" s="83">
        <f t="shared" si="41"/>
        <v>665</v>
      </c>
      <c r="BX55" s="174">
        <v>7791</v>
      </c>
      <c r="BY55" s="83">
        <f t="shared" si="42"/>
        <v>54537</v>
      </c>
      <c r="BZ55" s="174"/>
      <c r="CA55" s="174">
        <v>25</v>
      </c>
      <c r="CB55" s="174">
        <v>25</v>
      </c>
      <c r="CC55" s="100">
        <f t="shared" si="15"/>
        <v>2532.7399999999998</v>
      </c>
      <c r="CD55" s="308" t="str">
        <f>BR55</f>
        <v>MIÉRCOLES</v>
      </c>
      <c r="CE55" s="316">
        <f>BS55</f>
        <v>42669</v>
      </c>
      <c r="CF55" s="99">
        <v>1493</v>
      </c>
      <c r="CG55" s="74">
        <f t="shared" si="23"/>
        <v>4479</v>
      </c>
      <c r="CH55" s="174">
        <v>514</v>
      </c>
      <c r="CI55" s="74">
        <f t="shared" si="24"/>
        <v>1542</v>
      </c>
      <c r="CJ55" s="174">
        <v>3493</v>
      </c>
      <c r="CK55" s="74">
        <f t="shared" si="25"/>
        <v>20958</v>
      </c>
      <c r="CL55" s="174"/>
      <c r="CM55" s="174">
        <v>14</v>
      </c>
      <c r="CN55" s="174">
        <v>14</v>
      </c>
      <c r="CO55" s="100">
        <f t="shared" si="26"/>
        <v>1927.0714285714287</v>
      </c>
      <c r="CP55" s="308" t="str">
        <f>CD55</f>
        <v>MIÉRCOLES</v>
      </c>
      <c r="CQ55" s="318">
        <f>CE55</f>
        <v>42669</v>
      </c>
      <c r="CR55" s="91"/>
      <c r="CS55" s="83">
        <f t="shared" si="27"/>
        <v>0</v>
      </c>
      <c r="CT55" s="174"/>
      <c r="CU55" s="83">
        <f t="shared" si="28"/>
        <v>0</v>
      </c>
      <c r="CV55" s="174"/>
      <c r="CW55" s="83">
        <f t="shared" si="29"/>
        <v>0</v>
      </c>
      <c r="CX55" s="174"/>
      <c r="CY55" s="174"/>
      <c r="CZ55" s="174"/>
      <c r="DA55" s="98" t="e">
        <f t="shared" si="30"/>
        <v>#DIV/0!</v>
      </c>
      <c r="DB55" s="308" t="str">
        <f>CP55</f>
        <v>MIÉRCOLES</v>
      </c>
      <c r="DC55" s="306">
        <f>CQ55</f>
        <v>42669</v>
      </c>
      <c r="DD55" s="99">
        <v>884</v>
      </c>
      <c r="DE55" s="83">
        <f t="shared" si="31"/>
        <v>3094</v>
      </c>
      <c r="DF55" s="174">
        <v>64</v>
      </c>
      <c r="DG55" s="83">
        <f t="shared" si="32"/>
        <v>224</v>
      </c>
      <c r="DH55" s="174">
        <v>2944</v>
      </c>
      <c r="DI55" s="83">
        <f t="shared" si="33"/>
        <v>20608</v>
      </c>
      <c r="DJ55" s="174"/>
      <c r="DK55" s="174">
        <v>12</v>
      </c>
      <c r="DL55" s="174">
        <v>12</v>
      </c>
      <c r="DM55" s="100">
        <f t="shared" si="34"/>
        <v>1993.8333333333333</v>
      </c>
      <c r="DN55" s="308" t="str">
        <f>DB55</f>
        <v>MIÉRCOLES</v>
      </c>
      <c r="DO55" s="310">
        <f>DC55</f>
        <v>42669</v>
      </c>
      <c r="DP55" s="102">
        <v>57</v>
      </c>
      <c r="DQ55" s="74">
        <f t="shared" si="35"/>
        <v>213.75</v>
      </c>
      <c r="DR55" s="1">
        <v>228</v>
      </c>
      <c r="DS55" s="74">
        <f t="shared" si="36"/>
        <v>855</v>
      </c>
      <c r="DT55" s="1">
        <v>461</v>
      </c>
      <c r="DU55" s="74">
        <f t="shared" si="37"/>
        <v>3457.5</v>
      </c>
      <c r="DV55" s="1"/>
      <c r="DW55" s="1">
        <v>4</v>
      </c>
      <c r="DX55" s="110">
        <f t="shared" si="38"/>
        <v>4</v>
      </c>
      <c r="DY55" s="108">
        <f t="shared" si="39"/>
        <v>1131.5625</v>
      </c>
    </row>
    <row r="56" spans="8:129" ht="15.75" thickBot="1" x14ac:dyDescent="0.3">
      <c r="AY56" s="324">
        <f>AY55+AZ55+BA55</f>
        <v>7095715</v>
      </c>
      <c r="AZ56" s="325"/>
      <c r="BA56" s="326"/>
      <c r="BB56" s="324">
        <f>BB55+BC55</f>
        <v>1180021.5</v>
      </c>
      <c r="BC56" s="326"/>
      <c r="BD56" s="210"/>
      <c r="BF56" s="309"/>
      <c r="BG56" s="313"/>
      <c r="BH56" s="135">
        <v>2098</v>
      </c>
      <c r="BI56" s="82">
        <f t="shared" si="40"/>
        <v>7343</v>
      </c>
      <c r="BJ56" s="79">
        <v>343</v>
      </c>
      <c r="BK56" s="82">
        <f t="shared" si="18"/>
        <v>1200.5</v>
      </c>
      <c r="BL56" s="79">
        <v>5619</v>
      </c>
      <c r="BM56" s="82">
        <f t="shared" si="19"/>
        <v>39333</v>
      </c>
      <c r="BN56" s="79">
        <v>29</v>
      </c>
      <c r="BO56" s="174">
        <v>28</v>
      </c>
      <c r="BP56" s="174">
        <v>25</v>
      </c>
      <c r="BQ56" s="119">
        <f t="shared" si="14"/>
        <v>1915.06</v>
      </c>
      <c r="BR56" s="309"/>
      <c r="BS56" s="315"/>
      <c r="BT56" s="99">
        <v>2000</v>
      </c>
      <c r="BU56" s="83">
        <f t="shared" si="20"/>
        <v>7000</v>
      </c>
      <c r="BV56" s="174">
        <v>188</v>
      </c>
      <c r="BW56" s="83">
        <f t="shared" si="41"/>
        <v>658</v>
      </c>
      <c r="BX56" s="174">
        <v>6559</v>
      </c>
      <c r="BY56" s="83">
        <f t="shared" si="42"/>
        <v>45913</v>
      </c>
      <c r="BZ56" s="174">
        <v>27</v>
      </c>
      <c r="CA56" s="174">
        <v>26</v>
      </c>
      <c r="CB56" s="174">
        <v>26</v>
      </c>
      <c r="CC56" s="100">
        <f t="shared" si="15"/>
        <v>2060.4230769230771</v>
      </c>
      <c r="CD56" s="309"/>
      <c r="CE56" s="317"/>
      <c r="CF56" s="99">
        <v>1409</v>
      </c>
      <c r="CG56" s="74">
        <f t="shared" si="23"/>
        <v>4227</v>
      </c>
      <c r="CH56" s="174">
        <v>161</v>
      </c>
      <c r="CI56" s="74">
        <f t="shared" si="24"/>
        <v>483</v>
      </c>
      <c r="CJ56" s="174">
        <v>2932</v>
      </c>
      <c r="CK56" s="74">
        <f t="shared" si="25"/>
        <v>17592</v>
      </c>
      <c r="CL56" s="174">
        <v>16</v>
      </c>
      <c r="CM56" s="174">
        <v>12</v>
      </c>
      <c r="CN56" s="174">
        <v>12</v>
      </c>
      <c r="CO56" s="100">
        <f t="shared" si="26"/>
        <v>1858.5</v>
      </c>
      <c r="CP56" s="309"/>
      <c r="CQ56" s="319"/>
      <c r="CR56" s="91"/>
      <c r="CS56" s="83">
        <f t="shared" si="27"/>
        <v>0</v>
      </c>
      <c r="CT56" s="174"/>
      <c r="CU56" s="83">
        <f t="shared" si="28"/>
        <v>0</v>
      </c>
      <c r="CV56" s="174"/>
      <c r="CW56" s="83">
        <f t="shared" si="29"/>
        <v>0</v>
      </c>
      <c r="CX56" s="174"/>
      <c r="CY56" s="174"/>
      <c r="CZ56" s="174"/>
      <c r="DA56" s="98" t="e">
        <f t="shared" si="30"/>
        <v>#DIV/0!</v>
      </c>
      <c r="DB56" s="309"/>
      <c r="DC56" s="307"/>
      <c r="DD56" s="99">
        <v>565</v>
      </c>
      <c r="DE56" s="83">
        <f t="shared" si="31"/>
        <v>1977.5</v>
      </c>
      <c r="DF56" s="174">
        <v>77</v>
      </c>
      <c r="DG56" s="83">
        <f t="shared" si="32"/>
        <v>269.5</v>
      </c>
      <c r="DH56" s="174">
        <v>2474</v>
      </c>
      <c r="DI56" s="83">
        <f t="shared" si="33"/>
        <v>17318</v>
      </c>
      <c r="DJ56" s="174">
        <v>13</v>
      </c>
      <c r="DK56" s="174">
        <v>10</v>
      </c>
      <c r="DL56" s="174">
        <v>10</v>
      </c>
      <c r="DM56" s="100">
        <f t="shared" si="34"/>
        <v>1956.5</v>
      </c>
      <c r="DN56" s="309"/>
      <c r="DO56" s="311"/>
      <c r="DP56" s="102">
        <v>31</v>
      </c>
      <c r="DQ56" s="74">
        <f t="shared" si="35"/>
        <v>116.25</v>
      </c>
      <c r="DR56" s="1">
        <v>108</v>
      </c>
      <c r="DS56" s="74">
        <f t="shared" si="36"/>
        <v>405</v>
      </c>
      <c r="DT56" s="1">
        <v>351</v>
      </c>
      <c r="DU56" s="74">
        <f t="shared" si="37"/>
        <v>2632.5</v>
      </c>
      <c r="DV56" s="1">
        <v>4</v>
      </c>
      <c r="DW56" s="1">
        <v>3</v>
      </c>
      <c r="DX56" s="110">
        <f t="shared" si="38"/>
        <v>3</v>
      </c>
      <c r="DY56" s="108">
        <f t="shared" si="39"/>
        <v>1051.25</v>
      </c>
    </row>
    <row r="57" spans="8:129" ht="16.5" thickTop="1" thickBot="1" x14ac:dyDescent="0.3">
      <c r="BA57" s="193">
        <f>AY56</f>
        <v>7095715</v>
      </c>
      <c r="BB57" s="194"/>
      <c r="BC57" s="193">
        <f>BB56</f>
        <v>1180021.5</v>
      </c>
      <c r="BD57" s="213">
        <f>M36-BD55</f>
        <v>0</v>
      </c>
      <c r="BF57" s="308" t="str">
        <f>C31</f>
        <v>JUEVES</v>
      </c>
      <c r="BG57" s="312">
        <f>AX31</f>
        <v>42670</v>
      </c>
      <c r="BH57" s="135">
        <v>2343</v>
      </c>
      <c r="BI57" s="82">
        <f t="shared" si="40"/>
        <v>8200.5</v>
      </c>
      <c r="BJ57" s="79">
        <v>279</v>
      </c>
      <c r="BK57" s="82">
        <f t="shared" si="18"/>
        <v>976.5</v>
      </c>
      <c r="BL57" s="79">
        <v>5795</v>
      </c>
      <c r="BM57" s="82">
        <f t="shared" si="19"/>
        <v>40565</v>
      </c>
      <c r="BN57" s="79"/>
      <c r="BO57" s="174">
        <v>27</v>
      </c>
      <c r="BP57" s="174">
        <v>27</v>
      </c>
      <c r="BQ57" s="119">
        <f t="shared" si="14"/>
        <v>1842.2962962962963</v>
      </c>
      <c r="BR57" s="308" t="str">
        <f>BF57</f>
        <v>JUEVES</v>
      </c>
      <c r="BS57" s="314">
        <f>BG57</f>
        <v>42670</v>
      </c>
      <c r="BT57" s="99">
        <v>2741</v>
      </c>
      <c r="BU57" s="83">
        <f t="shared" si="20"/>
        <v>9593.5</v>
      </c>
      <c r="BV57" s="174">
        <v>225</v>
      </c>
      <c r="BW57" s="83">
        <f t="shared" si="41"/>
        <v>787.5</v>
      </c>
      <c r="BX57" s="174">
        <v>7961</v>
      </c>
      <c r="BY57" s="83">
        <f t="shared" si="42"/>
        <v>55727</v>
      </c>
      <c r="BZ57" s="174"/>
      <c r="CA57" s="174">
        <v>31</v>
      </c>
      <c r="CB57" s="174">
        <v>31</v>
      </c>
      <c r="CC57" s="100">
        <f t="shared" si="15"/>
        <v>2132.516129032258</v>
      </c>
      <c r="CD57" s="308" t="str">
        <f>BR57</f>
        <v>JUEVES</v>
      </c>
      <c r="CE57" s="316">
        <f>BS57</f>
        <v>42670</v>
      </c>
      <c r="CF57" s="99">
        <v>1584</v>
      </c>
      <c r="CG57" s="74">
        <f t="shared" si="23"/>
        <v>4752</v>
      </c>
      <c r="CH57" s="174">
        <v>293</v>
      </c>
      <c r="CI57" s="74">
        <f t="shared" si="24"/>
        <v>879</v>
      </c>
      <c r="CJ57" s="174">
        <v>3252</v>
      </c>
      <c r="CK57" s="74">
        <f t="shared" si="25"/>
        <v>19512</v>
      </c>
      <c r="CL57" s="174"/>
      <c r="CM57" s="174">
        <v>14</v>
      </c>
      <c r="CN57" s="174">
        <v>14</v>
      </c>
      <c r="CO57" s="100">
        <f t="shared" si="26"/>
        <v>1795.9285714285713</v>
      </c>
      <c r="CP57" s="308" t="str">
        <f>CD57</f>
        <v>JUEVES</v>
      </c>
      <c r="CQ57" s="318">
        <f>CE57</f>
        <v>42670</v>
      </c>
      <c r="CR57" s="91"/>
      <c r="CS57" s="83">
        <f t="shared" si="27"/>
        <v>0</v>
      </c>
      <c r="CT57" s="174"/>
      <c r="CU57" s="83">
        <f t="shared" si="28"/>
        <v>0</v>
      </c>
      <c r="CV57" s="174"/>
      <c r="CW57" s="83">
        <f t="shared" si="29"/>
        <v>0</v>
      </c>
      <c r="CX57" s="174"/>
      <c r="CY57" s="174"/>
      <c r="CZ57" s="174"/>
      <c r="DA57" s="98" t="e">
        <f t="shared" si="30"/>
        <v>#DIV/0!</v>
      </c>
      <c r="DB57" s="308" t="str">
        <f>CP57</f>
        <v>JUEVES</v>
      </c>
      <c r="DC57" s="306">
        <f>CQ57</f>
        <v>42670</v>
      </c>
      <c r="DD57" s="99">
        <v>894</v>
      </c>
      <c r="DE57" s="83">
        <f t="shared" si="31"/>
        <v>3129</v>
      </c>
      <c r="DF57" s="174">
        <v>52</v>
      </c>
      <c r="DG57" s="83">
        <f t="shared" si="32"/>
        <v>182</v>
      </c>
      <c r="DH57" s="174">
        <v>3038</v>
      </c>
      <c r="DI57" s="83">
        <f t="shared" si="33"/>
        <v>21266</v>
      </c>
      <c r="DJ57" s="174"/>
      <c r="DK57" s="174">
        <v>12</v>
      </c>
      <c r="DL57" s="174">
        <v>12</v>
      </c>
      <c r="DM57" s="100">
        <f t="shared" si="34"/>
        <v>2048.0833333333335</v>
      </c>
      <c r="DN57" s="308" t="str">
        <f>DB57</f>
        <v>JUEVES</v>
      </c>
      <c r="DO57" s="310">
        <f>DC57</f>
        <v>42670</v>
      </c>
      <c r="DP57" s="102">
        <v>22</v>
      </c>
      <c r="DQ57" s="74">
        <f t="shared" si="35"/>
        <v>82.5</v>
      </c>
      <c r="DR57" s="1">
        <v>118</v>
      </c>
      <c r="DS57" s="74">
        <f t="shared" si="36"/>
        <v>442.5</v>
      </c>
      <c r="DT57" s="1">
        <v>349</v>
      </c>
      <c r="DU57" s="74">
        <f t="shared" si="37"/>
        <v>2617.5</v>
      </c>
      <c r="DV57" s="1"/>
      <c r="DW57" s="1">
        <v>3</v>
      </c>
      <c r="DX57" s="110">
        <f t="shared" si="38"/>
        <v>3</v>
      </c>
      <c r="DY57" s="108">
        <f t="shared" si="39"/>
        <v>1047.5</v>
      </c>
    </row>
    <row r="58" spans="8:129" ht="16.5" thickTop="1" thickBot="1" x14ac:dyDescent="0.3">
      <c r="BD58" s="214">
        <f>SUM(BD49:BD54)-BD55</f>
        <v>0</v>
      </c>
      <c r="BF58" s="309"/>
      <c r="BG58" s="313"/>
      <c r="BH58" s="135">
        <v>1956</v>
      </c>
      <c r="BI58" s="82">
        <f t="shared" si="40"/>
        <v>6846</v>
      </c>
      <c r="BJ58" s="79">
        <v>359</v>
      </c>
      <c r="BK58" s="82">
        <f t="shared" si="18"/>
        <v>1256.5</v>
      </c>
      <c r="BL58" s="79">
        <v>5515</v>
      </c>
      <c r="BM58" s="82">
        <f t="shared" si="19"/>
        <v>38605</v>
      </c>
      <c r="BN58" s="79">
        <v>29</v>
      </c>
      <c r="BO58" s="174">
        <v>27</v>
      </c>
      <c r="BP58" s="174">
        <v>28</v>
      </c>
      <c r="BQ58" s="119">
        <f t="shared" si="14"/>
        <v>1668.125</v>
      </c>
      <c r="BR58" s="309"/>
      <c r="BS58" s="315"/>
      <c r="BT58" s="99">
        <v>2103</v>
      </c>
      <c r="BU58" s="83">
        <f t="shared" si="20"/>
        <v>7360.5</v>
      </c>
      <c r="BV58" s="174">
        <v>238</v>
      </c>
      <c r="BW58" s="83">
        <f t="shared" si="41"/>
        <v>833</v>
      </c>
      <c r="BX58" s="174">
        <v>7124</v>
      </c>
      <c r="BY58" s="83">
        <f t="shared" si="42"/>
        <v>49868</v>
      </c>
      <c r="BZ58" s="174">
        <v>32</v>
      </c>
      <c r="CA58" s="174">
        <v>28</v>
      </c>
      <c r="CB58" s="174">
        <v>28</v>
      </c>
      <c r="CC58" s="100">
        <f t="shared" si="15"/>
        <v>2073.625</v>
      </c>
      <c r="CD58" s="309"/>
      <c r="CE58" s="317"/>
      <c r="CF58" s="99">
        <v>1274</v>
      </c>
      <c r="CG58" s="74">
        <f t="shared" si="23"/>
        <v>3822</v>
      </c>
      <c r="CH58" s="174">
        <v>130</v>
      </c>
      <c r="CI58" s="74">
        <f t="shared" si="24"/>
        <v>390</v>
      </c>
      <c r="CJ58" s="174">
        <v>2745</v>
      </c>
      <c r="CK58" s="74">
        <f t="shared" si="25"/>
        <v>16470</v>
      </c>
      <c r="CL58" s="174">
        <v>14</v>
      </c>
      <c r="CM58" s="174">
        <v>10</v>
      </c>
      <c r="CN58" s="174">
        <v>10</v>
      </c>
      <c r="CO58" s="100">
        <f t="shared" si="26"/>
        <v>2068.1999999999998</v>
      </c>
      <c r="CP58" s="309"/>
      <c r="CQ58" s="319"/>
      <c r="CR58" s="91"/>
      <c r="CS58" s="83">
        <f t="shared" si="27"/>
        <v>0</v>
      </c>
      <c r="CT58" s="174"/>
      <c r="CU58" s="83">
        <f t="shared" si="28"/>
        <v>0</v>
      </c>
      <c r="CV58" s="174"/>
      <c r="CW58" s="83">
        <f t="shared" si="29"/>
        <v>0</v>
      </c>
      <c r="CX58" s="174"/>
      <c r="CY58" s="174"/>
      <c r="CZ58" s="174"/>
      <c r="DA58" s="98" t="e">
        <f t="shared" si="30"/>
        <v>#DIV/0!</v>
      </c>
      <c r="DB58" s="309"/>
      <c r="DC58" s="307"/>
      <c r="DD58" s="99">
        <v>579</v>
      </c>
      <c r="DE58" s="83">
        <f t="shared" si="31"/>
        <v>2026.5</v>
      </c>
      <c r="DF58" s="174">
        <v>62</v>
      </c>
      <c r="DG58" s="83">
        <f t="shared" si="32"/>
        <v>217</v>
      </c>
      <c r="DH58" s="174">
        <v>2572</v>
      </c>
      <c r="DI58" s="83">
        <f t="shared" si="33"/>
        <v>18004</v>
      </c>
      <c r="DJ58" s="174">
        <v>12</v>
      </c>
      <c r="DK58" s="174">
        <v>9</v>
      </c>
      <c r="DL58" s="174">
        <v>9</v>
      </c>
      <c r="DM58" s="100">
        <f t="shared" si="34"/>
        <v>2249.7222222222222</v>
      </c>
      <c r="DN58" s="309"/>
      <c r="DO58" s="311"/>
      <c r="DP58" s="102">
        <v>49</v>
      </c>
      <c r="DQ58" s="74">
        <f t="shared" si="35"/>
        <v>183.75</v>
      </c>
      <c r="DR58" s="1">
        <v>166</v>
      </c>
      <c r="DS58" s="74">
        <f t="shared" si="36"/>
        <v>622.5</v>
      </c>
      <c r="DT58" s="1">
        <v>462</v>
      </c>
      <c r="DU58" s="74">
        <f t="shared" si="37"/>
        <v>3465</v>
      </c>
      <c r="DV58" s="1">
        <v>4</v>
      </c>
      <c r="DW58" s="1">
        <v>4</v>
      </c>
      <c r="DX58" s="110">
        <f t="shared" si="38"/>
        <v>4</v>
      </c>
      <c r="DY58" s="108">
        <f t="shared" si="39"/>
        <v>1067.8125</v>
      </c>
    </row>
    <row r="59" spans="8:129" ht="15.75" thickTop="1" x14ac:dyDescent="0.25">
      <c r="BF59" s="308" t="str">
        <f>C32</f>
        <v>VIERNES</v>
      </c>
      <c r="BG59" s="312">
        <f>AX32</f>
        <v>42671</v>
      </c>
      <c r="BH59" s="135">
        <v>1854</v>
      </c>
      <c r="BI59" s="82">
        <f t="shared" si="40"/>
        <v>6489</v>
      </c>
      <c r="BJ59" s="79">
        <v>455</v>
      </c>
      <c r="BK59" s="82">
        <f t="shared" si="18"/>
        <v>1592.5</v>
      </c>
      <c r="BL59" s="79">
        <v>5517</v>
      </c>
      <c r="BM59" s="82">
        <f t="shared" si="19"/>
        <v>38619</v>
      </c>
      <c r="BN59" s="79"/>
      <c r="BO59" s="174">
        <v>27</v>
      </c>
      <c r="BP59" s="174">
        <v>28</v>
      </c>
      <c r="BQ59" s="119">
        <f t="shared" si="14"/>
        <v>1667.875</v>
      </c>
      <c r="BR59" s="308" t="str">
        <f>BF59</f>
        <v>VIERNES</v>
      </c>
      <c r="BS59" s="314">
        <f>BG59</f>
        <v>42671</v>
      </c>
      <c r="BT59" s="99">
        <v>1958</v>
      </c>
      <c r="BU59" s="83">
        <f t="shared" si="20"/>
        <v>6853</v>
      </c>
      <c r="BV59" s="174">
        <v>300</v>
      </c>
      <c r="BW59" s="83">
        <f t="shared" si="41"/>
        <v>1050</v>
      </c>
      <c r="BX59" s="174">
        <v>7235</v>
      </c>
      <c r="BY59" s="83">
        <f t="shared" si="42"/>
        <v>50645</v>
      </c>
      <c r="BZ59" s="174"/>
      <c r="CA59" s="174">
        <v>24</v>
      </c>
      <c r="CB59" s="174">
        <v>25</v>
      </c>
      <c r="CC59" s="100">
        <f t="shared" si="15"/>
        <v>2341.92</v>
      </c>
      <c r="CD59" s="308" t="str">
        <f>BR59</f>
        <v>VIERNES</v>
      </c>
      <c r="CE59" s="316">
        <f>BS59</f>
        <v>42671</v>
      </c>
      <c r="CF59" s="99">
        <v>1354</v>
      </c>
      <c r="CG59" s="74">
        <f t="shared" si="23"/>
        <v>4062</v>
      </c>
      <c r="CH59" s="174">
        <v>381</v>
      </c>
      <c r="CI59" s="74">
        <f t="shared" si="24"/>
        <v>1143</v>
      </c>
      <c r="CJ59" s="174">
        <v>3380</v>
      </c>
      <c r="CK59" s="74">
        <f t="shared" si="25"/>
        <v>20280</v>
      </c>
      <c r="CL59" s="174"/>
      <c r="CM59" s="174">
        <v>13</v>
      </c>
      <c r="CN59" s="174">
        <v>13</v>
      </c>
      <c r="CO59" s="100">
        <f t="shared" si="26"/>
        <v>1960.3846153846155</v>
      </c>
      <c r="CP59" s="308" t="str">
        <f>CD59</f>
        <v>VIERNES</v>
      </c>
      <c r="CQ59" s="318">
        <f>CE59</f>
        <v>42671</v>
      </c>
      <c r="CR59" s="91"/>
      <c r="CS59" s="83">
        <f t="shared" si="27"/>
        <v>0</v>
      </c>
      <c r="CT59" s="174"/>
      <c r="CU59" s="83">
        <f t="shared" si="28"/>
        <v>0</v>
      </c>
      <c r="CV59" s="174"/>
      <c r="CW59" s="83">
        <f t="shared" si="29"/>
        <v>0</v>
      </c>
      <c r="CX59" s="174"/>
      <c r="CY59" s="174"/>
      <c r="CZ59" s="174"/>
      <c r="DA59" s="98" t="e">
        <f t="shared" si="30"/>
        <v>#DIV/0!</v>
      </c>
      <c r="DB59" s="308" t="str">
        <f>CP59</f>
        <v>VIERNES</v>
      </c>
      <c r="DC59" s="306">
        <f>CQ59</f>
        <v>42671</v>
      </c>
      <c r="DD59" s="99">
        <v>905</v>
      </c>
      <c r="DE59" s="83">
        <f t="shared" si="31"/>
        <v>3167.5</v>
      </c>
      <c r="DF59" s="174">
        <v>67</v>
      </c>
      <c r="DG59" s="83">
        <f t="shared" si="32"/>
        <v>234.5</v>
      </c>
      <c r="DH59" s="174">
        <v>3149</v>
      </c>
      <c r="DI59" s="83">
        <f t="shared" si="33"/>
        <v>22043</v>
      </c>
      <c r="DJ59" s="174"/>
      <c r="DK59" s="174">
        <v>12</v>
      </c>
      <c r="DL59" s="174">
        <v>12</v>
      </c>
      <c r="DM59" s="100">
        <f t="shared" si="34"/>
        <v>2120.4166666666665</v>
      </c>
      <c r="DN59" s="308" t="str">
        <f>DB59</f>
        <v>VIERNES</v>
      </c>
      <c r="DO59" s="310">
        <f>DC59</f>
        <v>42671</v>
      </c>
      <c r="DP59" s="102">
        <v>49</v>
      </c>
      <c r="DQ59" s="74">
        <f t="shared" si="35"/>
        <v>183.75</v>
      </c>
      <c r="DR59" s="1">
        <v>204</v>
      </c>
      <c r="DS59" s="74">
        <f t="shared" si="36"/>
        <v>765</v>
      </c>
      <c r="DT59" s="1">
        <v>475</v>
      </c>
      <c r="DU59" s="74">
        <f t="shared" si="37"/>
        <v>3562.5</v>
      </c>
      <c r="DV59" s="1"/>
      <c r="DW59" s="1">
        <v>4</v>
      </c>
      <c r="DX59" s="110">
        <f t="shared" si="38"/>
        <v>4</v>
      </c>
      <c r="DY59" s="108">
        <f t="shared" si="39"/>
        <v>1127.8125</v>
      </c>
    </row>
    <row r="60" spans="8:129" ht="15.75" thickBot="1" x14ac:dyDescent="0.3">
      <c r="BF60" s="309"/>
      <c r="BG60" s="313"/>
      <c r="BH60" s="135">
        <v>1946</v>
      </c>
      <c r="BI60" s="82">
        <f t="shared" si="40"/>
        <v>6811</v>
      </c>
      <c r="BJ60" s="79">
        <v>474</v>
      </c>
      <c r="BK60" s="82">
        <f t="shared" si="18"/>
        <v>1659</v>
      </c>
      <c r="BL60" s="79">
        <v>6066</v>
      </c>
      <c r="BM60" s="82">
        <f t="shared" si="19"/>
        <v>42462</v>
      </c>
      <c r="BN60" s="79">
        <v>29</v>
      </c>
      <c r="BO60" s="174">
        <v>28</v>
      </c>
      <c r="BP60" s="174">
        <v>27</v>
      </c>
      <c r="BQ60" s="119">
        <f t="shared" si="14"/>
        <v>1886.3703703703704</v>
      </c>
      <c r="BR60" s="309"/>
      <c r="BS60" s="315"/>
      <c r="BT60" s="99">
        <v>1925</v>
      </c>
      <c r="BU60" s="83">
        <f t="shared" si="20"/>
        <v>6737.5</v>
      </c>
      <c r="BV60" s="174">
        <v>398</v>
      </c>
      <c r="BW60" s="83">
        <f t="shared" si="41"/>
        <v>1393</v>
      </c>
      <c r="BX60" s="174">
        <v>7498</v>
      </c>
      <c r="BY60" s="83">
        <f t="shared" si="42"/>
        <v>52486</v>
      </c>
      <c r="BZ60" s="174">
        <v>26</v>
      </c>
      <c r="CA60" s="174">
        <v>26</v>
      </c>
      <c r="CB60" s="174">
        <v>26</v>
      </c>
      <c r="CC60" s="100">
        <f t="shared" si="15"/>
        <v>2331.4038461538462</v>
      </c>
      <c r="CD60" s="309"/>
      <c r="CE60" s="317"/>
      <c r="CF60" s="99">
        <v>1330</v>
      </c>
      <c r="CG60" s="74">
        <f t="shared" si="23"/>
        <v>3990</v>
      </c>
      <c r="CH60" s="174">
        <v>306</v>
      </c>
      <c r="CI60" s="74">
        <f t="shared" si="24"/>
        <v>918</v>
      </c>
      <c r="CJ60" s="174">
        <v>3478</v>
      </c>
      <c r="CK60" s="74">
        <f t="shared" si="25"/>
        <v>20868</v>
      </c>
      <c r="CL60" s="174">
        <v>15</v>
      </c>
      <c r="CM60" s="174">
        <v>14</v>
      </c>
      <c r="CN60" s="174">
        <v>14</v>
      </c>
      <c r="CO60" s="100">
        <f t="shared" si="26"/>
        <v>1841.1428571428571</v>
      </c>
      <c r="CP60" s="309"/>
      <c r="CQ60" s="319"/>
      <c r="CR60" s="91"/>
      <c r="CS60" s="83">
        <f t="shared" si="27"/>
        <v>0</v>
      </c>
      <c r="CT60" s="174"/>
      <c r="CU60" s="83">
        <f t="shared" si="28"/>
        <v>0</v>
      </c>
      <c r="CV60" s="174"/>
      <c r="CW60" s="83">
        <f t="shared" si="29"/>
        <v>0</v>
      </c>
      <c r="CX60" s="174"/>
      <c r="CY60" s="174"/>
      <c r="CZ60" s="174"/>
      <c r="DA60" s="98" t="e">
        <f t="shared" si="30"/>
        <v>#DIV/0!</v>
      </c>
      <c r="DB60" s="309"/>
      <c r="DC60" s="307"/>
      <c r="DD60" s="99">
        <v>621</v>
      </c>
      <c r="DE60" s="83">
        <f t="shared" si="31"/>
        <v>2173.5</v>
      </c>
      <c r="DF60" s="174">
        <v>107</v>
      </c>
      <c r="DG60" s="83">
        <f t="shared" si="32"/>
        <v>374.5</v>
      </c>
      <c r="DH60" s="174">
        <v>2611</v>
      </c>
      <c r="DI60" s="83">
        <f t="shared" si="33"/>
        <v>18277</v>
      </c>
      <c r="DJ60" s="174">
        <v>12</v>
      </c>
      <c r="DK60" s="174">
        <v>10</v>
      </c>
      <c r="DL60" s="174">
        <v>10</v>
      </c>
      <c r="DM60" s="100">
        <f t="shared" si="34"/>
        <v>2082.5</v>
      </c>
      <c r="DN60" s="309"/>
      <c r="DO60" s="311"/>
      <c r="DP60" s="102">
        <v>54</v>
      </c>
      <c r="DQ60" s="74">
        <f t="shared" si="35"/>
        <v>202.5</v>
      </c>
      <c r="DR60" s="1">
        <v>158</v>
      </c>
      <c r="DS60" s="74">
        <f t="shared" si="36"/>
        <v>592.5</v>
      </c>
      <c r="DT60" s="1">
        <v>365</v>
      </c>
      <c r="DU60" s="74">
        <f t="shared" si="37"/>
        <v>2737.5</v>
      </c>
      <c r="DV60" s="1">
        <v>4</v>
      </c>
      <c r="DW60" s="1">
        <v>4</v>
      </c>
      <c r="DX60" s="110">
        <f t="shared" si="38"/>
        <v>4</v>
      </c>
      <c r="DY60" s="108">
        <f t="shared" si="39"/>
        <v>883.125</v>
      </c>
    </row>
    <row r="61" spans="8:129" x14ac:dyDescent="0.25">
      <c r="BF61" s="308" t="str">
        <f>C33</f>
        <v>SÁBADO</v>
      </c>
      <c r="BG61" s="312">
        <f>AX33</f>
        <v>42672</v>
      </c>
      <c r="BH61" s="135">
        <v>940</v>
      </c>
      <c r="BI61" s="82">
        <f t="shared" si="40"/>
        <v>3290</v>
      </c>
      <c r="BJ61" s="79">
        <v>329</v>
      </c>
      <c r="BK61" s="82">
        <f t="shared" si="18"/>
        <v>1151.5</v>
      </c>
      <c r="BL61" s="79">
        <v>4107</v>
      </c>
      <c r="BM61" s="82">
        <f t="shared" si="19"/>
        <v>28749</v>
      </c>
      <c r="BN61" s="79"/>
      <c r="BO61" s="174">
        <v>22</v>
      </c>
      <c r="BP61" s="174">
        <v>22</v>
      </c>
      <c r="BQ61" s="119">
        <f t="shared" si="14"/>
        <v>1508.659090909091</v>
      </c>
      <c r="BR61" s="308" t="str">
        <f>BF61</f>
        <v>SÁBADO</v>
      </c>
      <c r="BS61" s="314">
        <f>BG61</f>
        <v>42672</v>
      </c>
      <c r="BT61" s="99">
        <v>1086</v>
      </c>
      <c r="BU61" s="83">
        <f t="shared" si="20"/>
        <v>3801</v>
      </c>
      <c r="BV61" s="174">
        <v>231</v>
      </c>
      <c r="BW61" s="83">
        <f t="shared" si="41"/>
        <v>808.5</v>
      </c>
      <c r="BX61" s="174">
        <v>6101</v>
      </c>
      <c r="BY61" s="83">
        <f t="shared" si="42"/>
        <v>42707</v>
      </c>
      <c r="BZ61" s="174"/>
      <c r="CA61" s="174">
        <v>21</v>
      </c>
      <c r="CB61" s="174">
        <v>21</v>
      </c>
      <c r="CC61" s="100">
        <f t="shared" si="15"/>
        <v>2253.1666666666665</v>
      </c>
      <c r="CD61" s="308" t="str">
        <f>BR61</f>
        <v>SÁBADO</v>
      </c>
      <c r="CE61" s="316">
        <f>BS61</f>
        <v>42672</v>
      </c>
      <c r="CF61" s="99">
        <v>703</v>
      </c>
      <c r="CG61" s="74">
        <f t="shared" si="23"/>
        <v>2109</v>
      </c>
      <c r="CH61" s="174">
        <v>219</v>
      </c>
      <c r="CI61" s="74">
        <f t="shared" si="24"/>
        <v>657</v>
      </c>
      <c r="CJ61" s="174">
        <v>2532</v>
      </c>
      <c r="CK61" s="74">
        <f t="shared" si="25"/>
        <v>15192</v>
      </c>
      <c r="CL61" s="174"/>
      <c r="CM61" s="174">
        <v>14</v>
      </c>
      <c r="CN61" s="174">
        <v>14</v>
      </c>
      <c r="CO61" s="100">
        <f t="shared" si="26"/>
        <v>1282.7142857142858</v>
      </c>
      <c r="CP61" s="308" t="str">
        <f>CD61</f>
        <v>SÁBADO</v>
      </c>
      <c r="CQ61" s="318">
        <f>CE61</f>
        <v>42672</v>
      </c>
      <c r="CR61" s="91"/>
      <c r="CS61" s="83">
        <f t="shared" si="27"/>
        <v>0</v>
      </c>
      <c r="CT61" s="174"/>
      <c r="CU61" s="83">
        <f t="shared" si="28"/>
        <v>0</v>
      </c>
      <c r="CV61" s="174"/>
      <c r="CW61" s="83">
        <f t="shared" si="29"/>
        <v>0</v>
      </c>
      <c r="CX61" s="174"/>
      <c r="CY61" s="174"/>
      <c r="CZ61" s="174"/>
      <c r="DA61" s="98" t="e">
        <f t="shared" si="30"/>
        <v>#DIV/0!</v>
      </c>
      <c r="DB61" s="308" t="str">
        <f>CP61</f>
        <v>SÁBADO</v>
      </c>
      <c r="DC61" s="306">
        <f>CQ61</f>
        <v>42672</v>
      </c>
      <c r="DD61" s="99">
        <v>472</v>
      </c>
      <c r="DE61" s="83">
        <f t="shared" si="31"/>
        <v>1652</v>
      </c>
      <c r="DF61" s="174">
        <v>66</v>
      </c>
      <c r="DG61" s="83">
        <f t="shared" si="32"/>
        <v>231</v>
      </c>
      <c r="DH61" s="174">
        <v>2604</v>
      </c>
      <c r="DI61" s="83">
        <f t="shared" si="33"/>
        <v>18228</v>
      </c>
      <c r="DJ61" s="174"/>
      <c r="DK61" s="174">
        <v>9</v>
      </c>
      <c r="DL61" s="174">
        <v>9</v>
      </c>
      <c r="DM61" s="100">
        <f t="shared" si="34"/>
        <v>2234.5555555555557</v>
      </c>
      <c r="DN61" s="308" t="str">
        <f>DB61</f>
        <v>SÁBADO</v>
      </c>
      <c r="DO61" s="310">
        <f>DC61</f>
        <v>42672</v>
      </c>
      <c r="DP61" s="102">
        <v>9</v>
      </c>
      <c r="DQ61" s="74">
        <f t="shared" si="35"/>
        <v>33.75</v>
      </c>
      <c r="DR61" s="1">
        <v>78</v>
      </c>
      <c r="DS61" s="74">
        <f t="shared" si="36"/>
        <v>292.5</v>
      </c>
      <c r="DT61" s="1">
        <v>283</v>
      </c>
      <c r="DU61" s="74">
        <f t="shared" si="37"/>
        <v>2122.5</v>
      </c>
      <c r="DV61" s="1"/>
      <c r="DW61" s="1">
        <v>3</v>
      </c>
      <c r="DX61" s="110">
        <f t="shared" si="38"/>
        <v>3</v>
      </c>
      <c r="DY61" s="108">
        <f t="shared" si="39"/>
        <v>816.25</v>
      </c>
    </row>
    <row r="62" spans="8:129" ht="15.75" thickBot="1" x14ac:dyDescent="0.3">
      <c r="BF62" s="309"/>
      <c r="BG62" s="313"/>
      <c r="BH62" s="135">
        <v>755</v>
      </c>
      <c r="BI62" s="82">
        <f t="shared" si="40"/>
        <v>2642.5</v>
      </c>
      <c r="BJ62" s="79">
        <v>411</v>
      </c>
      <c r="BK62" s="82">
        <f t="shared" si="18"/>
        <v>1438.5</v>
      </c>
      <c r="BL62" s="79">
        <v>4288</v>
      </c>
      <c r="BM62" s="82">
        <f t="shared" si="19"/>
        <v>30016</v>
      </c>
      <c r="BN62" s="79">
        <v>25</v>
      </c>
      <c r="BO62" s="174">
        <v>22</v>
      </c>
      <c r="BP62" s="174">
        <v>23</v>
      </c>
      <c r="BQ62" s="119">
        <f t="shared" si="14"/>
        <v>1482.4782608695652</v>
      </c>
      <c r="BR62" s="309"/>
      <c r="BS62" s="315"/>
      <c r="BT62" s="99">
        <v>869</v>
      </c>
      <c r="BU62" s="83">
        <f t="shared" si="20"/>
        <v>3041.5</v>
      </c>
      <c r="BV62" s="174">
        <v>320</v>
      </c>
      <c r="BW62" s="83">
        <f t="shared" si="41"/>
        <v>1120</v>
      </c>
      <c r="BX62" s="174">
        <v>5611</v>
      </c>
      <c r="BY62" s="83">
        <f t="shared" si="42"/>
        <v>39277</v>
      </c>
      <c r="BZ62" s="174">
        <v>25</v>
      </c>
      <c r="CA62" s="174">
        <v>22</v>
      </c>
      <c r="CB62" s="174">
        <v>22</v>
      </c>
      <c r="CC62" s="100">
        <f t="shared" si="15"/>
        <v>1974.4772727272727</v>
      </c>
      <c r="CD62" s="309"/>
      <c r="CE62" s="317"/>
      <c r="CF62" s="99">
        <v>420</v>
      </c>
      <c r="CG62" s="74">
        <f t="shared" si="23"/>
        <v>1260</v>
      </c>
      <c r="CH62" s="174">
        <v>156</v>
      </c>
      <c r="CI62" s="74">
        <f t="shared" si="24"/>
        <v>468</v>
      </c>
      <c r="CJ62" s="174">
        <v>1927</v>
      </c>
      <c r="CK62" s="74">
        <f t="shared" si="25"/>
        <v>11562</v>
      </c>
      <c r="CL62" s="174">
        <v>14</v>
      </c>
      <c r="CM62" s="174">
        <v>10</v>
      </c>
      <c r="CN62" s="174">
        <v>10</v>
      </c>
      <c r="CO62" s="100">
        <f t="shared" si="26"/>
        <v>1329</v>
      </c>
      <c r="CP62" s="309"/>
      <c r="CQ62" s="319"/>
      <c r="CR62" s="91"/>
      <c r="CS62" s="83">
        <f t="shared" si="27"/>
        <v>0</v>
      </c>
      <c r="CT62" s="174"/>
      <c r="CU62" s="83">
        <f t="shared" si="28"/>
        <v>0</v>
      </c>
      <c r="CV62" s="174"/>
      <c r="CW62" s="83">
        <f t="shared" si="29"/>
        <v>0</v>
      </c>
      <c r="CX62" s="174"/>
      <c r="CY62" s="174"/>
      <c r="CZ62" s="174"/>
      <c r="DA62" s="98" t="e">
        <f t="shared" si="30"/>
        <v>#DIV/0!</v>
      </c>
      <c r="DB62" s="309"/>
      <c r="DC62" s="307"/>
      <c r="DD62" s="99">
        <v>325</v>
      </c>
      <c r="DE62" s="83">
        <f t="shared" si="31"/>
        <v>1137.5</v>
      </c>
      <c r="DF62" s="174">
        <v>88</v>
      </c>
      <c r="DG62" s="83">
        <f t="shared" si="32"/>
        <v>308</v>
      </c>
      <c r="DH62" s="174">
        <v>1951</v>
      </c>
      <c r="DI62" s="83">
        <f t="shared" si="33"/>
        <v>13657</v>
      </c>
      <c r="DJ62" s="174">
        <v>11</v>
      </c>
      <c r="DK62" s="174">
        <v>9</v>
      </c>
      <c r="DL62" s="174">
        <v>9</v>
      </c>
      <c r="DM62" s="100">
        <f t="shared" si="34"/>
        <v>1678.0555555555557</v>
      </c>
      <c r="DN62" s="309"/>
      <c r="DO62" s="311"/>
      <c r="DP62" s="102">
        <v>18</v>
      </c>
      <c r="DQ62" s="74">
        <f t="shared" si="35"/>
        <v>67.5</v>
      </c>
      <c r="DR62" s="1">
        <v>98</v>
      </c>
      <c r="DS62" s="74">
        <f t="shared" si="36"/>
        <v>367.5</v>
      </c>
      <c r="DT62" s="1">
        <v>420</v>
      </c>
      <c r="DU62" s="74">
        <f t="shared" si="37"/>
        <v>3150</v>
      </c>
      <c r="DV62" s="1">
        <v>3</v>
      </c>
      <c r="DW62" s="1">
        <v>3</v>
      </c>
      <c r="DX62" s="110">
        <f t="shared" si="38"/>
        <v>3</v>
      </c>
      <c r="DY62" s="108">
        <f t="shared" si="39"/>
        <v>1195</v>
      </c>
    </row>
    <row r="63" spans="8:129" x14ac:dyDescent="0.25">
      <c r="BF63" s="308" t="str">
        <f>C34</f>
        <v>DOMINGO</v>
      </c>
      <c r="BG63" s="312">
        <f>AX34</f>
        <v>42673</v>
      </c>
      <c r="BH63" s="135">
        <v>578</v>
      </c>
      <c r="BI63" s="82">
        <f t="shared" si="40"/>
        <v>2023</v>
      </c>
      <c r="BJ63" s="79">
        <v>313</v>
      </c>
      <c r="BK63" s="82">
        <f t="shared" si="18"/>
        <v>1095.5</v>
      </c>
      <c r="BL63" s="79">
        <v>3526</v>
      </c>
      <c r="BM63" s="82">
        <f t="shared" si="19"/>
        <v>24682</v>
      </c>
      <c r="BN63" s="79"/>
      <c r="BO63" s="174">
        <v>19</v>
      </c>
      <c r="BP63" s="174">
        <v>19</v>
      </c>
      <c r="BQ63" s="119">
        <f t="shared" si="14"/>
        <v>1463.1842105263158</v>
      </c>
      <c r="BR63" s="308" t="str">
        <f t="shared" ref="BR63:BS65" si="51">BF63</f>
        <v>DOMINGO</v>
      </c>
      <c r="BS63" s="314">
        <f t="shared" si="51"/>
        <v>42673</v>
      </c>
      <c r="BT63" s="99">
        <v>424</v>
      </c>
      <c r="BU63" s="83">
        <f t="shared" si="20"/>
        <v>1484</v>
      </c>
      <c r="BV63" s="174">
        <v>187</v>
      </c>
      <c r="BW63" s="83">
        <f t="shared" si="41"/>
        <v>654.5</v>
      </c>
      <c r="BX63" s="174">
        <v>3317</v>
      </c>
      <c r="BY63" s="83">
        <f t="shared" si="42"/>
        <v>23219</v>
      </c>
      <c r="BZ63" s="174"/>
      <c r="CA63" s="174">
        <v>15</v>
      </c>
      <c r="CB63" s="174">
        <v>15</v>
      </c>
      <c r="CC63" s="100">
        <f t="shared" si="15"/>
        <v>1690.5</v>
      </c>
      <c r="CD63" s="308" t="str">
        <f t="shared" ref="CD63:CE65" si="52">BR63</f>
        <v>DOMINGO</v>
      </c>
      <c r="CE63" s="316">
        <f t="shared" si="52"/>
        <v>42673</v>
      </c>
      <c r="CF63" s="99">
        <v>189</v>
      </c>
      <c r="CG63" s="74">
        <f t="shared" si="23"/>
        <v>567</v>
      </c>
      <c r="CH63" s="174">
        <v>91</v>
      </c>
      <c r="CI63" s="74">
        <f t="shared" si="24"/>
        <v>273</v>
      </c>
      <c r="CJ63" s="174">
        <v>1178</v>
      </c>
      <c r="CK63" s="74">
        <f t="shared" si="25"/>
        <v>7068</v>
      </c>
      <c r="CL63" s="174"/>
      <c r="CM63" s="174">
        <v>9</v>
      </c>
      <c r="CN63" s="174">
        <v>9</v>
      </c>
      <c r="CO63" s="100">
        <f t="shared" si="26"/>
        <v>878.66666666666663</v>
      </c>
      <c r="CP63" s="308" t="str">
        <f t="shared" ref="CP63:CQ65" si="53">CD63</f>
        <v>DOMINGO</v>
      </c>
      <c r="CQ63" s="318">
        <f t="shared" si="53"/>
        <v>42673</v>
      </c>
      <c r="CR63" s="91"/>
      <c r="CS63" s="83">
        <f t="shared" si="27"/>
        <v>0</v>
      </c>
      <c r="CT63" s="174"/>
      <c r="CU63" s="83">
        <f t="shared" si="28"/>
        <v>0</v>
      </c>
      <c r="CV63" s="174"/>
      <c r="CW63" s="83">
        <f t="shared" si="29"/>
        <v>0</v>
      </c>
      <c r="CX63" s="174"/>
      <c r="CY63" s="174"/>
      <c r="CZ63" s="174"/>
      <c r="DA63" s="98" t="e">
        <f t="shared" si="30"/>
        <v>#DIV/0!</v>
      </c>
      <c r="DB63" s="308" t="str">
        <f t="shared" ref="DB63:DC65" si="54">CP63</f>
        <v>DOMINGO</v>
      </c>
      <c r="DC63" s="306">
        <f t="shared" si="54"/>
        <v>42673</v>
      </c>
      <c r="DD63" s="99"/>
      <c r="DE63" s="83">
        <f t="shared" si="31"/>
        <v>0</v>
      </c>
      <c r="DF63" s="174"/>
      <c r="DG63" s="83">
        <f t="shared" si="32"/>
        <v>0</v>
      </c>
      <c r="DH63" s="174"/>
      <c r="DI63" s="83">
        <f t="shared" si="33"/>
        <v>0</v>
      </c>
      <c r="DJ63" s="174"/>
      <c r="DK63" s="174"/>
      <c r="DL63" s="174">
        <v>0</v>
      </c>
      <c r="DM63" s="100" t="e">
        <f t="shared" si="34"/>
        <v>#DIV/0!</v>
      </c>
      <c r="DN63" s="308" t="str">
        <f t="shared" ref="DN63:DO65" si="55">DB63</f>
        <v>DOMINGO</v>
      </c>
      <c r="DO63" s="310">
        <f t="shared" si="55"/>
        <v>42673</v>
      </c>
      <c r="DP63" s="102">
        <v>0</v>
      </c>
      <c r="DQ63" s="74">
        <f t="shared" si="35"/>
        <v>0</v>
      </c>
      <c r="DR63" s="1">
        <v>86</v>
      </c>
      <c r="DS63" s="74">
        <f t="shared" si="36"/>
        <v>322.5</v>
      </c>
      <c r="DT63" s="1">
        <v>244</v>
      </c>
      <c r="DU63" s="74">
        <f t="shared" si="37"/>
        <v>1830</v>
      </c>
      <c r="DV63" s="1"/>
      <c r="DW63" s="1">
        <v>3</v>
      </c>
      <c r="DX63" s="110">
        <f t="shared" si="38"/>
        <v>3</v>
      </c>
      <c r="DY63" s="108">
        <f t="shared" si="39"/>
        <v>717.5</v>
      </c>
    </row>
    <row r="64" spans="8:129" ht="15.75" thickBot="1" x14ac:dyDescent="0.3">
      <c r="BF64" s="309"/>
      <c r="BG64" s="313"/>
      <c r="BH64" s="135">
        <v>470</v>
      </c>
      <c r="BI64" s="82">
        <f t="shared" si="40"/>
        <v>1645</v>
      </c>
      <c r="BJ64" s="79">
        <v>349</v>
      </c>
      <c r="BK64" s="82">
        <f t="shared" si="18"/>
        <v>1221.5</v>
      </c>
      <c r="BL64" s="79">
        <v>3561</v>
      </c>
      <c r="BM64" s="82">
        <f t="shared" si="19"/>
        <v>24927</v>
      </c>
      <c r="BN64" s="79">
        <v>21</v>
      </c>
      <c r="BO64" s="174">
        <v>17</v>
      </c>
      <c r="BP64" s="174">
        <v>17</v>
      </c>
      <c r="BQ64" s="119">
        <f t="shared" si="14"/>
        <v>1634.9117647058824</v>
      </c>
      <c r="BR64" s="309"/>
      <c r="BS64" s="315"/>
      <c r="BT64" s="99">
        <v>459</v>
      </c>
      <c r="BU64" s="83">
        <f t="shared" si="20"/>
        <v>1606.5</v>
      </c>
      <c r="BV64" s="174">
        <v>271</v>
      </c>
      <c r="BW64" s="83">
        <f t="shared" si="41"/>
        <v>948.5</v>
      </c>
      <c r="BX64" s="174">
        <v>4050</v>
      </c>
      <c r="BY64" s="83">
        <f t="shared" si="42"/>
        <v>28350</v>
      </c>
      <c r="BZ64" s="174">
        <v>22</v>
      </c>
      <c r="CA64" s="174">
        <v>19</v>
      </c>
      <c r="CB64" s="174">
        <v>19</v>
      </c>
      <c r="CC64" s="100">
        <f t="shared" si="15"/>
        <v>1626.578947368421</v>
      </c>
      <c r="CD64" s="309"/>
      <c r="CE64" s="317"/>
      <c r="CF64" s="99">
        <v>148</v>
      </c>
      <c r="CG64" s="74">
        <f t="shared" si="23"/>
        <v>444</v>
      </c>
      <c r="CH64" s="174">
        <v>122</v>
      </c>
      <c r="CI64" s="74">
        <f t="shared" si="24"/>
        <v>366</v>
      </c>
      <c r="CJ64" s="174">
        <v>1082</v>
      </c>
      <c r="CK64" s="74">
        <f t="shared" si="25"/>
        <v>6492</v>
      </c>
      <c r="CL64" s="174">
        <v>11</v>
      </c>
      <c r="CM64" s="174">
        <v>7</v>
      </c>
      <c r="CN64" s="174">
        <v>7</v>
      </c>
      <c r="CO64" s="100">
        <f t="shared" si="26"/>
        <v>1043.1428571428571</v>
      </c>
      <c r="CP64" s="309"/>
      <c r="CQ64" s="319"/>
      <c r="CR64" s="91"/>
      <c r="CS64" s="83">
        <f t="shared" si="27"/>
        <v>0</v>
      </c>
      <c r="CT64" s="174"/>
      <c r="CU64" s="83">
        <f t="shared" si="28"/>
        <v>0</v>
      </c>
      <c r="CV64" s="174"/>
      <c r="CW64" s="83">
        <f t="shared" si="29"/>
        <v>0</v>
      </c>
      <c r="CX64" s="174"/>
      <c r="CY64" s="174"/>
      <c r="CZ64" s="174"/>
      <c r="DA64" s="98" t="e">
        <f t="shared" si="30"/>
        <v>#DIV/0!</v>
      </c>
      <c r="DB64" s="309"/>
      <c r="DC64" s="307"/>
      <c r="DD64" s="99">
        <v>106</v>
      </c>
      <c r="DE64" s="83">
        <f t="shared" si="31"/>
        <v>371</v>
      </c>
      <c r="DF64" s="174">
        <v>54</v>
      </c>
      <c r="DG64" s="83">
        <f t="shared" si="32"/>
        <v>189</v>
      </c>
      <c r="DH64" s="174">
        <v>902</v>
      </c>
      <c r="DI64" s="83">
        <f t="shared" si="33"/>
        <v>6314</v>
      </c>
      <c r="DJ64" s="174">
        <v>6</v>
      </c>
      <c r="DK64" s="174">
        <v>6</v>
      </c>
      <c r="DL64" s="174">
        <v>6</v>
      </c>
      <c r="DM64" s="100">
        <f t="shared" si="34"/>
        <v>1145.6666666666667</v>
      </c>
      <c r="DN64" s="309"/>
      <c r="DO64" s="311"/>
      <c r="DP64" s="102">
        <v>0</v>
      </c>
      <c r="DQ64" s="74">
        <f t="shared" si="35"/>
        <v>0</v>
      </c>
      <c r="DR64" s="1">
        <v>80</v>
      </c>
      <c r="DS64" s="74">
        <f t="shared" si="36"/>
        <v>300</v>
      </c>
      <c r="DT64" s="1">
        <v>331</v>
      </c>
      <c r="DU64" s="74">
        <f t="shared" si="37"/>
        <v>2482.5</v>
      </c>
      <c r="DV64" s="1">
        <v>3</v>
      </c>
      <c r="DW64" s="1">
        <v>3</v>
      </c>
      <c r="DX64" s="110">
        <f t="shared" si="38"/>
        <v>3</v>
      </c>
      <c r="DY64" s="108">
        <f t="shared" si="39"/>
        <v>927.5</v>
      </c>
    </row>
    <row r="65" spans="58:129" x14ac:dyDescent="0.25">
      <c r="BF65" s="308" t="str">
        <f>C35</f>
        <v>LUNES</v>
      </c>
      <c r="BG65" s="312">
        <f>AX35</f>
        <v>42674</v>
      </c>
      <c r="BH65" s="135">
        <v>2074</v>
      </c>
      <c r="BI65" s="82">
        <f t="shared" si="40"/>
        <v>7259</v>
      </c>
      <c r="BJ65" s="79">
        <v>371</v>
      </c>
      <c r="BK65" s="82">
        <f t="shared" si="18"/>
        <v>1298.5</v>
      </c>
      <c r="BL65" s="79">
        <v>5964</v>
      </c>
      <c r="BM65" s="82">
        <f t="shared" si="19"/>
        <v>41748</v>
      </c>
      <c r="BN65" s="79"/>
      <c r="BO65" s="174">
        <v>27</v>
      </c>
      <c r="BP65" s="174">
        <v>27</v>
      </c>
      <c r="BQ65" s="119">
        <f t="shared" si="14"/>
        <v>1863.1666666666667</v>
      </c>
      <c r="BR65" s="308" t="str">
        <f t="shared" ref="BR65" si="56">BF65</f>
        <v>LUNES</v>
      </c>
      <c r="BS65" s="314">
        <f t="shared" si="51"/>
        <v>42674</v>
      </c>
      <c r="BT65" s="99">
        <v>2206</v>
      </c>
      <c r="BU65" s="83">
        <f t="shared" si="20"/>
        <v>7721</v>
      </c>
      <c r="BV65" s="174">
        <v>168</v>
      </c>
      <c r="BW65" s="83">
        <f t="shared" si="41"/>
        <v>588</v>
      </c>
      <c r="BX65" s="174">
        <v>7747</v>
      </c>
      <c r="BY65" s="83">
        <f t="shared" si="42"/>
        <v>54229</v>
      </c>
      <c r="BZ65" s="174"/>
      <c r="CA65" s="174">
        <v>25</v>
      </c>
      <c r="CB65" s="174">
        <v>25</v>
      </c>
      <c r="CC65" s="100">
        <f t="shared" si="15"/>
        <v>2501.52</v>
      </c>
      <c r="CD65" s="308" t="str">
        <f t="shared" ref="CD65" si="57">BR65</f>
        <v>LUNES</v>
      </c>
      <c r="CE65" s="316">
        <f t="shared" si="52"/>
        <v>42674</v>
      </c>
      <c r="CF65" s="99">
        <v>1572</v>
      </c>
      <c r="CG65" s="74">
        <f t="shared" si="23"/>
        <v>4716</v>
      </c>
      <c r="CH65" s="174">
        <v>637</v>
      </c>
      <c r="CI65" s="74">
        <f t="shared" si="24"/>
        <v>1911</v>
      </c>
      <c r="CJ65" s="174">
        <v>4090</v>
      </c>
      <c r="CK65" s="74">
        <f t="shared" si="25"/>
        <v>24540</v>
      </c>
      <c r="CL65" s="174"/>
      <c r="CM65" s="174">
        <v>16</v>
      </c>
      <c r="CN65" s="174">
        <v>16</v>
      </c>
      <c r="CO65" s="100">
        <f t="shared" si="26"/>
        <v>1947.9375</v>
      </c>
      <c r="CP65" s="308" t="str">
        <f t="shared" ref="CP65" si="58">CD65</f>
        <v>LUNES</v>
      </c>
      <c r="CQ65" s="318">
        <f t="shared" si="53"/>
        <v>42674</v>
      </c>
      <c r="CR65" s="91"/>
      <c r="CS65" s="83">
        <f t="shared" si="27"/>
        <v>0</v>
      </c>
      <c r="CT65" s="174"/>
      <c r="CU65" s="83">
        <f t="shared" si="28"/>
        <v>0</v>
      </c>
      <c r="CV65" s="174"/>
      <c r="CW65" s="83">
        <f t="shared" si="29"/>
        <v>0</v>
      </c>
      <c r="CX65" s="174"/>
      <c r="CY65" s="174"/>
      <c r="CZ65" s="174"/>
      <c r="DA65" s="98" t="e">
        <f t="shared" si="30"/>
        <v>#DIV/0!</v>
      </c>
      <c r="DB65" s="308" t="str">
        <f t="shared" ref="DB65" si="59">CP65</f>
        <v>LUNES</v>
      </c>
      <c r="DC65" s="306">
        <f t="shared" si="54"/>
        <v>42674</v>
      </c>
      <c r="DD65" s="99">
        <v>708</v>
      </c>
      <c r="DE65" s="83">
        <f t="shared" si="31"/>
        <v>2478</v>
      </c>
      <c r="DF65" s="174">
        <v>37</v>
      </c>
      <c r="DG65" s="83">
        <f t="shared" si="32"/>
        <v>129.5</v>
      </c>
      <c r="DH65" s="174">
        <v>2895</v>
      </c>
      <c r="DI65" s="83">
        <f t="shared" si="33"/>
        <v>20265</v>
      </c>
      <c r="DJ65" s="174"/>
      <c r="DK65" s="174">
        <v>10</v>
      </c>
      <c r="DL65" s="174">
        <v>11</v>
      </c>
      <c r="DM65" s="100">
        <f t="shared" si="34"/>
        <v>2079.318181818182</v>
      </c>
      <c r="DN65" s="308" t="str">
        <f t="shared" ref="DN65" si="60">DB65</f>
        <v>LUNES</v>
      </c>
      <c r="DO65" s="310">
        <f t="shared" si="55"/>
        <v>42674</v>
      </c>
      <c r="DP65" s="102">
        <v>51</v>
      </c>
      <c r="DQ65" s="74">
        <f t="shared" si="35"/>
        <v>191.25</v>
      </c>
      <c r="DR65" s="1">
        <v>146</v>
      </c>
      <c r="DS65" s="74">
        <f t="shared" si="36"/>
        <v>547.5</v>
      </c>
      <c r="DT65" s="1">
        <v>363</v>
      </c>
      <c r="DU65" s="74">
        <f t="shared" si="37"/>
        <v>2722.5</v>
      </c>
      <c r="DV65" s="1"/>
      <c r="DW65" s="1">
        <v>3</v>
      </c>
      <c r="DX65" s="110">
        <f t="shared" si="38"/>
        <v>3</v>
      </c>
      <c r="DY65" s="108">
        <f t="shared" si="39"/>
        <v>1153.75</v>
      </c>
    </row>
    <row r="66" spans="58:129" ht="15.75" thickBot="1" x14ac:dyDescent="0.3">
      <c r="BF66" s="309"/>
      <c r="BG66" s="313"/>
      <c r="BH66" s="95">
        <v>2368</v>
      </c>
      <c r="BI66" s="82">
        <f t="shared" si="40"/>
        <v>8288</v>
      </c>
      <c r="BJ66" s="96">
        <v>427</v>
      </c>
      <c r="BK66" s="82">
        <f t="shared" si="18"/>
        <v>1494.5</v>
      </c>
      <c r="BL66" s="96">
        <v>7005</v>
      </c>
      <c r="BM66" s="82">
        <f t="shared" si="19"/>
        <v>49035</v>
      </c>
      <c r="BN66" s="96">
        <v>28</v>
      </c>
      <c r="BO66" s="97">
        <v>22</v>
      </c>
      <c r="BP66" s="97">
        <v>22</v>
      </c>
      <c r="BQ66" s="119">
        <f t="shared" si="14"/>
        <v>2673.5227272727275</v>
      </c>
      <c r="BR66" s="309"/>
      <c r="BS66" s="315"/>
      <c r="BT66" s="120">
        <v>2318</v>
      </c>
      <c r="BU66" s="83">
        <f t="shared" si="20"/>
        <v>8113</v>
      </c>
      <c r="BV66" s="174">
        <v>343</v>
      </c>
      <c r="BW66" s="83">
        <f t="shared" si="41"/>
        <v>1200.5</v>
      </c>
      <c r="BX66" s="174">
        <v>8472</v>
      </c>
      <c r="BY66" s="83">
        <f t="shared" si="42"/>
        <v>59304</v>
      </c>
      <c r="BZ66" s="174">
        <v>26</v>
      </c>
      <c r="CA66" s="141">
        <v>24</v>
      </c>
      <c r="CB66" s="174">
        <v>24</v>
      </c>
      <c r="CC66" s="100">
        <f t="shared" si="15"/>
        <v>2859.0625</v>
      </c>
      <c r="CD66" s="309"/>
      <c r="CE66" s="317"/>
      <c r="CF66" s="99">
        <v>1332</v>
      </c>
      <c r="CG66" s="74">
        <f t="shared" si="23"/>
        <v>3996</v>
      </c>
      <c r="CH66" s="174">
        <v>138</v>
      </c>
      <c r="CI66" s="74">
        <f t="shared" si="24"/>
        <v>414</v>
      </c>
      <c r="CJ66" s="174">
        <v>2738</v>
      </c>
      <c r="CK66" s="74">
        <f t="shared" si="25"/>
        <v>16428</v>
      </c>
      <c r="CL66" s="174">
        <v>15</v>
      </c>
      <c r="CM66" s="141">
        <v>10</v>
      </c>
      <c r="CN66" s="174">
        <v>10</v>
      </c>
      <c r="CO66" s="100">
        <f t="shared" si="26"/>
        <v>2083.8000000000002</v>
      </c>
      <c r="CP66" s="309"/>
      <c r="CQ66" s="319"/>
      <c r="CR66" s="91"/>
      <c r="CS66" s="83">
        <f t="shared" si="27"/>
        <v>0</v>
      </c>
      <c r="CT66" s="174"/>
      <c r="CU66" s="83">
        <f t="shared" si="28"/>
        <v>0</v>
      </c>
      <c r="CV66" s="174"/>
      <c r="CW66" s="83">
        <f t="shared" si="29"/>
        <v>0</v>
      </c>
      <c r="CX66" s="174"/>
      <c r="CY66" s="141"/>
      <c r="CZ66" s="174"/>
      <c r="DA66" s="98" t="e">
        <f t="shared" si="30"/>
        <v>#DIV/0!</v>
      </c>
      <c r="DB66" s="309"/>
      <c r="DC66" s="307"/>
      <c r="DD66" s="99">
        <v>552</v>
      </c>
      <c r="DE66" s="83">
        <f t="shared" si="31"/>
        <v>1932</v>
      </c>
      <c r="DF66" s="174">
        <v>93</v>
      </c>
      <c r="DG66" s="83">
        <f t="shared" si="32"/>
        <v>325.5</v>
      </c>
      <c r="DH66" s="174">
        <v>2662</v>
      </c>
      <c r="DI66" s="83">
        <f t="shared" si="33"/>
        <v>18634</v>
      </c>
      <c r="DJ66" s="174">
        <v>10</v>
      </c>
      <c r="DK66" s="141">
        <v>9</v>
      </c>
      <c r="DL66" s="174">
        <v>9</v>
      </c>
      <c r="DM66" s="100">
        <f t="shared" si="34"/>
        <v>2321.2777777777778</v>
      </c>
      <c r="DN66" s="309"/>
      <c r="DO66" s="311"/>
      <c r="DP66" s="103">
        <v>68</v>
      </c>
      <c r="DQ66" s="87">
        <f t="shared" si="35"/>
        <v>255</v>
      </c>
      <c r="DR66" s="84">
        <v>198</v>
      </c>
      <c r="DS66" s="87">
        <f t="shared" si="36"/>
        <v>742.5</v>
      </c>
      <c r="DT66" s="84">
        <v>489</v>
      </c>
      <c r="DU66" s="87">
        <f t="shared" si="37"/>
        <v>3667.5</v>
      </c>
      <c r="DV66" s="84">
        <v>3</v>
      </c>
      <c r="DW66" s="84">
        <v>3</v>
      </c>
      <c r="DX66" s="110">
        <f t="shared" si="38"/>
        <v>3</v>
      </c>
      <c r="DY66" s="108">
        <f t="shared" si="39"/>
        <v>1555</v>
      </c>
    </row>
    <row r="67" spans="58:129" ht="15.75" thickBot="1" x14ac:dyDescent="0.3">
      <c r="BG67" s="122" t="s">
        <v>28</v>
      </c>
      <c r="BH67" s="286">
        <f t="shared" ref="BH67:BP67" si="61">SUM(BH5:BH66)</f>
        <v>102849</v>
      </c>
      <c r="BI67" s="82">
        <f t="shared" si="40"/>
        <v>359971.5</v>
      </c>
      <c r="BJ67" s="93">
        <f t="shared" si="61"/>
        <v>22139</v>
      </c>
      <c r="BK67" s="82">
        <f t="shared" si="18"/>
        <v>77486.5</v>
      </c>
      <c r="BL67" s="93">
        <f t="shared" si="61"/>
        <v>316169</v>
      </c>
      <c r="BM67" s="82">
        <f t="shared" si="19"/>
        <v>2213183</v>
      </c>
      <c r="BN67" s="93">
        <f t="shared" si="61"/>
        <v>831</v>
      </c>
      <c r="BO67" s="94">
        <f t="shared" si="61"/>
        <v>1466</v>
      </c>
      <c r="BP67" s="121">
        <f t="shared" si="61"/>
        <v>1479</v>
      </c>
      <c r="BQ67" s="119">
        <f t="shared" si="14"/>
        <v>1792.1845841784989</v>
      </c>
      <c r="BR67" s="127"/>
      <c r="BS67" s="131" t="s">
        <v>28</v>
      </c>
      <c r="BT67" s="101">
        <f>SUM(BT5:BT66)</f>
        <v>100720</v>
      </c>
      <c r="BU67" s="83">
        <f t="shared" si="20"/>
        <v>352520</v>
      </c>
      <c r="BV67" s="80">
        <f>SUM(BV5:BV66)</f>
        <v>15364</v>
      </c>
      <c r="BW67" s="83">
        <f t="shared" si="41"/>
        <v>53774</v>
      </c>
      <c r="BX67" s="80">
        <f>SUM(BX5:BX66)</f>
        <v>391886</v>
      </c>
      <c r="BY67" s="83">
        <f t="shared" si="42"/>
        <v>2743202</v>
      </c>
      <c r="BZ67" s="76">
        <f>SUM(BZ5:BZ66)</f>
        <v>757</v>
      </c>
      <c r="CA67" s="142">
        <f>SUM(CA5:CA66)</f>
        <v>1393</v>
      </c>
      <c r="CB67" s="86">
        <f>SUM(CB5:CB66)</f>
        <v>1410</v>
      </c>
      <c r="CC67" s="100">
        <f t="shared" si="15"/>
        <v>2233.6851063829786</v>
      </c>
      <c r="CE67" s="122" t="s">
        <v>28</v>
      </c>
      <c r="CF67" s="101">
        <f>SUM(CF5:CF66)</f>
        <v>69597</v>
      </c>
      <c r="CG67" s="74">
        <f t="shared" si="23"/>
        <v>208791</v>
      </c>
      <c r="CH67" s="80">
        <f>SUM(CH5:CH66)</f>
        <v>14551</v>
      </c>
      <c r="CI67" s="74">
        <f t="shared" si="24"/>
        <v>43653</v>
      </c>
      <c r="CJ67" s="80">
        <f>SUM(CJ5:CJ66)</f>
        <v>172689</v>
      </c>
      <c r="CK67" s="74">
        <f t="shared" si="25"/>
        <v>1036134</v>
      </c>
      <c r="CL67" s="80">
        <f>SUM(CL5:CL66)</f>
        <v>459</v>
      </c>
      <c r="CM67" s="174">
        <f>SUM(CM5:CM66)</f>
        <v>781</v>
      </c>
      <c r="CN67" s="86">
        <f>SUM(CN5:CN66)</f>
        <v>798</v>
      </c>
      <c r="CO67" s="100">
        <f t="shared" si="26"/>
        <v>1614.7593984962407</v>
      </c>
      <c r="CP67" s="130"/>
      <c r="CQ67" s="128" t="s">
        <v>28</v>
      </c>
      <c r="CR67" s="80">
        <f>SUM(CR5:CR66)</f>
        <v>0</v>
      </c>
      <c r="CS67" s="83">
        <f t="shared" si="27"/>
        <v>0</v>
      </c>
      <c r="CT67" s="80">
        <f>SUM(CT5:CT66)</f>
        <v>0</v>
      </c>
      <c r="CU67" s="83">
        <f t="shared" si="28"/>
        <v>0</v>
      </c>
      <c r="CV67" s="80">
        <f>SUM(CV5:CV66)</f>
        <v>0</v>
      </c>
      <c r="CW67" s="83">
        <f t="shared" si="29"/>
        <v>0</v>
      </c>
      <c r="CX67" s="80">
        <f>SUM(CX5:CX66)</f>
        <v>0</v>
      </c>
      <c r="CY67" s="174">
        <f>SUM(CY5:CY66)</f>
        <v>0</v>
      </c>
      <c r="CZ67" s="86">
        <f>SUM(CZ5:CZ66)</f>
        <v>0</v>
      </c>
      <c r="DA67" s="98" t="e">
        <f t="shared" si="30"/>
        <v>#DIV/0!</v>
      </c>
      <c r="DC67" s="122" t="s">
        <v>28</v>
      </c>
      <c r="DD67" s="101">
        <f>SUM(DD5:DD66)</f>
        <v>35568</v>
      </c>
      <c r="DE67" s="83">
        <f t="shared" si="31"/>
        <v>124488</v>
      </c>
      <c r="DF67" s="80">
        <f>SUM(DF5:DF66)</f>
        <v>3918</v>
      </c>
      <c r="DG67" s="83">
        <f t="shared" si="32"/>
        <v>13713</v>
      </c>
      <c r="DH67" s="80">
        <f>SUM(DH5:DH66)</f>
        <v>148833</v>
      </c>
      <c r="DI67" s="83">
        <f t="shared" si="33"/>
        <v>1041831</v>
      </c>
      <c r="DJ67" s="80">
        <f>SUM(DJ5:DJ66)</f>
        <v>350</v>
      </c>
      <c r="DK67" s="174">
        <f>SUM(DK5:DK66)</f>
        <v>600</v>
      </c>
      <c r="DL67" s="86">
        <f>SUM(DL5:DL66)</f>
        <v>609</v>
      </c>
      <c r="DM67" s="100">
        <f t="shared" si="34"/>
        <v>1937.655172413793</v>
      </c>
      <c r="DN67" s="130"/>
      <c r="DO67" s="105" t="s">
        <v>28</v>
      </c>
      <c r="DP67" s="104">
        <f>SUM(DP5:DP66)</f>
        <v>2524</v>
      </c>
      <c r="DQ67" s="74">
        <f t="shared" si="35"/>
        <v>9465</v>
      </c>
      <c r="DR67" s="85">
        <f t="shared" ref="DR67:DX67" si="62">SUM(DR5:DR66)</f>
        <v>10332</v>
      </c>
      <c r="DS67" s="74">
        <f t="shared" si="36"/>
        <v>38745</v>
      </c>
      <c r="DT67" s="85">
        <f t="shared" si="62"/>
        <v>26909</v>
      </c>
      <c r="DU67" s="74">
        <f t="shared" si="37"/>
        <v>201817.5</v>
      </c>
      <c r="DV67" s="85">
        <f t="shared" si="62"/>
        <v>118</v>
      </c>
      <c r="DW67" s="126">
        <f t="shared" si="62"/>
        <v>233</v>
      </c>
      <c r="DX67" s="123">
        <f t="shared" si="62"/>
        <v>233</v>
      </c>
      <c r="DY67" s="108">
        <f t="shared" si="39"/>
        <v>1073.0793991416308</v>
      </c>
    </row>
  </sheetData>
  <dataConsolidate/>
  <mergeCells count="400">
    <mergeCell ref="CP65:CP66"/>
    <mergeCell ref="CQ65:CQ66"/>
    <mergeCell ref="DB65:DB66"/>
    <mergeCell ref="DC65:DC66"/>
    <mergeCell ref="DN65:DN66"/>
    <mergeCell ref="DO65:DO66"/>
    <mergeCell ref="BF65:BF66"/>
    <mergeCell ref="BG65:BG66"/>
    <mergeCell ref="BR65:BR66"/>
    <mergeCell ref="BS65:BS66"/>
    <mergeCell ref="CD65:CD66"/>
    <mergeCell ref="CE65:CE66"/>
    <mergeCell ref="CP63:CP64"/>
    <mergeCell ref="CQ63:CQ64"/>
    <mergeCell ref="DB63:DB64"/>
    <mergeCell ref="DC63:DC64"/>
    <mergeCell ref="DN63:DN64"/>
    <mergeCell ref="DO63:DO64"/>
    <mergeCell ref="BF63:BF64"/>
    <mergeCell ref="BG63:BG64"/>
    <mergeCell ref="BR63:BR64"/>
    <mergeCell ref="BS63:BS64"/>
    <mergeCell ref="CD63:CD64"/>
    <mergeCell ref="CE63:CE64"/>
    <mergeCell ref="CP61:CP62"/>
    <mergeCell ref="CQ61:CQ62"/>
    <mergeCell ref="DB61:DB62"/>
    <mergeCell ref="DC61:DC62"/>
    <mergeCell ref="DN61:DN62"/>
    <mergeCell ref="DO61:DO62"/>
    <mergeCell ref="BF61:BF62"/>
    <mergeCell ref="BG61:BG62"/>
    <mergeCell ref="BR61:BR62"/>
    <mergeCell ref="BS61:BS62"/>
    <mergeCell ref="CD61:CD62"/>
    <mergeCell ref="CE61:CE62"/>
    <mergeCell ref="CP59:CP60"/>
    <mergeCell ref="CQ59:CQ60"/>
    <mergeCell ref="DB59:DB60"/>
    <mergeCell ref="DC59:DC60"/>
    <mergeCell ref="DN59:DN60"/>
    <mergeCell ref="DO59:DO60"/>
    <mergeCell ref="BF59:BF60"/>
    <mergeCell ref="BG59:BG60"/>
    <mergeCell ref="BR59:BR60"/>
    <mergeCell ref="BS59:BS60"/>
    <mergeCell ref="CD59:CD60"/>
    <mergeCell ref="CE59:CE60"/>
    <mergeCell ref="CP57:CP58"/>
    <mergeCell ref="CQ57:CQ58"/>
    <mergeCell ref="DB57:DB58"/>
    <mergeCell ref="DC57:DC58"/>
    <mergeCell ref="DN57:DN58"/>
    <mergeCell ref="DO57:DO58"/>
    <mergeCell ref="BF57:BF58"/>
    <mergeCell ref="BG57:BG58"/>
    <mergeCell ref="BR57:BR58"/>
    <mergeCell ref="BS57:BS58"/>
    <mergeCell ref="CD57:CD58"/>
    <mergeCell ref="CE57:CE58"/>
    <mergeCell ref="DN55:DN56"/>
    <mergeCell ref="DO55:DO56"/>
    <mergeCell ref="AY56:BA56"/>
    <mergeCell ref="BB56:BC56"/>
    <mergeCell ref="DN53:DN54"/>
    <mergeCell ref="DO53:DO54"/>
    <mergeCell ref="CQ53:CQ54"/>
    <mergeCell ref="DB53:DB54"/>
    <mergeCell ref="DC53:DC54"/>
    <mergeCell ref="CD55:CD56"/>
    <mergeCell ref="CE55:CE56"/>
    <mergeCell ref="CP55:CP56"/>
    <mergeCell ref="CD53:CD54"/>
    <mergeCell ref="CE53:CE54"/>
    <mergeCell ref="CP53:CP54"/>
    <mergeCell ref="CQ55:CQ56"/>
    <mergeCell ref="DB55:DB56"/>
    <mergeCell ref="DC55:DC56"/>
    <mergeCell ref="AV53:AX53"/>
    <mergeCell ref="BF53:BF54"/>
    <mergeCell ref="BG53:BG54"/>
    <mergeCell ref="BR53:BR54"/>
    <mergeCell ref="BS53:BS54"/>
    <mergeCell ref="AV55:AX55"/>
    <mergeCell ref="BF55:BF56"/>
    <mergeCell ref="BG55:BG56"/>
    <mergeCell ref="BR55:BR56"/>
    <mergeCell ref="BS55:BS56"/>
    <mergeCell ref="DN49:DN50"/>
    <mergeCell ref="DO49:DO50"/>
    <mergeCell ref="AV51:AX51"/>
    <mergeCell ref="BF51:BF52"/>
    <mergeCell ref="BG51:BG52"/>
    <mergeCell ref="BR51:BR52"/>
    <mergeCell ref="BS51:BS52"/>
    <mergeCell ref="CD51:CD52"/>
    <mergeCell ref="CE51:CE52"/>
    <mergeCell ref="CP51:CP52"/>
    <mergeCell ref="CD49:CD50"/>
    <mergeCell ref="CE49:CE50"/>
    <mergeCell ref="CP49:CP50"/>
    <mergeCell ref="CQ49:CQ50"/>
    <mergeCell ref="DB49:DB50"/>
    <mergeCell ref="DC49:DC50"/>
    <mergeCell ref="CQ51:CQ52"/>
    <mergeCell ref="DB51:DB52"/>
    <mergeCell ref="DC51:DC52"/>
    <mergeCell ref="DN51:DN52"/>
    <mergeCell ref="DO51:DO52"/>
    <mergeCell ref="AV48:AX48"/>
    <mergeCell ref="AV49:AX49"/>
    <mergeCell ref="BF49:BF50"/>
    <mergeCell ref="BG49:BG50"/>
    <mergeCell ref="BR49:BR50"/>
    <mergeCell ref="BS49:BS50"/>
    <mergeCell ref="CP47:CP48"/>
    <mergeCell ref="CQ47:CQ48"/>
    <mergeCell ref="DB47:DB48"/>
    <mergeCell ref="DC47:DC48"/>
    <mergeCell ref="DN47:DN48"/>
    <mergeCell ref="DO47:DO48"/>
    <mergeCell ref="BF47:BF48"/>
    <mergeCell ref="BG47:BG48"/>
    <mergeCell ref="BR47:BR48"/>
    <mergeCell ref="BS47:BS48"/>
    <mergeCell ref="CD47:CD48"/>
    <mergeCell ref="CE47:CE48"/>
    <mergeCell ref="AY44:BA44"/>
    <mergeCell ref="BB44:BC44"/>
    <mergeCell ref="DN41:DN42"/>
    <mergeCell ref="DO41:DO42"/>
    <mergeCell ref="CQ41:CQ42"/>
    <mergeCell ref="DB41:DB42"/>
    <mergeCell ref="DC41:DC42"/>
    <mergeCell ref="CP45:CP46"/>
    <mergeCell ref="CQ45:CQ46"/>
    <mergeCell ref="DB45:DB46"/>
    <mergeCell ref="DC45:DC46"/>
    <mergeCell ref="DN45:DN46"/>
    <mergeCell ref="DO45:DO46"/>
    <mergeCell ref="BF45:BF46"/>
    <mergeCell ref="BG45:BG46"/>
    <mergeCell ref="BR45:BR46"/>
    <mergeCell ref="BS45:BS46"/>
    <mergeCell ref="CD45:CD46"/>
    <mergeCell ref="CE45:CE46"/>
    <mergeCell ref="DC39:DC40"/>
    <mergeCell ref="DN39:DN40"/>
    <mergeCell ref="DO39:DO40"/>
    <mergeCell ref="AV41:AX41"/>
    <mergeCell ref="BF41:BF42"/>
    <mergeCell ref="BG41:BG42"/>
    <mergeCell ref="BR41:BR42"/>
    <mergeCell ref="BS41:BS42"/>
    <mergeCell ref="AV43:AX43"/>
    <mergeCell ref="BF43:BF44"/>
    <mergeCell ref="BG43:BG44"/>
    <mergeCell ref="BR43:BR44"/>
    <mergeCell ref="BS43:BS44"/>
    <mergeCell ref="CD43:CD44"/>
    <mergeCell ref="CE43:CE44"/>
    <mergeCell ref="CP43:CP44"/>
    <mergeCell ref="CD41:CD42"/>
    <mergeCell ref="CE41:CE42"/>
    <mergeCell ref="CP41:CP42"/>
    <mergeCell ref="CQ43:CQ44"/>
    <mergeCell ref="DB43:DB44"/>
    <mergeCell ref="DC43:DC44"/>
    <mergeCell ref="DN43:DN44"/>
    <mergeCell ref="DO43:DO44"/>
    <mergeCell ref="DO37:DO38"/>
    <mergeCell ref="AJ38:AO38"/>
    <mergeCell ref="AV39:AX39"/>
    <mergeCell ref="BF39:BF40"/>
    <mergeCell ref="BG39:BG40"/>
    <mergeCell ref="BR39:BR40"/>
    <mergeCell ref="BS39:BS40"/>
    <mergeCell ref="CD39:CD40"/>
    <mergeCell ref="CE39:CE40"/>
    <mergeCell ref="CP39:CP40"/>
    <mergeCell ref="CE37:CE38"/>
    <mergeCell ref="CP37:CP38"/>
    <mergeCell ref="CQ37:CQ38"/>
    <mergeCell ref="DB37:DB38"/>
    <mergeCell ref="DC37:DC38"/>
    <mergeCell ref="DN37:DN38"/>
    <mergeCell ref="AV37:AX37"/>
    <mergeCell ref="BF37:BF38"/>
    <mergeCell ref="BG37:BG38"/>
    <mergeCell ref="BR37:BR38"/>
    <mergeCell ref="BS37:BS38"/>
    <mergeCell ref="CD37:CD38"/>
    <mergeCell ref="CQ39:CQ40"/>
    <mergeCell ref="DB39:DB40"/>
    <mergeCell ref="CP35:CP36"/>
    <mergeCell ref="CQ35:CQ36"/>
    <mergeCell ref="DB35:DB36"/>
    <mergeCell ref="DC35:DC36"/>
    <mergeCell ref="DN35:DN36"/>
    <mergeCell ref="DO35:DO36"/>
    <mergeCell ref="BF35:BF36"/>
    <mergeCell ref="BG35:BG36"/>
    <mergeCell ref="BR35:BR36"/>
    <mergeCell ref="BS35:BS36"/>
    <mergeCell ref="CD35:CD36"/>
    <mergeCell ref="CE35:CE36"/>
    <mergeCell ref="CP33:CP34"/>
    <mergeCell ref="CQ33:CQ34"/>
    <mergeCell ref="DB33:DB34"/>
    <mergeCell ref="DC33:DC34"/>
    <mergeCell ref="DN33:DN34"/>
    <mergeCell ref="DO33:DO34"/>
    <mergeCell ref="BF33:BF34"/>
    <mergeCell ref="BG33:BG34"/>
    <mergeCell ref="BR33:BR34"/>
    <mergeCell ref="BS33:BS34"/>
    <mergeCell ref="CD33:CD34"/>
    <mergeCell ref="CE33:CE34"/>
    <mergeCell ref="CP31:CP32"/>
    <mergeCell ref="CQ31:CQ32"/>
    <mergeCell ref="DB31:DB32"/>
    <mergeCell ref="DC31:DC32"/>
    <mergeCell ref="DN31:DN32"/>
    <mergeCell ref="DO31:DO32"/>
    <mergeCell ref="BF31:BF32"/>
    <mergeCell ref="BG31:BG32"/>
    <mergeCell ref="BR31:BR32"/>
    <mergeCell ref="BS31:BS32"/>
    <mergeCell ref="CD31:CD32"/>
    <mergeCell ref="CE31:CE32"/>
    <mergeCell ref="CP29:CP30"/>
    <mergeCell ref="CQ29:CQ30"/>
    <mergeCell ref="DB29:DB30"/>
    <mergeCell ref="DC29:DC30"/>
    <mergeCell ref="DN29:DN30"/>
    <mergeCell ref="DO29:DO30"/>
    <mergeCell ref="BF29:BF30"/>
    <mergeCell ref="BG29:BG30"/>
    <mergeCell ref="BR29:BR30"/>
    <mergeCell ref="BS29:BS30"/>
    <mergeCell ref="CD29:CD30"/>
    <mergeCell ref="CE29:CE30"/>
    <mergeCell ref="CP27:CP28"/>
    <mergeCell ref="CQ27:CQ28"/>
    <mergeCell ref="DB27:DB28"/>
    <mergeCell ref="DC27:DC28"/>
    <mergeCell ref="DN27:DN28"/>
    <mergeCell ref="DO27:DO28"/>
    <mergeCell ref="BF27:BF28"/>
    <mergeCell ref="BG27:BG28"/>
    <mergeCell ref="BR27:BR28"/>
    <mergeCell ref="BS27:BS28"/>
    <mergeCell ref="CD27:CD28"/>
    <mergeCell ref="CE27:CE28"/>
    <mergeCell ref="CP25:CP26"/>
    <mergeCell ref="CQ25:CQ26"/>
    <mergeCell ref="DB25:DB26"/>
    <mergeCell ref="DC25:DC26"/>
    <mergeCell ref="DN25:DN26"/>
    <mergeCell ref="DO25:DO26"/>
    <mergeCell ref="BF25:BF26"/>
    <mergeCell ref="BG25:BG26"/>
    <mergeCell ref="BR25:BR26"/>
    <mergeCell ref="BS25:BS26"/>
    <mergeCell ref="CD25:CD26"/>
    <mergeCell ref="CE25:CE26"/>
    <mergeCell ref="CP23:CP24"/>
    <mergeCell ref="CQ23:CQ24"/>
    <mergeCell ref="DB23:DB24"/>
    <mergeCell ref="DC23:DC24"/>
    <mergeCell ref="DN23:DN24"/>
    <mergeCell ref="DO23:DO24"/>
    <mergeCell ref="BF23:BF24"/>
    <mergeCell ref="BG23:BG24"/>
    <mergeCell ref="BR23:BR24"/>
    <mergeCell ref="BS23:BS24"/>
    <mergeCell ref="CD23:CD24"/>
    <mergeCell ref="CE23:CE24"/>
    <mergeCell ref="CP21:CP22"/>
    <mergeCell ref="CQ21:CQ22"/>
    <mergeCell ref="DB21:DB22"/>
    <mergeCell ref="DC21:DC22"/>
    <mergeCell ref="DN21:DN22"/>
    <mergeCell ref="DO21:DO22"/>
    <mergeCell ref="BF21:BF22"/>
    <mergeCell ref="BG21:BG22"/>
    <mergeCell ref="BR21:BR22"/>
    <mergeCell ref="BS21:BS22"/>
    <mergeCell ref="CD21:CD22"/>
    <mergeCell ref="CE21:CE22"/>
    <mergeCell ref="CP19:CP20"/>
    <mergeCell ref="CQ19:CQ20"/>
    <mergeCell ref="DB19:DB20"/>
    <mergeCell ref="DC19:DC20"/>
    <mergeCell ref="DN19:DN20"/>
    <mergeCell ref="DO19:DO20"/>
    <mergeCell ref="BF19:BF20"/>
    <mergeCell ref="BG19:BG20"/>
    <mergeCell ref="BR19:BR20"/>
    <mergeCell ref="BS19:BS20"/>
    <mergeCell ref="CD19:CD20"/>
    <mergeCell ref="CE19:CE20"/>
    <mergeCell ref="CP17:CP18"/>
    <mergeCell ref="CQ17:CQ18"/>
    <mergeCell ref="DB17:DB18"/>
    <mergeCell ref="DC17:DC18"/>
    <mergeCell ref="DN17:DN18"/>
    <mergeCell ref="DO17:DO18"/>
    <mergeCell ref="BF17:BF18"/>
    <mergeCell ref="BG17:BG18"/>
    <mergeCell ref="BR17:BR18"/>
    <mergeCell ref="BS17:BS18"/>
    <mergeCell ref="CD17:CD18"/>
    <mergeCell ref="CE17:CE18"/>
    <mergeCell ref="CP15:CP16"/>
    <mergeCell ref="CQ15:CQ16"/>
    <mergeCell ref="DB15:DB16"/>
    <mergeCell ref="DC15:DC16"/>
    <mergeCell ref="DN15:DN16"/>
    <mergeCell ref="DO15:DO16"/>
    <mergeCell ref="BF15:BF16"/>
    <mergeCell ref="BG15:BG16"/>
    <mergeCell ref="BR15:BR16"/>
    <mergeCell ref="BS15:BS16"/>
    <mergeCell ref="CD15:CD16"/>
    <mergeCell ref="CE15:CE16"/>
    <mergeCell ref="CP13:CP14"/>
    <mergeCell ref="CQ13:CQ14"/>
    <mergeCell ref="DB13:DB14"/>
    <mergeCell ref="DC13:DC14"/>
    <mergeCell ref="DN13:DN14"/>
    <mergeCell ref="DO13:DO14"/>
    <mergeCell ref="BF13:BF14"/>
    <mergeCell ref="BG13:BG14"/>
    <mergeCell ref="BR13:BR14"/>
    <mergeCell ref="BS13:BS14"/>
    <mergeCell ref="CD13:CD14"/>
    <mergeCell ref="CE13:CE14"/>
    <mergeCell ref="CP11:CP12"/>
    <mergeCell ref="CQ11:CQ12"/>
    <mergeCell ref="DB11:DB12"/>
    <mergeCell ref="DC11:DC12"/>
    <mergeCell ref="DN11:DN12"/>
    <mergeCell ref="DO11:DO12"/>
    <mergeCell ref="BF11:BF12"/>
    <mergeCell ref="BG11:BG12"/>
    <mergeCell ref="BR11:BR12"/>
    <mergeCell ref="BS11:BS12"/>
    <mergeCell ref="CD11:CD12"/>
    <mergeCell ref="CE11:CE12"/>
    <mergeCell ref="DN5:DN6"/>
    <mergeCell ref="DO5:DO6"/>
    <mergeCell ref="CP9:CP10"/>
    <mergeCell ref="CQ9:CQ10"/>
    <mergeCell ref="DB9:DB10"/>
    <mergeCell ref="DC9:DC10"/>
    <mergeCell ref="DN9:DN10"/>
    <mergeCell ref="DO9:DO10"/>
    <mergeCell ref="BF9:BF10"/>
    <mergeCell ref="BG9:BG10"/>
    <mergeCell ref="BR9:BR10"/>
    <mergeCell ref="BS9:BS10"/>
    <mergeCell ref="CD9:CD10"/>
    <mergeCell ref="CE9:CE10"/>
    <mergeCell ref="EA5:EA8"/>
    <mergeCell ref="BF7:BF8"/>
    <mergeCell ref="BG7:BG8"/>
    <mergeCell ref="BR7:BR8"/>
    <mergeCell ref="BS7:BS8"/>
    <mergeCell ref="CD7:CD8"/>
    <mergeCell ref="CE7:CE8"/>
    <mergeCell ref="DP3:DY3"/>
    <mergeCell ref="BF5:BF6"/>
    <mergeCell ref="BG5:BG6"/>
    <mergeCell ref="BR5:BR6"/>
    <mergeCell ref="BS5:BS6"/>
    <mergeCell ref="CD5:CD6"/>
    <mergeCell ref="CE5:CE6"/>
    <mergeCell ref="CP5:CP6"/>
    <mergeCell ref="CQ5:CQ6"/>
    <mergeCell ref="DB5:DB6"/>
    <mergeCell ref="CP7:CP8"/>
    <mergeCell ref="CQ7:CQ8"/>
    <mergeCell ref="DB7:DB8"/>
    <mergeCell ref="DC7:DC8"/>
    <mergeCell ref="DN7:DN8"/>
    <mergeCell ref="DO7:DO8"/>
    <mergeCell ref="DC5:DC6"/>
    <mergeCell ref="AY3:BC3"/>
    <mergeCell ref="BH3:BQ3"/>
    <mergeCell ref="BT3:CC3"/>
    <mergeCell ref="CF3:CO3"/>
    <mergeCell ref="CR3:DA3"/>
    <mergeCell ref="DD3:DM3"/>
    <mergeCell ref="B3:D3"/>
    <mergeCell ref="E3:I3"/>
    <mergeCell ref="J3:M3"/>
    <mergeCell ref="Q3:AO3"/>
    <mergeCell ref="AP3:AT3"/>
    <mergeCell ref="AV3:AX3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B67"/>
  <sheetViews>
    <sheetView topLeftCell="L1" zoomScaleNormal="100" workbookViewId="0">
      <pane ySplit="4" topLeftCell="A32" activePane="bottomLeft" state="frozen"/>
      <selection activeCell="F1" sqref="F1"/>
      <selection pane="bottomLeft" activeCell="Y42" sqref="Y42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3" width="1.28515625" hidden="1" customWidth="1"/>
    <col min="24" max="24" width="14.140625" customWidth="1"/>
    <col min="25" max="25" width="12.7109375" customWidth="1"/>
    <col min="26" max="26" width="13.7109375" customWidth="1"/>
    <col min="27" max="27" width="12.85546875" bestFit="1" customWidth="1"/>
    <col min="28" max="28" width="13.85546875" bestFit="1" customWidth="1"/>
    <col min="29" max="29" width="14.28515625" customWidth="1"/>
    <col min="30" max="30" width="16.42578125" bestFit="1" customWidth="1"/>
    <col min="31" max="31" width="12.85546875" customWidth="1"/>
    <col min="32" max="32" width="12.7109375" bestFit="1" customWidth="1"/>
    <col min="33" max="33" width="11.42578125" customWidth="1"/>
    <col min="34" max="34" width="11.5703125" customWidth="1"/>
    <col min="35" max="35" width="13.28515625" customWidth="1"/>
    <col min="36" max="36" width="12.7109375" bestFit="1" customWidth="1"/>
    <col min="37" max="37" width="13.42578125" customWidth="1"/>
    <col min="38" max="38" width="11.5703125" customWidth="1"/>
    <col min="39" max="39" width="12.7109375" customWidth="1"/>
    <col min="40" max="41" width="13.85546875" customWidth="1"/>
    <col min="42" max="42" width="19.5703125" bestFit="1" customWidth="1"/>
    <col min="43" max="43" width="17.42578125" bestFit="1" customWidth="1"/>
    <col min="44" max="45" width="21" customWidth="1"/>
    <col min="46" max="46" width="22.85546875" bestFit="1" customWidth="1"/>
    <col min="48" max="48" width="7.5703125" customWidth="1"/>
    <col min="51" max="51" width="15.28515625" customWidth="1"/>
    <col min="52" max="53" width="14.140625" customWidth="1"/>
    <col min="54" max="54" width="6.140625" bestFit="1" customWidth="1"/>
    <col min="55" max="55" width="14.140625" bestFit="1" customWidth="1"/>
    <col min="56" max="56" width="22.7109375" customWidth="1"/>
    <col min="57" max="57" width="14.140625" bestFit="1" customWidth="1"/>
    <col min="58" max="58" width="11" bestFit="1" customWidth="1"/>
    <col min="60" max="60" width="10.7109375" bestFit="1" customWidth="1"/>
    <col min="61" max="61" width="12.28515625" customWidth="1"/>
    <col min="62" max="62" width="8.28515625" customWidth="1"/>
    <col min="63" max="63" width="12.28515625" bestFit="1" customWidth="1"/>
    <col min="64" max="64" width="9" bestFit="1" customWidth="1"/>
    <col min="65" max="65" width="14.140625" bestFit="1" customWidth="1"/>
    <col min="66" max="66" width="8.42578125" style="81" customWidth="1"/>
    <col min="67" max="67" width="8.140625" bestFit="1" customWidth="1"/>
    <col min="68" max="68" width="9.85546875" bestFit="1" customWidth="1"/>
    <col min="69" max="69" width="11.28515625" bestFit="1" customWidth="1"/>
    <col min="70" max="71" width="11.28515625" customWidth="1"/>
    <col min="72" max="72" width="10" bestFit="1" customWidth="1"/>
    <col min="73" max="73" width="12.5703125" bestFit="1" customWidth="1"/>
    <col min="74" max="74" width="8.28515625" customWidth="1"/>
    <col min="75" max="75" width="11.5703125" bestFit="1" customWidth="1"/>
    <col min="76" max="76" width="9" bestFit="1" customWidth="1"/>
    <col min="77" max="77" width="14.140625" bestFit="1" customWidth="1"/>
    <col min="78" max="78" width="8.28515625" customWidth="1"/>
    <col min="79" max="79" width="8.140625" bestFit="1" customWidth="1"/>
    <col min="81" max="81" width="11.5703125" bestFit="1" customWidth="1"/>
    <col min="82" max="83" width="11.5703125" customWidth="1"/>
    <col min="84" max="84" width="10" bestFit="1" customWidth="1"/>
    <col min="85" max="85" width="12.5703125" bestFit="1" customWidth="1"/>
    <col min="86" max="86" width="8.28515625" customWidth="1"/>
    <col min="87" max="87" width="11.5703125" bestFit="1" customWidth="1"/>
    <col min="88" max="88" width="9.28515625" customWidth="1"/>
    <col min="89" max="89" width="14.140625" bestFit="1" customWidth="1"/>
    <col min="90" max="90" width="8.140625" customWidth="1"/>
    <col min="91" max="91" width="8.140625" bestFit="1" customWidth="1"/>
    <col min="92" max="92" width="9.85546875" bestFit="1" customWidth="1"/>
    <col min="93" max="93" width="11.5703125" bestFit="1" customWidth="1"/>
    <col min="94" max="95" width="11.5703125" hidden="1" customWidth="1"/>
    <col min="96" max="96" width="10" hidden="1" customWidth="1"/>
    <col min="97" max="97" width="12.5703125" hidden="1" customWidth="1"/>
    <col min="98" max="98" width="8.28515625" hidden="1" customWidth="1"/>
    <col min="99" max="99" width="11.5703125" hidden="1" customWidth="1"/>
    <col min="100" max="100" width="9" hidden="1" customWidth="1"/>
    <col min="101" max="101" width="14.140625" hidden="1" customWidth="1"/>
    <col min="102" max="102" width="8.42578125" hidden="1" customWidth="1"/>
    <col min="103" max="103" width="8.140625" hidden="1" customWidth="1"/>
    <col min="104" max="104" width="9.85546875" hidden="1" customWidth="1"/>
    <col min="105" max="105" width="11.5703125" hidden="1" customWidth="1"/>
    <col min="106" max="107" width="11.5703125" customWidth="1"/>
    <col min="108" max="108" width="10" bestFit="1" customWidth="1"/>
    <col min="109" max="109" width="12.42578125" customWidth="1"/>
    <col min="110" max="110" width="8.28515625" customWidth="1"/>
    <col min="111" max="111" width="11.5703125" bestFit="1" customWidth="1"/>
    <col min="112" max="112" width="9" bestFit="1" customWidth="1"/>
    <col min="113" max="113" width="12.5703125" bestFit="1" customWidth="1"/>
    <col min="114" max="114" width="8.7109375" customWidth="1"/>
    <col min="115" max="115" width="8.140625" bestFit="1" customWidth="1"/>
    <col min="116" max="116" width="9.85546875" bestFit="1" customWidth="1"/>
    <col min="117" max="117" width="10.5703125" bestFit="1" customWidth="1"/>
    <col min="118" max="119" width="10.5703125" customWidth="1"/>
    <col min="120" max="120" width="10" bestFit="1" customWidth="1"/>
    <col min="121" max="121" width="11.28515625" bestFit="1" customWidth="1"/>
    <col min="122" max="122" width="10.28515625" bestFit="1" customWidth="1"/>
    <col min="124" max="124" width="8.5703125" bestFit="1" customWidth="1"/>
    <col min="125" max="125" width="12.5703125" bestFit="1" customWidth="1"/>
    <col min="126" max="126" width="8.28515625" bestFit="1" customWidth="1"/>
    <col min="127" max="127" width="11.140625" bestFit="1" customWidth="1"/>
    <col min="128" max="128" width="10.140625" bestFit="1" customWidth="1"/>
    <col min="129" max="129" width="10.5703125" bestFit="1" customWidth="1"/>
    <col min="132" max="132" width="19.5703125" bestFit="1" customWidth="1"/>
  </cols>
  <sheetData>
    <row r="1" spans="2:132" ht="28.5" x14ac:dyDescent="0.45">
      <c r="B1" s="11" t="s">
        <v>136</v>
      </c>
      <c r="I1" s="30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4"/>
      <c r="Y1" s="4"/>
      <c r="Z1" s="4"/>
      <c r="AA1" s="12" t="s">
        <v>36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232" t="str">
        <f>Q2</f>
        <v>NOVIEMBRE  2016</v>
      </c>
      <c r="AS1" s="4"/>
      <c r="AT1" s="4"/>
      <c r="AU1" s="4"/>
      <c r="AV1" s="221" t="s">
        <v>72</v>
      </c>
      <c r="AW1" s="4"/>
      <c r="AX1" s="4"/>
      <c r="AY1" s="4"/>
      <c r="AZ1" s="4"/>
      <c r="BA1" s="12" t="s">
        <v>36</v>
      </c>
      <c r="BB1" s="4"/>
      <c r="BC1" s="4"/>
      <c r="BD1" s="4"/>
      <c r="BY1" s="81"/>
      <c r="CK1" s="81"/>
      <c r="CW1" s="81"/>
      <c r="DI1" s="81"/>
      <c r="DU1" s="81"/>
    </row>
    <row r="2" spans="2:132" ht="24" thickBot="1" x14ac:dyDescent="0.4">
      <c r="B2" s="10" t="s">
        <v>163</v>
      </c>
      <c r="P2" s="4"/>
      <c r="Q2" s="10" t="str">
        <f>B2</f>
        <v>NOVIEMBRE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13"/>
      <c r="AP2" s="4"/>
      <c r="AQ2" s="4"/>
      <c r="AR2" s="4"/>
      <c r="AS2" s="4"/>
      <c r="AT2" s="4"/>
      <c r="AU2" s="4"/>
      <c r="AV2" s="10" t="str">
        <f>B2</f>
        <v>NOVIEMBRE  2016</v>
      </c>
      <c r="AW2" s="4"/>
      <c r="AX2" s="4"/>
      <c r="AY2" s="4"/>
      <c r="AZ2" s="4"/>
      <c r="BA2" s="4"/>
      <c r="BB2" s="4"/>
      <c r="BC2" s="4"/>
      <c r="BD2" s="4"/>
      <c r="BL2" s="233" t="str">
        <f>AV2</f>
        <v>NOVIEMBRE  2016</v>
      </c>
      <c r="BX2" s="233" t="str">
        <f>BL2</f>
        <v>NOVIEMBRE  2016</v>
      </c>
      <c r="CJ2" s="233" t="str">
        <f>BX2</f>
        <v>NOVIEMBRE  2016</v>
      </c>
      <c r="CV2" s="233" t="str">
        <f>CJ2</f>
        <v>NOVIEMBRE  2016</v>
      </c>
      <c r="DH2" s="233" t="str">
        <f>CV2</f>
        <v>NOVIEMBRE  2016</v>
      </c>
      <c r="DT2" s="233" t="str">
        <f>DH2</f>
        <v>NOVIEMBRE  2016</v>
      </c>
      <c r="DU2" s="81"/>
    </row>
    <row r="3" spans="2:132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99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60"/>
      <c r="AP3" s="361" t="s">
        <v>119</v>
      </c>
      <c r="AQ3" s="362"/>
      <c r="AR3" s="362"/>
      <c r="AS3" s="362"/>
      <c r="AT3" s="363"/>
      <c r="AU3" s="4"/>
      <c r="AV3" s="351"/>
      <c r="AW3" s="351"/>
      <c r="AX3" s="351"/>
      <c r="AY3" s="364" t="s">
        <v>120</v>
      </c>
      <c r="AZ3" s="365"/>
      <c r="BA3" s="365"/>
      <c r="BB3" s="365"/>
      <c r="BC3" s="366"/>
      <c r="BD3" s="200"/>
      <c r="BH3" s="338" t="s">
        <v>113</v>
      </c>
      <c r="BI3" s="339"/>
      <c r="BJ3" s="339"/>
      <c r="BK3" s="339"/>
      <c r="BL3" s="339"/>
      <c r="BM3" s="339"/>
      <c r="BN3" s="339"/>
      <c r="BO3" s="339"/>
      <c r="BP3" s="339"/>
      <c r="BQ3" s="340"/>
      <c r="BR3" s="203"/>
      <c r="BS3" s="203"/>
      <c r="BT3" s="338" t="s">
        <v>114</v>
      </c>
      <c r="BU3" s="339"/>
      <c r="BV3" s="339"/>
      <c r="BW3" s="339"/>
      <c r="BX3" s="339"/>
      <c r="BY3" s="339"/>
      <c r="BZ3" s="339"/>
      <c r="CA3" s="339"/>
      <c r="CB3" s="339"/>
      <c r="CC3" s="340"/>
      <c r="CD3" s="203"/>
      <c r="CE3" s="203"/>
      <c r="CF3" s="341" t="s">
        <v>115</v>
      </c>
      <c r="CG3" s="342"/>
      <c r="CH3" s="342"/>
      <c r="CI3" s="342"/>
      <c r="CJ3" s="342"/>
      <c r="CK3" s="342"/>
      <c r="CL3" s="342"/>
      <c r="CM3" s="342"/>
      <c r="CN3" s="342"/>
      <c r="CO3" s="343"/>
      <c r="CP3" s="203"/>
      <c r="CQ3" s="203"/>
      <c r="CR3" s="344"/>
      <c r="CS3" s="345"/>
      <c r="CT3" s="345"/>
      <c r="CU3" s="345"/>
      <c r="CV3" s="345"/>
      <c r="CW3" s="345"/>
      <c r="CX3" s="345"/>
      <c r="CY3" s="345"/>
      <c r="CZ3" s="345"/>
      <c r="DA3" s="346"/>
      <c r="DB3" s="203"/>
      <c r="DC3" s="203"/>
      <c r="DD3" s="344" t="s">
        <v>116</v>
      </c>
      <c r="DE3" s="345"/>
      <c r="DF3" s="345"/>
      <c r="DG3" s="345"/>
      <c r="DH3" s="345"/>
      <c r="DI3" s="345"/>
      <c r="DJ3" s="345"/>
      <c r="DK3" s="345"/>
      <c r="DL3" s="345"/>
      <c r="DM3" s="346"/>
      <c r="DN3" s="203"/>
      <c r="DO3" s="203"/>
      <c r="DP3" s="347" t="s">
        <v>112</v>
      </c>
      <c r="DQ3" s="348"/>
      <c r="DR3" s="348"/>
      <c r="DS3" s="348"/>
      <c r="DT3" s="348"/>
      <c r="DU3" s="348"/>
      <c r="DV3" s="348"/>
      <c r="DW3" s="348"/>
      <c r="DX3" s="348"/>
      <c r="DY3" s="349"/>
    </row>
    <row r="4" spans="2:132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99"/>
      <c r="P4" s="182" t="s">
        <v>1</v>
      </c>
      <c r="Q4" s="183" t="s">
        <v>3</v>
      </c>
      <c r="R4" s="183" t="s">
        <v>31</v>
      </c>
      <c r="S4" s="183" t="s">
        <v>161</v>
      </c>
      <c r="T4" s="183" t="s">
        <v>5</v>
      </c>
      <c r="U4" s="183"/>
      <c r="V4" s="183"/>
      <c r="W4" s="183"/>
      <c r="X4" s="183" t="s">
        <v>9</v>
      </c>
      <c r="Y4" s="183" t="s">
        <v>14</v>
      </c>
      <c r="Z4" s="183" t="s">
        <v>4</v>
      </c>
      <c r="AA4" s="183" t="s">
        <v>10</v>
      </c>
      <c r="AB4" s="183" t="s">
        <v>6</v>
      </c>
      <c r="AC4" s="183" t="s">
        <v>111</v>
      </c>
      <c r="AD4" s="184" t="s">
        <v>12</v>
      </c>
      <c r="AE4" s="183" t="s">
        <v>32</v>
      </c>
      <c r="AF4" s="183" t="s">
        <v>33</v>
      </c>
      <c r="AG4" s="183" t="s">
        <v>37</v>
      </c>
      <c r="AH4" s="183" t="s">
        <v>34</v>
      </c>
      <c r="AI4" s="183" t="s">
        <v>15</v>
      </c>
      <c r="AJ4" s="185" t="s">
        <v>13</v>
      </c>
      <c r="AK4" s="183" t="s">
        <v>8</v>
      </c>
      <c r="AL4" s="183" t="s">
        <v>11</v>
      </c>
      <c r="AM4" s="183" t="s">
        <v>127</v>
      </c>
      <c r="AN4" s="183" t="s">
        <v>103</v>
      </c>
      <c r="AO4" s="202" t="s">
        <v>76</v>
      </c>
      <c r="AP4" s="238" t="s">
        <v>74</v>
      </c>
      <c r="AQ4" s="239" t="s">
        <v>125</v>
      </c>
      <c r="AR4" s="240" t="s">
        <v>128</v>
      </c>
      <c r="AS4" s="256" t="s">
        <v>129</v>
      </c>
      <c r="AT4" s="241" t="s">
        <v>133</v>
      </c>
      <c r="AU4" s="4"/>
      <c r="AV4" s="195" t="s">
        <v>30</v>
      </c>
      <c r="AW4" s="196" t="s">
        <v>0</v>
      </c>
      <c r="AX4" s="196" t="s">
        <v>1</v>
      </c>
      <c r="AY4" s="197" t="s">
        <v>107</v>
      </c>
      <c r="AZ4" s="197" t="s">
        <v>108</v>
      </c>
      <c r="BA4" s="198">
        <v>200</v>
      </c>
      <c r="BB4" s="199"/>
      <c r="BC4" s="199" t="s">
        <v>109</v>
      </c>
      <c r="BD4" s="220" t="s">
        <v>130</v>
      </c>
      <c r="BG4" s="125" t="s">
        <v>1</v>
      </c>
      <c r="BH4" s="177" t="s">
        <v>99</v>
      </c>
      <c r="BI4" s="178" t="s">
        <v>150</v>
      </c>
      <c r="BJ4" s="179" t="s">
        <v>89</v>
      </c>
      <c r="BK4" s="178" t="s">
        <v>151</v>
      </c>
      <c r="BL4" s="179" t="s">
        <v>90</v>
      </c>
      <c r="BM4" s="178" t="s">
        <v>152</v>
      </c>
      <c r="BN4" s="179" t="s">
        <v>97</v>
      </c>
      <c r="BO4" s="180" t="s">
        <v>98</v>
      </c>
      <c r="BP4" s="180" t="s">
        <v>91</v>
      </c>
      <c r="BQ4" s="181" t="s">
        <v>96</v>
      </c>
      <c r="BS4" s="125" t="s">
        <v>1</v>
      </c>
      <c r="BT4" s="136" t="s">
        <v>99</v>
      </c>
      <c r="BU4" s="137" t="s">
        <v>150</v>
      </c>
      <c r="BV4" s="138" t="s">
        <v>89</v>
      </c>
      <c r="BW4" s="137" t="s">
        <v>151</v>
      </c>
      <c r="BX4" s="138" t="s">
        <v>90</v>
      </c>
      <c r="BY4" s="137" t="s">
        <v>152</v>
      </c>
      <c r="BZ4" s="138" t="s">
        <v>97</v>
      </c>
      <c r="CA4" s="139" t="s">
        <v>98</v>
      </c>
      <c r="CB4" s="139" t="s">
        <v>91</v>
      </c>
      <c r="CC4" s="140" t="s">
        <v>96</v>
      </c>
      <c r="CE4" s="125" t="s">
        <v>1</v>
      </c>
      <c r="CF4" s="111" t="s">
        <v>100</v>
      </c>
      <c r="CG4" s="112" t="s">
        <v>150</v>
      </c>
      <c r="CH4" s="113" t="s">
        <v>89</v>
      </c>
      <c r="CI4" s="112" t="s">
        <v>151</v>
      </c>
      <c r="CJ4" s="113" t="s">
        <v>90</v>
      </c>
      <c r="CK4" s="112" t="s">
        <v>152</v>
      </c>
      <c r="CL4" s="113" t="s">
        <v>97</v>
      </c>
      <c r="CM4" s="114" t="s">
        <v>98</v>
      </c>
      <c r="CN4" s="114" t="s">
        <v>91</v>
      </c>
      <c r="CO4" s="115" t="s">
        <v>96</v>
      </c>
      <c r="CQ4" s="125" t="s">
        <v>1</v>
      </c>
      <c r="CR4" s="129" t="s">
        <v>100</v>
      </c>
      <c r="CS4" s="116" t="s">
        <v>150</v>
      </c>
      <c r="CT4" s="117" t="s">
        <v>89</v>
      </c>
      <c r="CU4" s="116" t="s">
        <v>151</v>
      </c>
      <c r="CV4" s="117" t="s">
        <v>90</v>
      </c>
      <c r="CW4" s="116" t="s">
        <v>152</v>
      </c>
      <c r="CX4" s="117" t="s">
        <v>97</v>
      </c>
      <c r="CY4" s="118" t="s">
        <v>98</v>
      </c>
      <c r="CZ4" s="118" t="s">
        <v>91</v>
      </c>
      <c r="DA4" s="124" t="s">
        <v>96</v>
      </c>
      <c r="DC4" s="125" t="s">
        <v>1</v>
      </c>
      <c r="DD4" s="290" t="s">
        <v>100</v>
      </c>
      <c r="DE4" s="291" t="s">
        <v>150</v>
      </c>
      <c r="DF4" s="292" t="s">
        <v>89</v>
      </c>
      <c r="DG4" s="291" t="s">
        <v>151</v>
      </c>
      <c r="DH4" s="292" t="s">
        <v>90</v>
      </c>
      <c r="DI4" s="291" t="s">
        <v>152</v>
      </c>
      <c r="DJ4" s="292" t="s">
        <v>97</v>
      </c>
      <c r="DK4" s="293" t="s">
        <v>98</v>
      </c>
      <c r="DL4" s="293" t="s">
        <v>91</v>
      </c>
      <c r="DM4" s="294" t="s">
        <v>96</v>
      </c>
      <c r="DO4" s="204" t="s">
        <v>1</v>
      </c>
      <c r="DP4" s="205" t="s">
        <v>100</v>
      </c>
      <c r="DQ4" s="206" t="s">
        <v>150</v>
      </c>
      <c r="DR4" s="207" t="s">
        <v>153</v>
      </c>
      <c r="DS4" s="206" t="s">
        <v>151</v>
      </c>
      <c r="DT4" s="207" t="s">
        <v>90</v>
      </c>
      <c r="DU4" s="206" t="s">
        <v>152</v>
      </c>
      <c r="DV4" s="207" t="s">
        <v>97</v>
      </c>
      <c r="DW4" s="208" t="s">
        <v>98</v>
      </c>
      <c r="DX4" s="208" t="s">
        <v>91</v>
      </c>
      <c r="DY4" s="209" t="s">
        <v>96</v>
      </c>
    </row>
    <row r="5" spans="2:132" ht="19.5" thickBot="1" x14ac:dyDescent="0.35">
      <c r="B5" s="274">
        <v>306</v>
      </c>
      <c r="C5" s="38" t="s">
        <v>21</v>
      </c>
      <c r="D5" s="39">
        <v>42675</v>
      </c>
      <c r="E5" s="143">
        <v>82509</v>
      </c>
      <c r="F5" s="143">
        <v>102683</v>
      </c>
      <c r="G5" s="35">
        <v>41868</v>
      </c>
      <c r="H5" s="168"/>
      <c r="I5" s="169">
        <v>41496</v>
      </c>
      <c r="J5" s="57">
        <f t="shared" ref="J5:J35" si="0">SUM(E5:I5)</f>
        <v>268556</v>
      </c>
      <c r="K5" s="58">
        <v>6914</v>
      </c>
      <c r="L5" s="58">
        <v>44418</v>
      </c>
      <c r="M5" s="36">
        <f t="shared" ref="M5:M35" si="1">+J5+K5+L5</f>
        <v>319888</v>
      </c>
      <c r="N5" s="47"/>
      <c r="O5" s="48"/>
      <c r="P5" s="42">
        <f t="shared" ref="P5:P34" si="2">D5</f>
        <v>42675</v>
      </c>
      <c r="Q5" s="166">
        <v>79500</v>
      </c>
      <c r="R5" s="166">
        <v>2223</v>
      </c>
      <c r="S5" s="166">
        <v>1038</v>
      </c>
      <c r="T5" s="166"/>
      <c r="U5" s="166"/>
      <c r="V5" s="166"/>
      <c r="W5" s="166"/>
      <c r="X5" s="166"/>
      <c r="Y5" s="166"/>
      <c r="Z5" s="166">
        <v>58</v>
      </c>
      <c r="AA5" s="166">
        <v>116</v>
      </c>
      <c r="AB5" s="166"/>
      <c r="AC5" s="166"/>
      <c r="AD5" s="40"/>
      <c r="AE5" s="166">
        <v>700</v>
      </c>
      <c r="AF5" s="166">
        <v>1200</v>
      </c>
      <c r="AG5" s="166"/>
      <c r="AH5" s="166"/>
      <c r="AI5" s="166">
        <v>260</v>
      </c>
      <c r="AJ5" s="166"/>
      <c r="AK5" s="166"/>
      <c r="AL5" s="166"/>
      <c r="AM5" s="166"/>
      <c r="AN5" s="55"/>
      <c r="AO5" s="52"/>
      <c r="AP5" s="44">
        <f t="shared" ref="AP5:AP35" si="3">SUM(Q5:AO5)</f>
        <v>85095</v>
      </c>
      <c r="AQ5" s="43">
        <v>0</v>
      </c>
      <c r="AR5" s="50">
        <f t="shared" ref="AR5:AR35" si="4">M5</f>
        <v>319888</v>
      </c>
      <c r="AS5" s="49">
        <f>'[2]NOV 16'!$I$5</f>
        <v>7110</v>
      </c>
      <c r="AT5" s="46">
        <f>SUM(AP5:AS5)</f>
        <v>412093</v>
      </c>
      <c r="AV5" s="275">
        <f t="shared" ref="AV5:AV34" si="5">B5</f>
        <v>306</v>
      </c>
      <c r="AW5" s="38" t="str">
        <f t="shared" ref="AW5:AW34" si="6">C5</f>
        <v>MARTES</v>
      </c>
      <c r="AX5" s="42">
        <f t="shared" ref="AX5:AX34" si="7">D5</f>
        <v>42675</v>
      </c>
      <c r="AY5" s="69">
        <f t="shared" ref="AY5:AY35" si="8">E5/7</f>
        <v>11787</v>
      </c>
      <c r="AZ5" s="69">
        <f t="shared" ref="AZ5:AZ35" si="9">F5/7</f>
        <v>14669</v>
      </c>
      <c r="BA5" s="69">
        <f t="shared" ref="BA5:BA35" si="10">G5/6</f>
        <v>6978</v>
      </c>
      <c r="BB5" s="69">
        <f t="shared" ref="BB5:BB35" si="11">H5/7</f>
        <v>0</v>
      </c>
      <c r="BC5" s="157">
        <f t="shared" ref="BC5:BC35" si="12">I5/7</f>
        <v>5928</v>
      </c>
      <c r="BD5" s="158">
        <f t="shared" ref="BD5:BD35" si="13">SUM(AY5:BC5)</f>
        <v>39362</v>
      </c>
      <c r="BF5" s="308" t="str">
        <f>C5</f>
        <v>MARTES</v>
      </c>
      <c r="BG5" s="312">
        <f>AX5</f>
        <v>42675</v>
      </c>
      <c r="BH5" s="88">
        <v>2259</v>
      </c>
      <c r="BI5" s="82">
        <f>BH5*3.5</f>
        <v>7906.5</v>
      </c>
      <c r="BJ5" s="77">
        <v>323</v>
      </c>
      <c r="BK5" s="82">
        <f>BJ5*3.5</f>
        <v>1130.5</v>
      </c>
      <c r="BL5" s="77">
        <v>6035</v>
      </c>
      <c r="BM5" s="82">
        <f>BL5*7</f>
        <v>42245</v>
      </c>
      <c r="BN5" s="75"/>
      <c r="BO5" s="174">
        <v>27</v>
      </c>
      <c r="BP5" s="174">
        <v>28</v>
      </c>
      <c r="BQ5" s="119">
        <f t="shared" ref="BQ5:BQ67" si="14">(BI5+BK5+BM5)/BP5</f>
        <v>1831.5</v>
      </c>
      <c r="BR5" s="308" t="str">
        <f>BF5</f>
        <v>MARTES</v>
      </c>
      <c r="BS5" s="314">
        <f>BG5</f>
        <v>42675</v>
      </c>
      <c r="BT5" s="107">
        <v>2211</v>
      </c>
      <c r="BU5" s="83">
        <f>BT5*3.5</f>
        <v>7738.5</v>
      </c>
      <c r="BV5" s="69">
        <v>232</v>
      </c>
      <c r="BW5" s="83">
        <f>BV5*3.5</f>
        <v>812</v>
      </c>
      <c r="BX5" s="69">
        <v>7394</v>
      </c>
      <c r="BY5" s="83">
        <f>BX5*7</f>
        <v>51758</v>
      </c>
      <c r="BZ5" s="69"/>
      <c r="CA5" s="69">
        <v>28</v>
      </c>
      <c r="CB5" s="69">
        <v>28</v>
      </c>
      <c r="CC5" s="108">
        <f t="shared" ref="CC5:CC67" si="15">(BU5+BW5+BY5)/CB5</f>
        <v>2153.875</v>
      </c>
      <c r="CD5" s="308" t="str">
        <f>BR5</f>
        <v>MARTES</v>
      </c>
      <c r="CE5" s="316">
        <f>BS5</f>
        <v>42675</v>
      </c>
      <c r="CF5" s="107">
        <v>1872</v>
      </c>
      <c r="CG5" s="83">
        <f>CF5*3</f>
        <v>5616</v>
      </c>
      <c r="CH5" s="69">
        <v>453</v>
      </c>
      <c r="CI5" s="83">
        <f>CH5*3</f>
        <v>1359</v>
      </c>
      <c r="CJ5" s="69">
        <v>4104</v>
      </c>
      <c r="CK5" s="83">
        <f>CJ5*6</f>
        <v>24624</v>
      </c>
      <c r="CL5" s="69"/>
      <c r="CM5" s="69">
        <v>18</v>
      </c>
      <c r="CN5" s="69">
        <v>18</v>
      </c>
      <c r="CO5" s="108">
        <f>(CG5+CI5+CK5)/CN5</f>
        <v>1755.5</v>
      </c>
      <c r="CP5" s="308" t="str">
        <f>CD5</f>
        <v>MARTES</v>
      </c>
      <c r="CQ5" s="318">
        <f>CE5</f>
        <v>42675</v>
      </c>
      <c r="CR5" s="90"/>
      <c r="CS5" s="83">
        <f>CR5*3.5</f>
        <v>0</v>
      </c>
      <c r="CT5" s="69"/>
      <c r="CU5" s="83">
        <f>CT5*3.5</f>
        <v>0</v>
      </c>
      <c r="CV5" s="69"/>
      <c r="CW5" s="83">
        <f>CV5*7</f>
        <v>0</v>
      </c>
      <c r="CX5" s="69"/>
      <c r="CY5" s="69"/>
      <c r="CZ5" s="69"/>
      <c r="DA5" s="106" t="e">
        <f>(CS5+CU5+CW5)/CZ5</f>
        <v>#DIV/0!</v>
      </c>
      <c r="DB5" s="308" t="str">
        <f>CP5</f>
        <v>MARTES</v>
      </c>
      <c r="DC5" s="306">
        <f>CQ5</f>
        <v>42675</v>
      </c>
      <c r="DD5" s="107">
        <v>806</v>
      </c>
      <c r="DE5" s="83">
        <f>DD5*3.5</f>
        <v>2821</v>
      </c>
      <c r="DF5" s="69">
        <v>66</v>
      </c>
      <c r="DG5" s="83">
        <f>DF5*3.5</f>
        <v>231</v>
      </c>
      <c r="DH5" s="69">
        <v>3246</v>
      </c>
      <c r="DI5" s="83">
        <f>DH5*7</f>
        <v>22722</v>
      </c>
      <c r="DJ5" s="69"/>
      <c r="DK5" s="69">
        <v>12</v>
      </c>
      <c r="DL5" s="69">
        <v>12</v>
      </c>
      <c r="DM5" s="108">
        <f>(DE5+DG5+DI5)/DL5</f>
        <v>2147.8333333333335</v>
      </c>
      <c r="DN5" s="308" t="str">
        <f>DB5</f>
        <v>MARTES</v>
      </c>
      <c r="DO5" s="310">
        <f>DC5</f>
        <v>42675</v>
      </c>
      <c r="DP5" s="109">
        <v>41</v>
      </c>
      <c r="DQ5" s="83">
        <f>DP5*3.75</f>
        <v>153.75</v>
      </c>
      <c r="DR5" s="110">
        <v>196</v>
      </c>
      <c r="DS5" s="83">
        <f>DR5*3.75</f>
        <v>735</v>
      </c>
      <c r="DT5" s="110">
        <v>430</v>
      </c>
      <c r="DU5" s="83">
        <f>DT5*7.5</f>
        <v>3225</v>
      </c>
      <c r="DV5" s="110"/>
      <c r="DW5" s="110">
        <v>3</v>
      </c>
      <c r="DX5" s="110">
        <f>DW5</f>
        <v>3</v>
      </c>
      <c r="DY5" s="108">
        <f>(DQ5+DS5+DU5)/DX5</f>
        <v>1371.25</v>
      </c>
      <c r="EA5" s="337" t="s">
        <v>92</v>
      </c>
      <c r="EB5" s="73" t="s">
        <v>93</v>
      </c>
    </row>
    <row r="6" spans="2:132" ht="19.5" thickBot="1" x14ac:dyDescent="0.35">
      <c r="B6" s="274">
        <v>307</v>
      </c>
      <c r="C6" s="38" t="s">
        <v>23</v>
      </c>
      <c r="D6" s="132">
        <f t="shared" ref="D6:D34" si="16">D5+1</f>
        <v>42676</v>
      </c>
      <c r="E6" s="144">
        <v>69174</v>
      </c>
      <c r="F6" s="144">
        <v>70931</v>
      </c>
      <c r="G6" s="2">
        <v>26856</v>
      </c>
      <c r="H6" s="170"/>
      <c r="I6" s="171">
        <v>26145</v>
      </c>
      <c r="J6" s="24">
        <f t="shared" si="0"/>
        <v>193106</v>
      </c>
      <c r="K6" s="7">
        <v>6756.5</v>
      </c>
      <c r="L6" s="7">
        <v>19969.5</v>
      </c>
      <c r="M6" s="23">
        <f t="shared" si="1"/>
        <v>219832</v>
      </c>
      <c r="N6" s="47"/>
      <c r="O6" s="48"/>
      <c r="P6" s="8">
        <f t="shared" si="2"/>
        <v>42676</v>
      </c>
      <c r="Q6" s="3">
        <v>0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6"/>
      <c r="AE6" s="3"/>
      <c r="AF6" s="3"/>
      <c r="AG6" s="3"/>
      <c r="AH6" s="3"/>
      <c r="AI6" s="3"/>
      <c r="AJ6" s="3"/>
      <c r="AK6" s="3"/>
      <c r="AL6" s="3"/>
      <c r="AM6" s="3"/>
      <c r="AN6" s="3"/>
      <c r="AO6" s="53"/>
      <c r="AP6" s="44">
        <f t="shared" si="3"/>
        <v>0</v>
      </c>
      <c r="AQ6" s="9">
        <v>0</v>
      </c>
      <c r="AR6" s="9">
        <f t="shared" si="4"/>
        <v>219832</v>
      </c>
      <c r="AS6" s="49">
        <f>'[2]NOV 16'!$I$6</f>
        <v>4102.5</v>
      </c>
      <c r="AT6" s="46">
        <f t="shared" ref="AT6:AT35" si="17">SUM(AP6:AS6)</f>
        <v>223934.5</v>
      </c>
      <c r="AV6" s="276">
        <f t="shared" si="5"/>
        <v>307</v>
      </c>
      <c r="AW6" s="5" t="str">
        <f t="shared" si="6"/>
        <v>MIÉRCOLES</v>
      </c>
      <c r="AX6" s="8">
        <f t="shared" si="7"/>
        <v>42676</v>
      </c>
      <c r="AY6" s="69">
        <f t="shared" si="8"/>
        <v>9882</v>
      </c>
      <c r="AZ6" s="69">
        <f t="shared" si="9"/>
        <v>10133</v>
      </c>
      <c r="BA6" s="69">
        <f t="shared" si="10"/>
        <v>4476</v>
      </c>
      <c r="BB6" s="69">
        <f t="shared" si="11"/>
        <v>0</v>
      </c>
      <c r="BC6" s="157">
        <f t="shared" si="12"/>
        <v>3735</v>
      </c>
      <c r="BD6" s="159">
        <f t="shared" si="13"/>
        <v>28226</v>
      </c>
      <c r="BF6" s="309"/>
      <c r="BG6" s="313"/>
      <c r="BH6" s="88">
        <v>2057</v>
      </c>
      <c r="BI6" s="82">
        <f>BH6*3.5</f>
        <v>7199.5</v>
      </c>
      <c r="BJ6" s="77">
        <v>425</v>
      </c>
      <c r="BK6" s="82">
        <f t="shared" ref="BK6:BK67" si="18">BJ6*3.5</f>
        <v>1487.5</v>
      </c>
      <c r="BL6" s="77">
        <v>5752</v>
      </c>
      <c r="BM6" s="82">
        <f t="shared" ref="BM6:BM67" si="19">BL6*7</f>
        <v>40264</v>
      </c>
      <c r="BN6" s="77">
        <v>29</v>
      </c>
      <c r="BO6" s="174">
        <v>25</v>
      </c>
      <c r="BP6" s="174">
        <v>28</v>
      </c>
      <c r="BQ6" s="119">
        <f t="shared" si="14"/>
        <v>1748.25</v>
      </c>
      <c r="BR6" s="309"/>
      <c r="BS6" s="315"/>
      <c r="BT6" s="99">
        <v>2055</v>
      </c>
      <c r="BU6" s="83">
        <f t="shared" ref="BU6:BU67" si="20">BT6*3.5</f>
        <v>7192.5</v>
      </c>
      <c r="BV6" s="174">
        <v>295</v>
      </c>
      <c r="BW6" s="83">
        <f t="shared" ref="BW6:BW32" si="21">BV6*3.5</f>
        <v>1032.5</v>
      </c>
      <c r="BX6" s="174">
        <v>7275</v>
      </c>
      <c r="BY6" s="83">
        <f t="shared" ref="BY6:BY32" si="22">BX6*7</f>
        <v>50925</v>
      </c>
      <c r="BZ6" s="174">
        <v>28</v>
      </c>
      <c r="CA6" s="174">
        <v>26</v>
      </c>
      <c r="CB6" s="174">
        <v>26</v>
      </c>
      <c r="CC6" s="100">
        <f t="shared" si="15"/>
        <v>2275</v>
      </c>
      <c r="CD6" s="309"/>
      <c r="CE6" s="317"/>
      <c r="CF6" s="99">
        <v>1307</v>
      </c>
      <c r="CG6" s="74">
        <f t="shared" ref="CG6:CG67" si="23">CF6*3</f>
        <v>3921</v>
      </c>
      <c r="CH6" s="174">
        <v>188</v>
      </c>
      <c r="CI6" s="74">
        <f t="shared" ref="CI6:CI67" si="24">CH6*3</f>
        <v>564</v>
      </c>
      <c r="CJ6" s="174">
        <v>2874</v>
      </c>
      <c r="CK6" s="74">
        <f t="shared" ref="CK6:CK67" si="25">CJ6*6</f>
        <v>17244</v>
      </c>
      <c r="CL6" s="174">
        <v>18</v>
      </c>
      <c r="CM6" s="174">
        <v>13</v>
      </c>
      <c r="CN6" s="174">
        <v>18</v>
      </c>
      <c r="CO6" s="100">
        <f t="shared" ref="CO6:CO67" si="26">(CG6+CI6+CK6)/CN6</f>
        <v>1207.1666666666667</v>
      </c>
      <c r="CP6" s="309"/>
      <c r="CQ6" s="319"/>
      <c r="CR6" s="91"/>
      <c r="CS6" s="83">
        <f t="shared" ref="CS6:CS67" si="27">CR6*3.5</f>
        <v>0</v>
      </c>
      <c r="CT6" s="174"/>
      <c r="CU6" s="83">
        <f t="shared" ref="CU6:CU67" si="28">CT6*3.5</f>
        <v>0</v>
      </c>
      <c r="CV6" s="174"/>
      <c r="CW6" s="83">
        <f t="shared" ref="CW6:CW67" si="29">CV6*7</f>
        <v>0</v>
      </c>
      <c r="CX6" s="174"/>
      <c r="CY6" s="174"/>
      <c r="CZ6" s="174"/>
      <c r="DA6" s="98" t="e">
        <f t="shared" ref="DA6:DA67" si="30">(CS6+CU6+CW6)/CZ6</f>
        <v>#DIV/0!</v>
      </c>
      <c r="DB6" s="309"/>
      <c r="DC6" s="307"/>
      <c r="DD6" s="99">
        <v>578</v>
      </c>
      <c r="DE6" s="83">
        <f t="shared" ref="DE6:DE67" si="31">DD6*3.5</f>
        <v>2023</v>
      </c>
      <c r="DF6" s="174">
        <v>85</v>
      </c>
      <c r="DG6" s="83">
        <f t="shared" ref="DG6:DG67" si="32">DF6*3.5</f>
        <v>297.5</v>
      </c>
      <c r="DH6" s="174">
        <v>2686</v>
      </c>
      <c r="DI6" s="83">
        <f t="shared" ref="DI6:DI67" si="33">DH6*7</f>
        <v>18802</v>
      </c>
      <c r="DJ6" s="174">
        <v>14</v>
      </c>
      <c r="DK6" s="174">
        <v>11</v>
      </c>
      <c r="DL6" s="174">
        <v>12</v>
      </c>
      <c r="DM6" s="100">
        <f t="shared" ref="DM6:DM67" si="34">(DE6+DG6+DI6)/DL6</f>
        <v>1760.2083333333333</v>
      </c>
      <c r="DN6" s="309"/>
      <c r="DO6" s="311"/>
      <c r="DP6" s="102">
        <v>5</v>
      </c>
      <c r="DQ6" s="74">
        <f t="shared" ref="DQ6:DQ67" si="35">DP6*3.75</f>
        <v>18.75</v>
      </c>
      <c r="DR6" s="1">
        <v>118</v>
      </c>
      <c r="DS6" s="74">
        <f t="shared" ref="DS6:DS67" si="36">DR6*3.75</f>
        <v>442.5</v>
      </c>
      <c r="DT6" s="1">
        <v>338</v>
      </c>
      <c r="DU6" s="74">
        <f t="shared" ref="DU6:DU67" si="37">DT6*7.5</f>
        <v>2535</v>
      </c>
      <c r="DV6" s="1">
        <v>3</v>
      </c>
      <c r="DW6" s="1">
        <v>2</v>
      </c>
      <c r="DX6" s="110">
        <f t="shared" ref="DX6:DX66" si="38">DW6</f>
        <v>2</v>
      </c>
      <c r="DY6" s="108">
        <f t="shared" ref="DY6:DY67" si="39">(DQ6+DS6+DU6)/DX6</f>
        <v>1498.125</v>
      </c>
      <c r="EA6" s="337"/>
      <c r="EB6" s="73" t="s">
        <v>41</v>
      </c>
    </row>
    <row r="7" spans="2:132" ht="19.5" thickBot="1" x14ac:dyDescent="0.35">
      <c r="B7" s="274">
        <v>308</v>
      </c>
      <c r="C7" s="38" t="s">
        <v>25</v>
      </c>
      <c r="D7" s="132">
        <f t="shared" si="16"/>
        <v>42677</v>
      </c>
      <c r="E7" s="144">
        <v>85659</v>
      </c>
      <c r="F7" s="144">
        <v>95991</v>
      </c>
      <c r="G7" s="2">
        <v>40488</v>
      </c>
      <c r="H7" s="170"/>
      <c r="I7" s="171">
        <v>39851</v>
      </c>
      <c r="J7" s="24">
        <f t="shared" si="0"/>
        <v>261989</v>
      </c>
      <c r="K7" s="7">
        <v>6377</v>
      </c>
      <c r="L7" s="7">
        <v>45169</v>
      </c>
      <c r="M7" s="23">
        <f t="shared" si="1"/>
        <v>313535</v>
      </c>
      <c r="N7" s="47"/>
      <c r="O7" s="48"/>
      <c r="P7" s="8">
        <f t="shared" si="2"/>
        <v>42677</v>
      </c>
      <c r="Q7" s="3">
        <v>158000</v>
      </c>
      <c r="R7" s="3">
        <v>819</v>
      </c>
      <c r="S7" s="3">
        <v>1037</v>
      </c>
      <c r="T7" s="3"/>
      <c r="U7" s="3"/>
      <c r="V7" s="3"/>
      <c r="W7" s="3"/>
      <c r="X7" s="3">
        <v>15041</v>
      </c>
      <c r="Y7" s="3"/>
      <c r="Z7" s="3"/>
      <c r="AA7" s="3">
        <v>116</v>
      </c>
      <c r="AB7" s="3"/>
      <c r="AC7" s="3"/>
      <c r="AD7" s="6"/>
      <c r="AE7" s="3">
        <v>700</v>
      </c>
      <c r="AF7" s="3">
        <v>600</v>
      </c>
      <c r="AG7" s="3"/>
      <c r="AH7" s="3"/>
      <c r="AI7" s="3">
        <v>120</v>
      </c>
      <c r="AJ7" s="3"/>
      <c r="AK7" s="3"/>
      <c r="AL7" s="3"/>
      <c r="AM7" s="3"/>
      <c r="AN7" s="3"/>
      <c r="AO7" s="53">
        <v>36216</v>
      </c>
      <c r="AP7" s="44">
        <f t="shared" si="3"/>
        <v>212649</v>
      </c>
      <c r="AQ7" s="9">
        <v>1500</v>
      </c>
      <c r="AR7" s="9">
        <f t="shared" si="4"/>
        <v>313535</v>
      </c>
      <c r="AS7" s="49">
        <f>'[2]NOV 16'!$I$7</f>
        <v>6708.75</v>
      </c>
      <c r="AT7" s="46">
        <f t="shared" si="17"/>
        <v>534392.75</v>
      </c>
      <c r="AV7" s="276">
        <f t="shared" si="5"/>
        <v>308</v>
      </c>
      <c r="AW7" s="5" t="str">
        <f t="shared" si="6"/>
        <v>JUEVES</v>
      </c>
      <c r="AX7" s="8">
        <f t="shared" si="7"/>
        <v>42677</v>
      </c>
      <c r="AY7" s="69">
        <f t="shared" si="8"/>
        <v>12237</v>
      </c>
      <c r="AZ7" s="69">
        <f t="shared" si="9"/>
        <v>13713</v>
      </c>
      <c r="BA7" s="69">
        <f t="shared" si="10"/>
        <v>6748</v>
      </c>
      <c r="BB7" s="69">
        <f t="shared" si="11"/>
        <v>0</v>
      </c>
      <c r="BC7" s="157">
        <f t="shared" si="12"/>
        <v>5693</v>
      </c>
      <c r="BD7" s="159">
        <f t="shared" si="13"/>
        <v>38391</v>
      </c>
      <c r="BF7" s="308" t="str">
        <f>C6</f>
        <v>MIÉRCOLES</v>
      </c>
      <c r="BG7" s="312">
        <f>AX6</f>
        <v>42676</v>
      </c>
      <c r="BH7" s="89">
        <v>1493</v>
      </c>
      <c r="BI7" s="82">
        <f t="shared" ref="BI7:BI67" si="40">BH7*3.5</f>
        <v>5225.5</v>
      </c>
      <c r="BJ7" s="78">
        <v>556</v>
      </c>
      <c r="BK7" s="82">
        <f t="shared" si="18"/>
        <v>1946</v>
      </c>
      <c r="BL7" s="78">
        <v>5615</v>
      </c>
      <c r="BM7" s="82">
        <f t="shared" si="19"/>
        <v>39305</v>
      </c>
      <c r="BN7" s="78"/>
      <c r="BO7" s="174">
        <v>25</v>
      </c>
      <c r="BP7" s="174">
        <v>28</v>
      </c>
      <c r="BQ7" s="119">
        <f t="shared" si="14"/>
        <v>1659.875</v>
      </c>
      <c r="BR7" s="308" t="str">
        <f>BF7</f>
        <v>MIÉRCOLES</v>
      </c>
      <c r="BS7" s="314">
        <f>BG7</f>
        <v>42676</v>
      </c>
      <c r="BT7" s="99">
        <v>1042</v>
      </c>
      <c r="BU7" s="83">
        <f t="shared" si="20"/>
        <v>3647</v>
      </c>
      <c r="BV7" s="174">
        <v>220</v>
      </c>
      <c r="BW7" s="83">
        <f t="shared" si="21"/>
        <v>770</v>
      </c>
      <c r="BX7" s="174">
        <v>5787</v>
      </c>
      <c r="BY7" s="83">
        <f t="shared" si="22"/>
        <v>40509</v>
      </c>
      <c r="BZ7" s="174"/>
      <c r="CA7" s="174">
        <v>21</v>
      </c>
      <c r="CB7" s="174">
        <v>27</v>
      </c>
      <c r="CC7" s="100">
        <f t="shared" si="15"/>
        <v>1663.9259259259259</v>
      </c>
      <c r="CD7" s="308" t="str">
        <f>BR7</f>
        <v>MIÉRCOLES</v>
      </c>
      <c r="CE7" s="316">
        <f>BS7</f>
        <v>42676</v>
      </c>
      <c r="CF7" s="99">
        <v>492</v>
      </c>
      <c r="CG7" s="74">
        <f t="shared" si="23"/>
        <v>1476</v>
      </c>
      <c r="CH7" s="174">
        <v>242</v>
      </c>
      <c r="CI7" s="74">
        <f t="shared" si="24"/>
        <v>726</v>
      </c>
      <c r="CJ7" s="174">
        <v>2533</v>
      </c>
      <c r="CK7" s="74">
        <f t="shared" si="25"/>
        <v>15198</v>
      </c>
      <c r="CL7" s="174"/>
      <c r="CM7" s="174">
        <v>11</v>
      </c>
      <c r="CN7" s="174">
        <v>19</v>
      </c>
      <c r="CO7" s="100">
        <f t="shared" si="26"/>
        <v>915.78947368421052</v>
      </c>
      <c r="CP7" s="308" t="str">
        <f>CD7</f>
        <v>MIÉRCOLES</v>
      </c>
      <c r="CQ7" s="318">
        <f>CE7</f>
        <v>42676</v>
      </c>
      <c r="CR7" s="91"/>
      <c r="CS7" s="83">
        <f t="shared" si="27"/>
        <v>0</v>
      </c>
      <c r="CT7" s="174"/>
      <c r="CU7" s="83">
        <f t="shared" si="28"/>
        <v>0</v>
      </c>
      <c r="CV7" s="174"/>
      <c r="CW7" s="83">
        <f t="shared" si="29"/>
        <v>0</v>
      </c>
      <c r="CX7" s="174"/>
      <c r="CY7" s="174"/>
      <c r="CZ7" s="174"/>
      <c r="DA7" s="98" t="e">
        <f t="shared" si="30"/>
        <v>#DIV/0!</v>
      </c>
      <c r="DB7" s="308" t="str">
        <f>CP7</f>
        <v>MIÉRCOLES</v>
      </c>
      <c r="DC7" s="306">
        <f>CQ7</f>
        <v>42676</v>
      </c>
      <c r="DD7" s="99">
        <v>410</v>
      </c>
      <c r="DE7" s="83">
        <f t="shared" si="31"/>
        <v>1435</v>
      </c>
      <c r="DF7" s="174">
        <v>43</v>
      </c>
      <c r="DG7" s="83">
        <f t="shared" si="32"/>
        <v>150.5</v>
      </c>
      <c r="DH7" s="174">
        <v>2000</v>
      </c>
      <c r="DI7" s="83">
        <f t="shared" si="33"/>
        <v>14000</v>
      </c>
      <c r="DJ7" s="174"/>
      <c r="DK7" s="174">
        <v>9</v>
      </c>
      <c r="DL7" s="174">
        <v>12</v>
      </c>
      <c r="DM7" s="100">
        <f t="shared" si="34"/>
        <v>1298.7916666666667</v>
      </c>
      <c r="DN7" s="308" t="str">
        <f>DB7</f>
        <v>MIÉRCOLES</v>
      </c>
      <c r="DO7" s="310">
        <f>DC7</f>
        <v>42676</v>
      </c>
      <c r="DP7" s="102">
        <v>7</v>
      </c>
      <c r="DQ7" s="74">
        <f t="shared" si="35"/>
        <v>26.25</v>
      </c>
      <c r="DR7" s="1">
        <v>20</v>
      </c>
      <c r="DS7" s="74">
        <f t="shared" si="36"/>
        <v>75</v>
      </c>
      <c r="DT7" s="1">
        <v>136</v>
      </c>
      <c r="DU7" s="74">
        <f t="shared" si="37"/>
        <v>1020</v>
      </c>
      <c r="DV7" s="1"/>
      <c r="DW7" s="1">
        <v>1</v>
      </c>
      <c r="DX7" s="110">
        <f t="shared" si="38"/>
        <v>1</v>
      </c>
      <c r="DY7" s="108">
        <f t="shared" si="39"/>
        <v>1121.25</v>
      </c>
      <c r="EA7" s="337"/>
      <c r="EB7" s="73" t="s">
        <v>94</v>
      </c>
    </row>
    <row r="8" spans="2:132" ht="19.5" thickBot="1" x14ac:dyDescent="0.35">
      <c r="B8" s="274">
        <v>309</v>
      </c>
      <c r="C8" s="38" t="s">
        <v>26</v>
      </c>
      <c r="D8" s="132">
        <f t="shared" si="16"/>
        <v>42678</v>
      </c>
      <c r="E8" s="144">
        <v>81711</v>
      </c>
      <c r="F8" s="144">
        <v>93289</v>
      </c>
      <c r="G8" s="2">
        <v>41904</v>
      </c>
      <c r="H8" s="170"/>
      <c r="I8" s="171">
        <v>46858</v>
      </c>
      <c r="J8" s="24">
        <f t="shared" si="0"/>
        <v>263762</v>
      </c>
      <c r="K8" s="7">
        <v>6975.5</v>
      </c>
      <c r="L8" s="7">
        <v>42422.5</v>
      </c>
      <c r="M8" s="23">
        <f t="shared" si="1"/>
        <v>313160</v>
      </c>
      <c r="N8" s="47"/>
      <c r="O8" s="48"/>
      <c r="P8" s="8">
        <f t="shared" si="2"/>
        <v>42678</v>
      </c>
      <c r="Q8" s="3">
        <v>103250</v>
      </c>
      <c r="R8" s="3">
        <v>2574</v>
      </c>
      <c r="S8" s="3">
        <v>2725</v>
      </c>
      <c r="T8" s="3">
        <v>234</v>
      </c>
      <c r="U8" s="3"/>
      <c r="V8" s="3"/>
      <c r="W8" s="3"/>
      <c r="X8" s="3">
        <v>15041</v>
      </c>
      <c r="Y8" s="3"/>
      <c r="Z8" s="3"/>
      <c r="AA8" s="3"/>
      <c r="AB8" s="3">
        <v>6036</v>
      </c>
      <c r="AC8" s="3"/>
      <c r="AD8" s="6"/>
      <c r="AE8" s="3">
        <v>350</v>
      </c>
      <c r="AF8" s="3">
        <v>2800</v>
      </c>
      <c r="AG8" s="3"/>
      <c r="AH8" s="3"/>
      <c r="AI8" s="3">
        <v>120</v>
      </c>
      <c r="AJ8" s="3"/>
      <c r="AK8" s="3"/>
      <c r="AL8" s="3"/>
      <c r="AM8" s="3"/>
      <c r="AN8" s="3"/>
      <c r="AO8" s="53">
        <v>6036</v>
      </c>
      <c r="AP8" s="44">
        <f t="shared" si="3"/>
        <v>139166</v>
      </c>
      <c r="AQ8" s="9">
        <v>0</v>
      </c>
      <c r="AR8" s="9">
        <f t="shared" si="4"/>
        <v>313160</v>
      </c>
      <c r="AS8" s="49">
        <f>'[2]NOV 16'!$I$8</f>
        <v>10001.25</v>
      </c>
      <c r="AT8" s="46">
        <f t="shared" si="17"/>
        <v>462327.25</v>
      </c>
      <c r="AV8" s="276">
        <f t="shared" si="5"/>
        <v>309</v>
      </c>
      <c r="AW8" s="5" t="str">
        <f t="shared" si="6"/>
        <v>VIERNES</v>
      </c>
      <c r="AX8" s="8">
        <f t="shared" si="7"/>
        <v>42678</v>
      </c>
      <c r="AY8" s="69">
        <f t="shared" si="8"/>
        <v>11673</v>
      </c>
      <c r="AZ8" s="69">
        <f t="shared" si="9"/>
        <v>13327</v>
      </c>
      <c r="BA8" s="69">
        <f t="shared" si="10"/>
        <v>6984</v>
      </c>
      <c r="BB8" s="69">
        <f t="shared" si="11"/>
        <v>0</v>
      </c>
      <c r="BC8" s="157">
        <f t="shared" si="12"/>
        <v>6694</v>
      </c>
      <c r="BD8" s="159">
        <f t="shared" si="13"/>
        <v>38678</v>
      </c>
      <c r="BF8" s="309"/>
      <c r="BG8" s="313"/>
      <c r="BH8" s="135">
        <v>935</v>
      </c>
      <c r="BI8" s="82">
        <f t="shared" si="40"/>
        <v>3272.5</v>
      </c>
      <c r="BJ8" s="79">
        <v>451</v>
      </c>
      <c r="BK8" s="82">
        <f t="shared" si="18"/>
        <v>1578.5</v>
      </c>
      <c r="BL8" s="79">
        <v>4267</v>
      </c>
      <c r="BM8" s="82">
        <f t="shared" si="19"/>
        <v>29869</v>
      </c>
      <c r="BN8" s="79">
        <v>26</v>
      </c>
      <c r="BO8" s="174">
        <v>15</v>
      </c>
      <c r="BP8" s="174">
        <v>27</v>
      </c>
      <c r="BQ8" s="119">
        <f t="shared" si="14"/>
        <v>1285.9259259259259</v>
      </c>
      <c r="BR8" s="309"/>
      <c r="BS8" s="315"/>
      <c r="BT8" s="99">
        <v>769</v>
      </c>
      <c r="BU8" s="83">
        <f t="shared" si="20"/>
        <v>2691.5</v>
      </c>
      <c r="BV8" s="174">
        <v>257</v>
      </c>
      <c r="BW8" s="83">
        <f t="shared" si="21"/>
        <v>899.5</v>
      </c>
      <c r="BX8" s="174">
        <v>4346</v>
      </c>
      <c r="BY8" s="83">
        <f t="shared" si="22"/>
        <v>30422</v>
      </c>
      <c r="BZ8" s="174">
        <v>23</v>
      </c>
      <c r="CA8" s="174">
        <v>12</v>
      </c>
      <c r="CB8" s="174">
        <v>26</v>
      </c>
      <c r="CC8" s="100">
        <f t="shared" si="15"/>
        <v>1308.1923076923076</v>
      </c>
      <c r="CD8" s="309"/>
      <c r="CE8" s="317"/>
      <c r="CF8" s="99">
        <v>421</v>
      </c>
      <c r="CG8" s="74">
        <f t="shared" si="23"/>
        <v>1263</v>
      </c>
      <c r="CH8" s="174">
        <v>154</v>
      </c>
      <c r="CI8" s="74">
        <f t="shared" si="24"/>
        <v>462</v>
      </c>
      <c r="CJ8" s="174">
        <v>1943</v>
      </c>
      <c r="CK8" s="74">
        <f t="shared" si="25"/>
        <v>11658</v>
      </c>
      <c r="CL8" s="174">
        <v>12</v>
      </c>
      <c r="CM8" s="174">
        <v>8</v>
      </c>
      <c r="CN8" s="174">
        <v>18</v>
      </c>
      <c r="CO8" s="100">
        <f t="shared" si="26"/>
        <v>743.5</v>
      </c>
      <c r="CP8" s="309"/>
      <c r="CQ8" s="319"/>
      <c r="CR8" s="91"/>
      <c r="CS8" s="83">
        <f t="shared" si="27"/>
        <v>0</v>
      </c>
      <c r="CT8" s="174"/>
      <c r="CU8" s="83">
        <f t="shared" si="28"/>
        <v>0</v>
      </c>
      <c r="CV8" s="174"/>
      <c r="CW8" s="83">
        <f t="shared" si="29"/>
        <v>0</v>
      </c>
      <c r="CX8" s="174"/>
      <c r="CY8" s="174"/>
      <c r="CZ8" s="174"/>
      <c r="DA8" s="98" t="e">
        <f t="shared" si="30"/>
        <v>#DIV/0!</v>
      </c>
      <c r="DB8" s="309"/>
      <c r="DC8" s="307"/>
      <c r="DD8" s="99">
        <v>274</v>
      </c>
      <c r="DE8" s="83">
        <f t="shared" si="31"/>
        <v>959</v>
      </c>
      <c r="DF8" s="174">
        <v>64</v>
      </c>
      <c r="DG8" s="83">
        <f t="shared" si="32"/>
        <v>224</v>
      </c>
      <c r="DH8" s="174">
        <v>1735</v>
      </c>
      <c r="DI8" s="83">
        <f t="shared" si="33"/>
        <v>12145</v>
      </c>
      <c r="DJ8" s="174">
        <v>10</v>
      </c>
      <c r="DK8" s="174">
        <v>6</v>
      </c>
      <c r="DL8" s="174">
        <v>12</v>
      </c>
      <c r="DM8" s="100">
        <f t="shared" si="34"/>
        <v>1110.6666666666667</v>
      </c>
      <c r="DN8" s="309"/>
      <c r="DO8" s="311"/>
      <c r="DP8" s="102">
        <v>17</v>
      </c>
      <c r="DQ8" s="74">
        <f t="shared" si="35"/>
        <v>63.75</v>
      </c>
      <c r="DR8" s="1">
        <v>76</v>
      </c>
      <c r="DS8" s="74">
        <f t="shared" si="36"/>
        <v>285</v>
      </c>
      <c r="DT8" s="1">
        <v>351</v>
      </c>
      <c r="DU8" s="74">
        <f t="shared" si="37"/>
        <v>2632.5</v>
      </c>
      <c r="DV8" s="1">
        <v>3</v>
      </c>
      <c r="DW8" s="1">
        <v>3</v>
      </c>
      <c r="DX8" s="110">
        <f t="shared" si="38"/>
        <v>3</v>
      </c>
      <c r="DY8" s="108">
        <f t="shared" si="39"/>
        <v>993.75</v>
      </c>
      <c r="EA8" s="337"/>
      <c r="EB8" s="73" t="s">
        <v>95</v>
      </c>
    </row>
    <row r="9" spans="2:132" ht="19.5" thickBot="1" x14ac:dyDescent="0.35">
      <c r="B9" s="274">
        <v>310</v>
      </c>
      <c r="C9" s="38" t="s">
        <v>27</v>
      </c>
      <c r="D9" s="132">
        <f t="shared" si="16"/>
        <v>42679</v>
      </c>
      <c r="E9" s="144">
        <v>62265</v>
      </c>
      <c r="F9" s="144">
        <v>82579</v>
      </c>
      <c r="G9" s="2">
        <v>29022</v>
      </c>
      <c r="H9" s="170"/>
      <c r="I9" s="171">
        <v>31136</v>
      </c>
      <c r="J9" s="24">
        <f t="shared" si="0"/>
        <v>205002</v>
      </c>
      <c r="K9" s="7">
        <v>6479</v>
      </c>
      <c r="L9" s="7">
        <v>18664.5</v>
      </c>
      <c r="M9" s="23">
        <f t="shared" si="1"/>
        <v>230145.5</v>
      </c>
      <c r="N9" s="47"/>
      <c r="O9" s="48"/>
      <c r="P9" s="8">
        <f t="shared" si="2"/>
        <v>42679</v>
      </c>
      <c r="Q9" s="3">
        <v>0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6"/>
      <c r="AE9" s="3"/>
      <c r="AF9" s="3"/>
      <c r="AG9" s="3"/>
      <c r="AH9" s="3"/>
      <c r="AI9" s="3"/>
      <c r="AJ9" s="3"/>
      <c r="AK9" s="3"/>
      <c r="AL9" s="3"/>
      <c r="AM9" s="3"/>
      <c r="AN9" s="3"/>
      <c r="AO9" s="53"/>
      <c r="AP9" s="44">
        <f t="shared" si="3"/>
        <v>0</v>
      </c>
      <c r="AQ9" s="9">
        <v>0</v>
      </c>
      <c r="AR9" s="9">
        <f t="shared" si="4"/>
        <v>230145.5</v>
      </c>
      <c r="AS9" s="49">
        <f>'[2]NOV 16'!$I$9</f>
        <v>9120</v>
      </c>
      <c r="AT9" s="46">
        <f t="shared" si="17"/>
        <v>239265.5</v>
      </c>
      <c r="AV9" s="276">
        <f t="shared" si="5"/>
        <v>310</v>
      </c>
      <c r="AW9" s="5" t="str">
        <f t="shared" si="6"/>
        <v>SÁBADO</v>
      </c>
      <c r="AX9" s="8">
        <f t="shared" si="7"/>
        <v>42679</v>
      </c>
      <c r="AY9" s="69">
        <f t="shared" si="8"/>
        <v>8895</v>
      </c>
      <c r="AZ9" s="69">
        <f t="shared" si="9"/>
        <v>11797</v>
      </c>
      <c r="BA9" s="69">
        <f t="shared" si="10"/>
        <v>4837</v>
      </c>
      <c r="BB9" s="69">
        <f t="shared" si="11"/>
        <v>0</v>
      </c>
      <c r="BC9" s="157">
        <f t="shared" si="12"/>
        <v>4448</v>
      </c>
      <c r="BD9" s="159">
        <f t="shared" si="13"/>
        <v>29977</v>
      </c>
      <c r="BF9" s="308" t="str">
        <f>C7</f>
        <v>JUEVES</v>
      </c>
      <c r="BG9" s="312">
        <f>AX7</f>
        <v>42677</v>
      </c>
      <c r="BH9" s="135">
        <v>2365</v>
      </c>
      <c r="BI9" s="82">
        <f t="shared" si="40"/>
        <v>8277.5</v>
      </c>
      <c r="BJ9" s="79">
        <v>376</v>
      </c>
      <c r="BK9" s="82">
        <f t="shared" si="18"/>
        <v>1316</v>
      </c>
      <c r="BL9" s="79">
        <v>6419</v>
      </c>
      <c r="BM9" s="82">
        <f t="shared" si="19"/>
        <v>44933</v>
      </c>
      <c r="BN9" s="79"/>
      <c r="BO9" s="174">
        <v>30</v>
      </c>
      <c r="BP9" s="174">
        <v>29</v>
      </c>
      <c r="BQ9" s="119">
        <f t="shared" si="14"/>
        <v>1880.2241379310344</v>
      </c>
      <c r="BR9" s="308" t="str">
        <f>BF9</f>
        <v>JUEVES</v>
      </c>
      <c r="BS9" s="314">
        <f>BG9</f>
        <v>42677</v>
      </c>
      <c r="BT9" s="99">
        <v>2517</v>
      </c>
      <c r="BU9" s="83">
        <f t="shared" si="20"/>
        <v>8809.5</v>
      </c>
      <c r="BV9" s="174">
        <v>240</v>
      </c>
      <c r="BW9" s="83">
        <f t="shared" si="21"/>
        <v>840</v>
      </c>
      <c r="BX9" s="174">
        <v>7581</v>
      </c>
      <c r="BY9" s="83">
        <f t="shared" si="22"/>
        <v>53067</v>
      </c>
      <c r="BZ9" s="174"/>
      <c r="CA9" s="174">
        <v>26</v>
      </c>
      <c r="CB9" s="174">
        <v>25</v>
      </c>
      <c r="CC9" s="100">
        <f t="shared" si="15"/>
        <v>2508.66</v>
      </c>
      <c r="CD9" s="308" t="str">
        <f>BR9</f>
        <v>JUEVES</v>
      </c>
      <c r="CE9" s="316">
        <f>BS9</f>
        <v>42677</v>
      </c>
      <c r="CF9" s="99">
        <v>1870</v>
      </c>
      <c r="CG9" s="74">
        <f t="shared" si="23"/>
        <v>5610</v>
      </c>
      <c r="CH9" s="174">
        <v>404</v>
      </c>
      <c r="CI9" s="74">
        <f t="shared" si="24"/>
        <v>1212</v>
      </c>
      <c r="CJ9" s="174">
        <v>4073</v>
      </c>
      <c r="CK9" s="74">
        <f t="shared" si="25"/>
        <v>24438</v>
      </c>
      <c r="CL9" s="174"/>
      <c r="CM9" s="174">
        <v>18</v>
      </c>
      <c r="CN9" s="174">
        <v>18</v>
      </c>
      <c r="CO9" s="100">
        <f t="shared" si="26"/>
        <v>1736.6666666666667</v>
      </c>
      <c r="CP9" s="308" t="str">
        <f>CD9</f>
        <v>JUEVES</v>
      </c>
      <c r="CQ9" s="318">
        <f>CE9</f>
        <v>42677</v>
      </c>
      <c r="CR9" s="91"/>
      <c r="CS9" s="83">
        <f t="shared" si="27"/>
        <v>0</v>
      </c>
      <c r="CT9" s="174"/>
      <c r="CU9" s="83">
        <f t="shared" si="28"/>
        <v>0</v>
      </c>
      <c r="CV9" s="174"/>
      <c r="CW9" s="83">
        <f t="shared" si="29"/>
        <v>0</v>
      </c>
      <c r="CX9" s="174"/>
      <c r="CY9" s="174"/>
      <c r="CZ9" s="174"/>
      <c r="DA9" s="98" t="e">
        <f t="shared" si="30"/>
        <v>#DIV/0!</v>
      </c>
      <c r="DB9" s="308" t="str">
        <f>CP9</f>
        <v>JUEVES</v>
      </c>
      <c r="DC9" s="306">
        <f>CQ9</f>
        <v>42677</v>
      </c>
      <c r="DD9" s="99">
        <v>808</v>
      </c>
      <c r="DE9" s="83">
        <f t="shared" si="31"/>
        <v>2828</v>
      </c>
      <c r="DF9" s="174">
        <v>68</v>
      </c>
      <c r="DG9" s="83">
        <f t="shared" si="32"/>
        <v>238</v>
      </c>
      <c r="DH9" s="174">
        <v>3070</v>
      </c>
      <c r="DI9" s="83">
        <f t="shared" si="33"/>
        <v>21490</v>
      </c>
      <c r="DJ9" s="174"/>
      <c r="DK9" s="174">
        <v>12</v>
      </c>
      <c r="DL9" s="174">
        <v>12</v>
      </c>
      <c r="DM9" s="100">
        <f t="shared" si="34"/>
        <v>2046.3333333333333</v>
      </c>
      <c r="DN9" s="308" t="str">
        <f>DB9</f>
        <v>JUEVES</v>
      </c>
      <c r="DO9" s="310">
        <f>DC9</f>
        <v>42677</v>
      </c>
      <c r="DP9" s="102">
        <v>16</v>
      </c>
      <c r="DQ9" s="74">
        <f t="shared" si="35"/>
        <v>60</v>
      </c>
      <c r="DR9" s="1">
        <v>102</v>
      </c>
      <c r="DS9" s="74">
        <f t="shared" si="36"/>
        <v>382.5</v>
      </c>
      <c r="DT9" s="1">
        <v>270</v>
      </c>
      <c r="DU9" s="74">
        <f t="shared" si="37"/>
        <v>2025</v>
      </c>
      <c r="DV9" s="1"/>
      <c r="DW9" s="1">
        <v>3</v>
      </c>
      <c r="DX9" s="110">
        <f t="shared" si="38"/>
        <v>3</v>
      </c>
      <c r="DY9" s="108">
        <f t="shared" si="39"/>
        <v>822.5</v>
      </c>
    </row>
    <row r="10" spans="2:132" ht="19.5" thickBot="1" x14ac:dyDescent="0.35">
      <c r="B10" s="274">
        <v>311</v>
      </c>
      <c r="C10" s="38" t="s">
        <v>22</v>
      </c>
      <c r="D10" s="132">
        <f t="shared" si="16"/>
        <v>42680</v>
      </c>
      <c r="E10" s="144">
        <v>47558</v>
      </c>
      <c r="F10" s="144">
        <v>42350</v>
      </c>
      <c r="G10" s="2">
        <v>15390</v>
      </c>
      <c r="H10" s="170"/>
      <c r="I10" s="171">
        <v>7301</v>
      </c>
      <c r="J10" s="24">
        <f t="shared" si="0"/>
        <v>112599</v>
      </c>
      <c r="K10" s="7">
        <v>4510.5</v>
      </c>
      <c r="L10" s="7">
        <v>8341</v>
      </c>
      <c r="M10" s="23">
        <f t="shared" si="1"/>
        <v>125450.5</v>
      </c>
      <c r="N10" s="47"/>
      <c r="O10" s="48"/>
      <c r="P10" s="8">
        <f t="shared" si="2"/>
        <v>42680</v>
      </c>
      <c r="Q10" s="3">
        <v>0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6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53"/>
      <c r="AP10" s="44">
        <f t="shared" si="3"/>
        <v>0</v>
      </c>
      <c r="AQ10" s="9">
        <v>0</v>
      </c>
      <c r="AR10" s="9">
        <f t="shared" si="4"/>
        <v>125450.5</v>
      </c>
      <c r="AS10" s="49">
        <f>'[2]NOV 16'!$I$10</f>
        <v>5430</v>
      </c>
      <c r="AT10" s="46">
        <f t="shared" si="17"/>
        <v>130880.5</v>
      </c>
      <c r="AV10" s="276">
        <f t="shared" si="5"/>
        <v>311</v>
      </c>
      <c r="AW10" s="5" t="str">
        <f t="shared" si="6"/>
        <v>DOMINGO</v>
      </c>
      <c r="AX10" s="8">
        <f t="shared" si="7"/>
        <v>42680</v>
      </c>
      <c r="AY10" s="69">
        <f t="shared" si="8"/>
        <v>6794</v>
      </c>
      <c r="AZ10" s="69">
        <f t="shared" si="9"/>
        <v>6050</v>
      </c>
      <c r="BA10" s="69">
        <f t="shared" si="10"/>
        <v>2565</v>
      </c>
      <c r="BB10" s="69">
        <f t="shared" si="11"/>
        <v>0</v>
      </c>
      <c r="BC10" s="157">
        <f t="shared" si="12"/>
        <v>1043</v>
      </c>
      <c r="BD10" s="159">
        <f t="shared" si="13"/>
        <v>16452</v>
      </c>
      <c r="BF10" s="309"/>
      <c r="BG10" s="313"/>
      <c r="BH10" s="135">
        <v>2090</v>
      </c>
      <c r="BI10" s="82">
        <f t="shared" si="40"/>
        <v>7315</v>
      </c>
      <c r="BJ10" s="79">
        <v>370</v>
      </c>
      <c r="BK10" s="82">
        <f t="shared" si="18"/>
        <v>1295</v>
      </c>
      <c r="BL10" s="79">
        <v>5818</v>
      </c>
      <c r="BM10" s="82">
        <f t="shared" si="19"/>
        <v>40726</v>
      </c>
      <c r="BN10" s="79">
        <v>30</v>
      </c>
      <c r="BO10" s="174">
        <v>26</v>
      </c>
      <c r="BP10" s="174">
        <v>29</v>
      </c>
      <c r="BQ10" s="119">
        <f t="shared" si="14"/>
        <v>1701.2413793103449</v>
      </c>
      <c r="BR10" s="309"/>
      <c r="BS10" s="315"/>
      <c r="BT10" s="99">
        <v>1771</v>
      </c>
      <c r="BU10" s="83">
        <f t="shared" si="20"/>
        <v>6198.5</v>
      </c>
      <c r="BV10" s="174">
        <v>205</v>
      </c>
      <c r="BW10" s="83">
        <f t="shared" si="21"/>
        <v>717.5</v>
      </c>
      <c r="BX10" s="174">
        <v>6132</v>
      </c>
      <c r="BY10" s="83">
        <f t="shared" si="22"/>
        <v>42924</v>
      </c>
      <c r="BZ10" s="174">
        <v>26</v>
      </c>
      <c r="CA10" s="174">
        <v>19</v>
      </c>
      <c r="CB10" s="174">
        <v>25</v>
      </c>
      <c r="CC10" s="100">
        <f t="shared" si="15"/>
        <v>1993.6</v>
      </c>
      <c r="CD10" s="309"/>
      <c r="CE10" s="317"/>
      <c r="CF10" s="99">
        <v>1263</v>
      </c>
      <c r="CG10" s="74">
        <f t="shared" si="23"/>
        <v>3789</v>
      </c>
      <c r="CH10" s="174">
        <v>177</v>
      </c>
      <c r="CI10" s="74">
        <f t="shared" si="24"/>
        <v>531</v>
      </c>
      <c r="CJ10" s="174">
        <v>2675</v>
      </c>
      <c r="CK10" s="74">
        <f t="shared" si="25"/>
        <v>16050</v>
      </c>
      <c r="CL10" s="174">
        <v>18</v>
      </c>
      <c r="CM10" s="174">
        <v>12</v>
      </c>
      <c r="CN10" s="174">
        <v>18</v>
      </c>
      <c r="CO10" s="100">
        <f t="shared" si="26"/>
        <v>1131.6666666666667</v>
      </c>
      <c r="CP10" s="309"/>
      <c r="CQ10" s="319"/>
      <c r="CR10" s="91"/>
      <c r="CS10" s="83">
        <f t="shared" si="27"/>
        <v>0</v>
      </c>
      <c r="CT10" s="174"/>
      <c r="CU10" s="83">
        <f t="shared" si="28"/>
        <v>0</v>
      </c>
      <c r="CV10" s="174"/>
      <c r="CW10" s="83">
        <f t="shared" si="29"/>
        <v>0</v>
      </c>
      <c r="CX10" s="174"/>
      <c r="CY10" s="174"/>
      <c r="CZ10" s="174"/>
      <c r="DA10" s="98" t="e">
        <f t="shared" si="30"/>
        <v>#DIV/0!</v>
      </c>
      <c r="DB10" s="309"/>
      <c r="DC10" s="307"/>
      <c r="DD10" s="99">
        <v>669</v>
      </c>
      <c r="DE10" s="83">
        <f t="shared" si="31"/>
        <v>2341.5</v>
      </c>
      <c r="DF10" s="174">
        <v>65</v>
      </c>
      <c r="DG10" s="83">
        <f t="shared" si="32"/>
        <v>227.5</v>
      </c>
      <c r="DH10" s="174">
        <v>2623</v>
      </c>
      <c r="DI10" s="83">
        <f t="shared" si="33"/>
        <v>18361</v>
      </c>
      <c r="DJ10" s="174">
        <v>12</v>
      </c>
      <c r="DK10" s="174">
        <v>10</v>
      </c>
      <c r="DL10" s="174">
        <v>12</v>
      </c>
      <c r="DM10" s="100">
        <f t="shared" si="34"/>
        <v>1744.1666666666667</v>
      </c>
      <c r="DN10" s="309"/>
      <c r="DO10" s="311"/>
      <c r="DP10" s="102">
        <v>35</v>
      </c>
      <c r="DQ10" s="74">
        <f t="shared" si="35"/>
        <v>131.25</v>
      </c>
      <c r="DR10" s="1">
        <v>172</v>
      </c>
      <c r="DS10" s="74">
        <f t="shared" si="36"/>
        <v>645</v>
      </c>
      <c r="DT10" s="1">
        <v>462</v>
      </c>
      <c r="DU10" s="74">
        <f t="shared" si="37"/>
        <v>3465</v>
      </c>
      <c r="DV10" s="1">
        <v>4</v>
      </c>
      <c r="DW10" s="1">
        <v>4</v>
      </c>
      <c r="DX10" s="110">
        <f t="shared" si="38"/>
        <v>4</v>
      </c>
      <c r="DY10" s="108">
        <f t="shared" si="39"/>
        <v>1060.3125</v>
      </c>
    </row>
    <row r="11" spans="2:132" ht="19.5" thickBot="1" x14ac:dyDescent="0.35">
      <c r="B11" s="274">
        <v>312</v>
      </c>
      <c r="C11" s="38" t="s">
        <v>24</v>
      </c>
      <c r="D11" s="132">
        <f t="shared" si="16"/>
        <v>42681</v>
      </c>
      <c r="E11" s="144">
        <v>79401</v>
      </c>
      <c r="F11" s="144">
        <v>104769</v>
      </c>
      <c r="G11" s="2">
        <v>36816</v>
      </c>
      <c r="H11" s="170"/>
      <c r="I11" s="171">
        <v>36561</v>
      </c>
      <c r="J11" s="24">
        <f t="shared" si="0"/>
        <v>257547</v>
      </c>
      <c r="K11" s="7">
        <v>6342</v>
      </c>
      <c r="L11" s="7">
        <v>41522.5</v>
      </c>
      <c r="M11" s="23">
        <f t="shared" si="1"/>
        <v>305411.5</v>
      </c>
      <c r="N11" s="47"/>
      <c r="O11" s="48"/>
      <c r="P11" s="8">
        <f t="shared" si="2"/>
        <v>42681</v>
      </c>
      <c r="Q11" s="3">
        <v>158500</v>
      </c>
      <c r="R11" s="3">
        <v>585</v>
      </c>
      <c r="S11" s="3">
        <v>2594</v>
      </c>
      <c r="T11" s="3"/>
      <c r="U11" s="3"/>
      <c r="V11" s="3"/>
      <c r="W11" s="3"/>
      <c r="X11" s="3"/>
      <c r="Y11" s="3"/>
      <c r="Z11" s="3"/>
      <c r="AA11" s="3">
        <v>116</v>
      </c>
      <c r="AB11" s="3">
        <v>6036</v>
      </c>
      <c r="AC11" s="3"/>
      <c r="AD11" s="6"/>
      <c r="AE11" s="3"/>
      <c r="AF11" s="3">
        <v>400</v>
      </c>
      <c r="AG11" s="3"/>
      <c r="AH11" s="3"/>
      <c r="AI11" s="3">
        <v>120</v>
      </c>
      <c r="AJ11" s="3"/>
      <c r="AK11" s="3"/>
      <c r="AL11" s="3"/>
      <c r="AM11" s="3"/>
      <c r="AN11" s="3"/>
      <c r="AO11" s="53">
        <v>12072</v>
      </c>
      <c r="AP11" s="44">
        <f t="shared" si="3"/>
        <v>180423</v>
      </c>
      <c r="AQ11" s="9">
        <v>0</v>
      </c>
      <c r="AR11" s="9">
        <f t="shared" si="4"/>
        <v>305411.5</v>
      </c>
      <c r="AS11" s="49">
        <f>'[2]NOV 16'!$I$11</f>
        <v>7770</v>
      </c>
      <c r="AT11" s="46">
        <f t="shared" si="17"/>
        <v>493604.5</v>
      </c>
      <c r="AV11" s="276">
        <f t="shared" si="5"/>
        <v>312</v>
      </c>
      <c r="AW11" s="5" t="str">
        <f t="shared" si="6"/>
        <v>LUNES</v>
      </c>
      <c r="AX11" s="8">
        <f t="shared" si="7"/>
        <v>42681</v>
      </c>
      <c r="AY11" s="69">
        <f t="shared" si="8"/>
        <v>11343</v>
      </c>
      <c r="AZ11" s="69">
        <f t="shared" si="9"/>
        <v>14967</v>
      </c>
      <c r="BA11" s="69">
        <f t="shared" si="10"/>
        <v>6136</v>
      </c>
      <c r="BB11" s="69">
        <f t="shared" si="11"/>
        <v>0</v>
      </c>
      <c r="BC11" s="157">
        <f t="shared" si="12"/>
        <v>5223</v>
      </c>
      <c r="BD11" s="159">
        <f t="shared" si="13"/>
        <v>37669</v>
      </c>
      <c r="BF11" s="308" t="str">
        <f>C8</f>
        <v>VIERNES</v>
      </c>
      <c r="BG11" s="312">
        <f>AX8</f>
        <v>42678</v>
      </c>
      <c r="BH11" s="135">
        <v>2312</v>
      </c>
      <c r="BI11" s="82">
        <f t="shared" si="40"/>
        <v>8092</v>
      </c>
      <c r="BJ11" s="79">
        <v>372</v>
      </c>
      <c r="BK11" s="82">
        <f t="shared" si="18"/>
        <v>1302</v>
      </c>
      <c r="BL11" s="79">
        <v>6182</v>
      </c>
      <c r="BM11" s="82">
        <f t="shared" si="19"/>
        <v>43274</v>
      </c>
      <c r="BN11" s="79"/>
      <c r="BO11" s="174">
        <v>27</v>
      </c>
      <c r="BP11" s="174">
        <v>29</v>
      </c>
      <c r="BQ11" s="119">
        <f t="shared" si="14"/>
        <v>1816.1379310344828</v>
      </c>
      <c r="BR11" s="308" t="str">
        <f>BF11</f>
        <v>VIERNES</v>
      </c>
      <c r="BS11" s="314">
        <f>BG11</f>
        <v>42678</v>
      </c>
      <c r="BT11" s="99">
        <v>2147</v>
      </c>
      <c r="BU11" s="83">
        <f t="shared" si="20"/>
        <v>7514.5</v>
      </c>
      <c r="BV11" s="174">
        <v>278</v>
      </c>
      <c r="BW11" s="83">
        <f t="shared" si="21"/>
        <v>973</v>
      </c>
      <c r="BX11" s="174">
        <v>7176</v>
      </c>
      <c r="BY11" s="83">
        <f t="shared" si="22"/>
        <v>50232</v>
      </c>
      <c r="BZ11" s="174"/>
      <c r="CA11" s="174">
        <v>23</v>
      </c>
      <c r="CB11" s="174">
        <v>27</v>
      </c>
      <c r="CC11" s="100">
        <f t="shared" si="15"/>
        <v>2174.7962962962961</v>
      </c>
      <c r="CD11" s="308" t="str">
        <f>BR11</f>
        <v>VIERNES</v>
      </c>
      <c r="CE11" s="316">
        <f>BS11</f>
        <v>42678</v>
      </c>
      <c r="CF11" s="99">
        <v>1655</v>
      </c>
      <c r="CG11" s="74">
        <f t="shared" si="23"/>
        <v>4965</v>
      </c>
      <c r="CH11" s="174">
        <v>337</v>
      </c>
      <c r="CI11" s="74">
        <f t="shared" si="24"/>
        <v>1011</v>
      </c>
      <c r="CJ11" s="174">
        <v>3956</v>
      </c>
      <c r="CK11" s="74">
        <f t="shared" si="25"/>
        <v>23736</v>
      </c>
      <c r="CL11" s="174"/>
      <c r="CM11" s="174">
        <v>15</v>
      </c>
      <c r="CN11" s="174">
        <v>12</v>
      </c>
      <c r="CO11" s="100">
        <f t="shared" si="26"/>
        <v>2476</v>
      </c>
      <c r="CP11" s="308" t="str">
        <f>CD11</f>
        <v>VIERNES</v>
      </c>
      <c r="CQ11" s="318">
        <f>CE11</f>
        <v>42678</v>
      </c>
      <c r="CR11" s="91"/>
      <c r="CS11" s="83">
        <f t="shared" si="27"/>
        <v>0</v>
      </c>
      <c r="CT11" s="174"/>
      <c r="CU11" s="83">
        <f t="shared" si="28"/>
        <v>0</v>
      </c>
      <c r="CV11" s="174"/>
      <c r="CW11" s="83">
        <f t="shared" si="29"/>
        <v>0</v>
      </c>
      <c r="CX11" s="174"/>
      <c r="CY11" s="174"/>
      <c r="CZ11" s="174"/>
      <c r="DA11" s="98" t="e">
        <f t="shared" si="30"/>
        <v>#DIV/0!</v>
      </c>
      <c r="DB11" s="308" t="str">
        <f>CP11</f>
        <v>VIERNES</v>
      </c>
      <c r="DC11" s="306">
        <f>CQ11</f>
        <v>42678</v>
      </c>
      <c r="DD11" s="99">
        <v>1005</v>
      </c>
      <c r="DE11" s="83">
        <f t="shared" si="31"/>
        <v>3517.5</v>
      </c>
      <c r="DF11" s="174">
        <v>127</v>
      </c>
      <c r="DG11" s="83">
        <f t="shared" si="32"/>
        <v>444.5</v>
      </c>
      <c r="DH11" s="174">
        <v>3817</v>
      </c>
      <c r="DI11" s="83">
        <f t="shared" si="33"/>
        <v>26719</v>
      </c>
      <c r="DJ11" s="174"/>
      <c r="DK11" s="174">
        <v>12</v>
      </c>
      <c r="DL11" s="174">
        <v>12</v>
      </c>
      <c r="DM11" s="100">
        <f t="shared" si="34"/>
        <v>2556.75</v>
      </c>
      <c r="DN11" s="308" t="str">
        <f>DB11</f>
        <v>VIERNES</v>
      </c>
      <c r="DO11" s="310">
        <f>DC11</f>
        <v>42678</v>
      </c>
      <c r="DP11" s="102">
        <v>37</v>
      </c>
      <c r="DQ11" s="74">
        <f t="shared" si="35"/>
        <v>138.75</v>
      </c>
      <c r="DR11" s="1">
        <v>230</v>
      </c>
      <c r="DS11" s="74">
        <f t="shared" si="36"/>
        <v>862.5</v>
      </c>
      <c r="DT11" s="1">
        <v>454</v>
      </c>
      <c r="DU11" s="74">
        <f t="shared" si="37"/>
        <v>3405</v>
      </c>
      <c r="DV11" s="1"/>
      <c r="DW11" s="1">
        <v>4</v>
      </c>
      <c r="DX11" s="110">
        <f t="shared" si="38"/>
        <v>4</v>
      </c>
      <c r="DY11" s="108">
        <f t="shared" si="39"/>
        <v>1101.5625</v>
      </c>
    </row>
    <row r="12" spans="2:132" ht="19.5" thickBot="1" x14ac:dyDescent="0.35">
      <c r="B12" s="274">
        <v>313</v>
      </c>
      <c r="C12" s="38" t="s">
        <v>21</v>
      </c>
      <c r="D12" s="132">
        <f t="shared" si="16"/>
        <v>42682</v>
      </c>
      <c r="E12" s="144">
        <v>79520</v>
      </c>
      <c r="F12" s="144">
        <v>103740</v>
      </c>
      <c r="G12" s="2">
        <v>42528</v>
      </c>
      <c r="H12" s="170"/>
      <c r="I12" s="171">
        <v>41321</v>
      </c>
      <c r="J12" s="24">
        <f t="shared" si="0"/>
        <v>267109</v>
      </c>
      <c r="K12" s="7">
        <v>7107.5</v>
      </c>
      <c r="L12" s="7">
        <v>44429</v>
      </c>
      <c r="M12" s="23">
        <f t="shared" si="1"/>
        <v>318645.5</v>
      </c>
      <c r="N12" s="47"/>
      <c r="O12" s="48"/>
      <c r="P12" s="8">
        <f t="shared" si="2"/>
        <v>42682</v>
      </c>
      <c r="Q12" s="3">
        <v>140000</v>
      </c>
      <c r="R12" s="3">
        <v>1404</v>
      </c>
      <c r="S12" s="3">
        <v>5966</v>
      </c>
      <c r="T12" s="3"/>
      <c r="U12" s="3"/>
      <c r="V12" s="3"/>
      <c r="W12" s="3"/>
      <c r="X12" s="3">
        <v>15041</v>
      </c>
      <c r="Y12" s="3"/>
      <c r="Z12" s="3">
        <v>58</v>
      </c>
      <c r="AA12" s="3">
        <v>116</v>
      </c>
      <c r="AB12" s="3"/>
      <c r="AC12" s="3"/>
      <c r="AD12" s="6"/>
      <c r="AE12" s="3">
        <v>1400</v>
      </c>
      <c r="AF12" s="3">
        <v>1800</v>
      </c>
      <c r="AG12" s="3"/>
      <c r="AH12" s="3"/>
      <c r="AI12" s="3"/>
      <c r="AJ12" s="3"/>
      <c r="AK12" s="3"/>
      <c r="AL12" s="3"/>
      <c r="AM12" s="3"/>
      <c r="AN12" s="3"/>
      <c r="AO12" s="53">
        <v>18108</v>
      </c>
      <c r="AP12" s="44">
        <f t="shared" si="3"/>
        <v>183893</v>
      </c>
      <c r="AQ12" s="9">
        <v>5860</v>
      </c>
      <c r="AR12" s="9">
        <f t="shared" si="4"/>
        <v>318645.5</v>
      </c>
      <c r="AS12" s="49">
        <f>'[2]NOV 16'!$I$12</f>
        <v>11531.25</v>
      </c>
      <c r="AT12" s="46">
        <f t="shared" si="17"/>
        <v>519929.75</v>
      </c>
      <c r="AV12" s="276">
        <f t="shared" si="5"/>
        <v>313</v>
      </c>
      <c r="AW12" s="5" t="str">
        <f t="shared" si="6"/>
        <v>MARTES</v>
      </c>
      <c r="AX12" s="8">
        <f t="shared" si="7"/>
        <v>42682</v>
      </c>
      <c r="AY12" s="69">
        <f t="shared" si="8"/>
        <v>11360</v>
      </c>
      <c r="AZ12" s="69">
        <f t="shared" si="9"/>
        <v>14820</v>
      </c>
      <c r="BA12" s="69">
        <f t="shared" si="10"/>
        <v>7088</v>
      </c>
      <c r="BB12" s="69">
        <f t="shared" si="11"/>
        <v>0</v>
      </c>
      <c r="BC12" s="157">
        <f t="shared" si="12"/>
        <v>5903</v>
      </c>
      <c r="BD12" s="159">
        <f t="shared" si="13"/>
        <v>39171</v>
      </c>
      <c r="BF12" s="309"/>
      <c r="BG12" s="313"/>
      <c r="BH12" s="135">
        <v>1940</v>
      </c>
      <c r="BI12" s="82">
        <f t="shared" si="40"/>
        <v>6790</v>
      </c>
      <c r="BJ12" s="79">
        <v>414</v>
      </c>
      <c r="BK12" s="82">
        <f t="shared" si="18"/>
        <v>1449</v>
      </c>
      <c r="BL12" s="79">
        <v>5491</v>
      </c>
      <c r="BM12" s="82">
        <f t="shared" si="19"/>
        <v>38437</v>
      </c>
      <c r="BN12" s="79">
        <v>27</v>
      </c>
      <c r="BO12" s="174">
        <v>24</v>
      </c>
      <c r="BP12" s="174">
        <v>28</v>
      </c>
      <c r="BQ12" s="119">
        <f t="shared" si="14"/>
        <v>1667</v>
      </c>
      <c r="BR12" s="309"/>
      <c r="BS12" s="315"/>
      <c r="BT12" s="99">
        <v>1680</v>
      </c>
      <c r="BU12" s="83">
        <f t="shared" si="20"/>
        <v>5880</v>
      </c>
      <c r="BV12" s="174">
        <v>240</v>
      </c>
      <c r="BW12" s="83">
        <f t="shared" si="21"/>
        <v>840</v>
      </c>
      <c r="BX12" s="174">
        <v>6151</v>
      </c>
      <c r="BY12" s="83">
        <f t="shared" si="22"/>
        <v>43057</v>
      </c>
      <c r="BZ12" s="174">
        <v>23</v>
      </c>
      <c r="CA12" s="174">
        <v>22</v>
      </c>
      <c r="CB12" s="174">
        <v>27</v>
      </c>
      <c r="CC12" s="100">
        <f t="shared" si="15"/>
        <v>1843.5925925925926</v>
      </c>
      <c r="CD12" s="309"/>
      <c r="CE12" s="317"/>
      <c r="CF12" s="99">
        <v>1105</v>
      </c>
      <c r="CG12" s="74">
        <f t="shared" si="23"/>
        <v>3315</v>
      </c>
      <c r="CH12" s="174">
        <v>209</v>
      </c>
      <c r="CI12" s="74">
        <f t="shared" si="24"/>
        <v>627</v>
      </c>
      <c r="CJ12" s="174">
        <v>3028</v>
      </c>
      <c r="CK12" s="74">
        <f t="shared" si="25"/>
        <v>18168</v>
      </c>
      <c r="CL12" s="174">
        <v>15</v>
      </c>
      <c r="CM12" s="174">
        <v>13</v>
      </c>
      <c r="CN12" s="174">
        <v>12</v>
      </c>
      <c r="CO12" s="100">
        <f t="shared" si="26"/>
        <v>1842.5</v>
      </c>
      <c r="CP12" s="309"/>
      <c r="CQ12" s="319"/>
      <c r="CR12" s="91"/>
      <c r="CS12" s="83">
        <f t="shared" si="27"/>
        <v>0</v>
      </c>
      <c r="CT12" s="174"/>
      <c r="CU12" s="83">
        <f t="shared" si="28"/>
        <v>0</v>
      </c>
      <c r="CV12" s="174"/>
      <c r="CW12" s="83">
        <f t="shared" si="29"/>
        <v>0</v>
      </c>
      <c r="CX12" s="174"/>
      <c r="CY12" s="174"/>
      <c r="CZ12" s="174"/>
      <c r="DA12" s="98" t="e">
        <f t="shared" si="30"/>
        <v>#DIV/0!</v>
      </c>
      <c r="DB12" s="309"/>
      <c r="DC12" s="307"/>
      <c r="DD12" s="99">
        <v>671</v>
      </c>
      <c r="DE12" s="83">
        <f t="shared" si="31"/>
        <v>2348.5</v>
      </c>
      <c r="DF12" s="174">
        <v>94</v>
      </c>
      <c r="DG12" s="83">
        <f t="shared" si="32"/>
        <v>329</v>
      </c>
      <c r="DH12" s="174">
        <v>2877</v>
      </c>
      <c r="DI12" s="83">
        <f t="shared" si="33"/>
        <v>20139</v>
      </c>
      <c r="DJ12" s="174">
        <v>12</v>
      </c>
      <c r="DK12" s="174">
        <v>10</v>
      </c>
      <c r="DL12" s="174">
        <v>12</v>
      </c>
      <c r="DM12" s="100">
        <f t="shared" si="34"/>
        <v>1901.375</v>
      </c>
      <c r="DN12" s="309"/>
      <c r="DO12" s="311"/>
      <c r="DP12" s="102">
        <v>18</v>
      </c>
      <c r="DQ12" s="74">
        <f t="shared" si="35"/>
        <v>67.5</v>
      </c>
      <c r="DR12" s="1">
        <v>260</v>
      </c>
      <c r="DS12" s="74">
        <f t="shared" si="36"/>
        <v>975</v>
      </c>
      <c r="DT12" s="1">
        <v>607</v>
      </c>
      <c r="DU12" s="74">
        <f t="shared" si="37"/>
        <v>4552.5</v>
      </c>
      <c r="DV12" s="1">
        <v>4</v>
      </c>
      <c r="DW12" s="1">
        <v>4</v>
      </c>
      <c r="DX12" s="110">
        <f t="shared" si="38"/>
        <v>4</v>
      </c>
      <c r="DY12" s="108">
        <f t="shared" si="39"/>
        <v>1398.75</v>
      </c>
    </row>
    <row r="13" spans="2:132" ht="19.5" thickBot="1" x14ac:dyDescent="0.35">
      <c r="B13" s="274">
        <v>314</v>
      </c>
      <c r="C13" s="38" t="s">
        <v>23</v>
      </c>
      <c r="D13" s="132">
        <f t="shared" si="16"/>
        <v>42683</v>
      </c>
      <c r="E13" s="144">
        <v>80003</v>
      </c>
      <c r="F13" s="144">
        <v>102641</v>
      </c>
      <c r="G13" s="2">
        <v>40074</v>
      </c>
      <c r="H13" s="170"/>
      <c r="I13" s="171">
        <v>40950</v>
      </c>
      <c r="J13" s="24">
        <f t="shared" si="0"/>
        <v>263668</v>
      </c>
      <c r="K13" s="7">
        <v>5837</v>
      </c>
      <c r="L13" s="7">
        <v>44975</v>
      </c>
      <c r="M13" s="23">
        <f t="shared" si="1"/>
        <v>314480</v>
      </c>
      <c r="N13" s="47"/>
      <c r="O13" s="48"/>
      <c r="P13" s="8">
        <f t="shared" si="2"/>
        <v>42683</v>
      </c>
      <c r="Q13" s="3">
        <v>124000</v>
      </c>
      <c r="R13" s="3">
        <v>1638</v>
      </c>
      <c r="S13" s="3">
        <v>2917</v>
      </c>
      <c r="T13" s="3"/>
      <c r="U13" s="3"/>
      <c r="V13" s="3"/>
      <c r="W13" s="3"/>
      <c r="X13" s="3"/>
      <c r="Y13" s="3"/>
      <c r="Z13" s="3">
        <v>58</v>
      </c>
      <c r="AA13" s="3">
        <v>464</v>
      </c>
      <c r="AB13" s="3"/>
      <c r="AC13" s="3"/>
      <c r="AD13" s="6"/>
      <c r="AE13" s="3"/>
      <c r="AF13" s="3">
        <v>2200</v>
      </c>
      <c r="AG13" s="3"/>
      <c r="AH13" s="3"/>
      <c r="AI13" s="3">
        <v>520</v>
      </c>
      <c r="AJ13" s="3"/>
      <c r="AK13" s="3"/>
      <c r="AL13" s="3"/>
      <c r="AM13" s="3"/>
      <c r="AN13" s="3"/>
      <c r="AO13" s="53">
        <v>30180</v>
      </c>
      <c r="AP13" s="44">
        <f t="shared" si="3"/>
        <v>161977</v>
      </c>
      <c r="AQ13" s="9">
        <v>1879</v>
      </c>
      <c r="AR13" s="9">
        <f t="shared" si="4"/>
        <v>314480</v>
      </c>
      <c r="AS13" s="49">
        <f>'[2]NOV 16'!$I$13</f>
        <v>8036.25</v>
      </c>
      <c r="AT13" s="46">
        <f t="shared" si="17"/>
        <v>486372.25</v>
      </c>
      <c r="AV13" s="276">
        <f t="shared" si="5"/>
        <v>314</v>
      </c>
      <c r="AW13" s="5" t="str">
        <f t="shared" si="6"/>
        <v>MIÉRCOLES</v>
      </c>
      <c r="AX13" s="8">
        <f t="shared" si="7"/>
        <v>42683</v>
      </c>
      <c r="AY13" s="69">
        <f t="shared" si="8"/>
        <v>11429</v>
      </c>
      <c r="AZ13" s="69">
        <f t="shared" si="9"/>
        <v>14663</v>
      </c>
      <c r="BA13" s="69">
        <f t="shared" si="10"/>
        <v>6679</v>
      </c>
      <c r="BB13" s="69">
        <f t="shared" si="11"/>
        <v>0</v>
      </c>
      <c r="BC13" s="157">
        <f t="shared" si="12"/>
        <v>5850</v>
      </c>
      <c r="BD13" s="159">
        <f t="shared" si="13"/>
        <v>38621</v>
      </c>
      <c r="BF13" s="308" t="str">
        <f>C9</f>
        <v>SÁBADO</v>
      </c>
      <c r="BG13" s="312">
        <f>AX9</f>
        <v>42679</v>
      </c>
      <c r="BH13" s="135">
        <v>832</v>
      </c>
      <c r="BI13" s="82">
        <f t="shared" si="40"/>
        <v>2912</v>
      </c>
      <c r="BJ13" s="79">
        <v>238</v>
      </c>
      <c r="BK13" s="82">
        <f t="shared" si="18"/>
        <v>833</v>
      </c>
      <c r="BL13" s="79">
        <v>3939</v>
      </c>
      <c r="BM13" s="82">
        <f t="shared" si="19"/>
        <v>27573</v>
      </c>
      <c r="BN13" s="79"/>
      <c r="BO13" s="174">
        <v>20</v>
      </c>
      <c r="BP13" s="174">
        <v>23</v>
      </c>
      <c r="BQ13" s="119">
        <f t="shared" si="14"/>
        <v>1361.6521739130435</v>
      </c>
      <c r="BR13" s="308" t="str">
        <f>BF13</f>
        <v>SÁBADO</v>
      </c>
      <c r="BS13" s="314">
        <f>BG13</f>
        <v>42679</v>
      </c>
      <c r="BT13" s="99">
        <v>1152</v>
      </c>
      <c r="BU13" s="83">
        <f t="shared" si="20"/>
        <v>4032</v>
      </c>
      <c r="BV13" s="174">
        <v>245</v>
      </c>
      <c r="BW13" s="83">
        <f t="shared" si="21"/>
        <v>857.5</v>
      </c>
      <c r="BX13" s="174">
        <v>6400</v>
      </c>
      <c r="BY13" s="83">
        <f t="shared" si="22"/>
        <v>44800</v>
      </c>
      <c r="BZ13" s="174"/>
      <c r="CA13" s="174">
        <v>21</v>
      </c>
      <c r="CB13" s="174">
        <v>25</v>
      </c>
      <c r="CC13" s="100">
        <f t="shared" si="15"/>
        <v>1987.58</v>
      </c>
      <c r="CD13" s="308" t="str">
        <f>BR13</f>
        <v>SÁBADO</v>
      </c>
      <c r="CE13" s="316">
        <f>BS13</f>
        <v>42679</v>
      </c>
      <c r="CF13" s="99">
        <v>613</v>
      </c>
      <c r="CG13" s="74">
        <f t="shared" si="23"/>
        <v>1839</v>
      </c>
      <c r="CH13" s="174">
        <v>246</v>
      </c>
      <c r="CI13" s="74">
        <f t="shared" si="24"/>
        <v>738</v>
      </c>
      <c r="CJ13" s="174">
        <v>2862</v>
      </c>
      <c r="CK13" s="74">
        <f t="shared" si="25"/>
        <v>17172</v>
      </c>
      <c r="CL13" s="174"/>
      <c r="CM13" s="174">
        <v>15</v>
      </c>
      <c r="CN13" s="174">
        <v>12</v>
      </c>
      <c r="CO13" s="100">
        <f t="shared" si="26"/>
        <v>1645.75</v>
      </c>
      <c r="CP13" s="308" t="str">
        <f>CD13</f>
        <v>SÁBADO</v>
      </c>
      <c r="CQ13" s="318">
        <f>CE13</f>
        <v>42679</v>
      </c>
      <c r="CR13" s="91"/>
      <c r="CS13" s="83">
        <f t="shared" si="27"/>
        <v>0</v>
      </c>
      <c r="CT13" s="174"/>
      <c r="CU13" s="83">
        <f t="shared" si="28"/>
        <v>0</v>
      </c>
      <c r="CV13" s="174"/>
      <c r="CW13" s="83">
        <f t="shared" si="29"/>
        <v>0</v>
      </c>
      <c r="CX13" s="174"/>
      <c r="CY13" s="174"/>
      <c r="CZ13" s="174"/>
      <c r="DA13" s="98" t="e">
        <f t="shared" si="30"/>
        <v>#DIV/0!</v>
      </c>
      <c r="DB13" s="308" t="str">
        <f>CP13</f>
        <v>SÁBADO</v>
      </c>
      <c r="DC13" s="306">
        <f>CQ13</f>
        <v>42679</v>
      </c>
      <c r="DD13" s="99">
        <v>496</v>
      </c>
      <c r="DE13" s="83">
        <f t="shared" si="31"/>
        <v>1736</v>
      </c>
      <c r="DF13" s="174">
        <v>121</v>
      </c>
      <c r="DG13" s="83">
        <f t="shared" si="32"/>
        <v>423.5</v>
      </c>
      <c r="DH13" s="174">
        <v>2870</v>
      </c>
      <c r="DI13" s="83">
        <f t="shared" si="33"/>
        <v>20090</v>
      </c>
      <c r="DJ13" s="174"/>
      <c r="DK13" s="174">
        <v>12</v>
      </c>
      <c r="DL13" s="174">
        <v>11</v>
      </c>
      <c r="DM13" s="100">
        <f t="shared" si="34"/>
        <v>2022.6818181818182</v>
      </c>
      <c r="DN13" s="308" t="str">
        <f>DB13</f>
        <v>SÁBADO</v>
      </c>
      <c r="DO13" s="310">
        <f>DC13</f>
        <v>42679</v>
      </c>
      <c r="DP13" s="102">
        <v>18</v>
      </c>
      <c r="DQ13" s="74">
        <f t="shared" si="35"/>
        <v>67.5</v>
      </c>
      <c r="DR13" s="1">
        <v>166</v>
      </c>
      <c r="DS13" s="74">
        <f t="shared" si="36"/>
        <v>622.5</v>
      </c>
      <c r="DT13" s="1">
        <v>487</v>
      </c>
      <c r="DU13" s="74">
        <f t="shared" si="37"/>
        <v>3652.5</v>
      </c>
      <c r="DV13" s="1"/>
      <c r="DW13" s="1">
        <v>4</v>
      </c>
      <c r="DX13" s="110">
        <f t="shared" si="38"/>
        <v>4</v>
      </c>
      <c r="DY13" s="108">
        <f t="shared" si="39"/>
        <v>1085.625</v>
      </c>
    </row>
    <row r="14" spans="2:132" ht="19.5" thickBot="1" x14ac:dyDescent="0.35">
      <c r="B14" s="274">
        <v>315</v>
      </c>
      <c r="C14" s="38" t="s">
        <v>25</v>
      </c>
      <c r="D14" s="132">
        <f t="shared" si="16"/>
        <v>42684</v>
      </c>
      <c r="E14" s="144">
        <v>78729</v>
      </c>
      <c r="F14" s="144">
        <v>103222</v>
      </c>
      <c r="G14" s="2">
        <v>37488</v>
      </c>
      <c r="H14" s="170"/>
      <c r="I14" s="171">
        <v>39998</v>
      </c>
      <c r="J14" s="24">
        <f t="shared" si="0"/>
        <v>259437</v>
      </c>
      <c r="K14" s="7">
        <v>5534.5</v>
      </c>
      <c r="L14" s="7">
        <v>43935</v>
      </c>
      <c r="M14" s="23">
        <f t="shared" si="1"/>
        <v>308906.5</v>
      </c>
      <c r="N14" s="47"/>
      <c r="O14" s="48"/>
      <c r="P14" s="8">
        <f t="shared" si="2"/>
        <v>42684</v>
      </c>
      <c r="Q14" s="3">
        <v>66500</v>
      </c>
      <c r="R14" s="3">
        <v>4563</v>
      </c>
      <c r="S14" s="3">
        <v>2011</v>
      </c>
      <c r="T14" s="3">
        <v>117</v>
      </c>
      <c r="U14" s="3"/>
      <c r="V14" s="3"/>
      <c r="W14" s="3"/>
      <c r="X14" s="3"/>
      <c r="Y14" s="3"/>
      <c r="Z14" s="3">
        <v>58</v>
      </c>
      <c r="AA14" s="3">
        <v>348</v>
      </c>
      <c r="AB14" s="3">
        <v>6036</v>
      </c>
      <c r="AC14" s="3"/>
      <c r="AD14" s="6"/>
      <c r="AE14" s="3">
        <v>2450</v>
      </c>
      <c r="AF14" s="3">
        <v>1100</v>
      </c>
      <c r="AG14" s="3"/>
      <c r="AH14" s="3"/>
      <c r="AI14" s="3"/>
      <c r="AJ14" s="3"/>
      <c r="AK14" s="3"/>
      <c r="AL14" s="3"/>
      <c r="AM14" s="3"/>
      <c r="AN14" s="3"/>
      <c r="AO14" s="53">
        <v>18108</v>
      </c>
      <c r="AP14" s="44">
        <f t="shared" si="3"/>
        <v>101291</v>
      </c>
      <c r="AQ14" s="9">
        <v>0</v>
      </c>
      <c r="AR14" s="9">
        <f t="shared" si="4"/>
        <v>308906.5</v>
      </c>
      <c r="AS14" s="49">
        <f>'[2]NOV 16'!$I$14</f>
        <v>10031.25</v>
      </c>
      <c r="AT14" s="46">
        <f t="shared" si="17"/>
        <v>420228.75</v>
      </c>
      <c r="AV14" s="276">
        <f t="shared" si="5"/>
        <v>315</v>
      </c>
      <c r="AW14" s="5" t="str">
        <f t="shared" si="6"/>
        <v>JUEVES</v>
      </c>
      <c r="AX14" s="8">
        <f t="shared" si="7"/>
        <v>42684</v>
      </c>
      <c r="AY14" s="69">
        <f t="shared" si="8"/>
        <v>11247</v>
      </c>
      <c r="AZ14" s="69">
        <f t="shared" si="9"/>
        <v>14746</v>
      </c>
      <c r="BA14" s="69">
        <f t="shared" si="10"/>
        <v>6248</v>
      </c>
      <c r="BB14" s="69">
        <f t="shared" si="11"/>
        <v>0</v>
      </c>
      <c r="BC14" s="157">
        <f t="shared" si="12"/>
        <v>5714</v>
      </c>
      <c r="BD14" s="159">
        <f t="shared" si="13"/>
        <v>37955</v>
      </c>
      <c r="BF14" s="309"/>
      <c r="BG14" s="313"/>
      <c r="BH14" s="135">
        <v>933</v>
      </c>
      <c r="BI14" s="82">
        <f t="shared" si="40"/>
        <v>3265.5</v>
      </c>
      <c r="BJ14" s="79">
        <v>490</v>
      </c>
      <c r="BK14" s="82">
        <f t="shared" si="18"/>
        <v>1715</v>
      </c>
      <c r="BL14" s="79">
        <v>4956</v>
      </c>
      <c r="BM14" s="82">
        <f t="shared" si="19"/>
        <v>34692</v>
      </c>
      <c r="BN14" s="79">
        <v>26</v>
      </c>
      <c r="BO14" s="174">
        <v>26</v>
      </c>
      <c r="BP14" s="174">
        <v>21</v>
      </c>
      <c r="BQ14" s="119">
        <f t="shared" si="14"/>
        <v>1889.1666666666667</v>
      </c>
      <c r="BR14" s="309"/>
      <c r="BS14" s="315"/>
      <c r="BT14" s="99">
        <v>829</v>
      </c>
      <c r="BU14" s="83">
        <f t="shared" si="20"/>
        <v>2901.5</v>
      </c>
      <c r="BV14" s="174">
        <v>328</v>
      </c>
      <c r="BW14" s="83">
        <f t="shared" si="21"/>
        <v>1148</v>
      </c>
      <c r="BX14" s="174">
        <v>5397</v>
      </c>
      <c r="BY14" s="83">
        <f t="shared" si="22"/>
        <v>37779</v>
      </c>
      <c r="BZ14" s="174">
        <v>23</v>
      </c>
      <c r="CA14" s="174">
        <v>23</v>
      </c>
      <c r="CB14" s="174">
        <v>24</v>
      </c>
      <c r="CC14" s="100">
        <f t="shared" si="15"/>
        <v>1742.8541666666667</v>
      </c>
      <c r="CD14" s="309"/>
      <c r="CE14" s="317"/>
      <c r="CF14" s="99">
        <v>376</v>
      </c>
      <c r="CG14" s="74">
        <f t="shared" si="23"/>
        <v>1128</v>
      </c>
      <c r="CH14" s="174">
        <v>208</v>
      </c>
      <c r="CI14" s="74">
        <f t="shared" si="24"/>
        <v>624</v>
      </c>
      <c r="CJ14" s="174">
        <v>1975</v>
      </c>
      <c r="CK14" s="74">
        <f t="shared" si="25"/>
        <v>11850</v>
      </c>
      <c r="CL14" s="174">
        <v>15</v>
      </c>
      <c r="CM14" s="174">
        <v>9</v>
      </c>
      <c r="CN14" s="174">
        <v>11</v>
      </c>
      <c r="CO14" s="100">
        <f t="shared" si="26"/>
        <v>1236.5454545454545</v>
      </c>
      <c r="CP14" s="309"/>
      <c r="CQ14" s="319"/>
      <c r="CR14" s="91"/>
      <c r="CS14" s="83">
        <f t="shared" si="27"/>
        <v>0</v>
      </c>
      <c r="CT14" s="174"/>
      <c r="CU14" s="83">
        <f t="shared" si="28"/>
        <v>0</v>
      </c>
      <c r="CV14" s="174"/>
      <c r="CW14" s="83">
        <f t="shared" si="29"/>
        <v>0</v>
      </c>
      <c r="CX14" s="174"/>
      <c r="CY14" s="174"/>
      <c r="CZ14" s="174"/>
      <c r="DA14" s="98" t="e">
        <f t="shared" si="30"/>
        <v>#DIV/0!</v>
      </c>
      <c r="DB14" s="309"/>
      <c r="DC14" s="307"/>
      <c r="DD14" s="99">
        <v>243</v>
      </c>
      <c r="DE14" s="83">
        <f t="shared" si="31"/>
        <v>850.5</v>
      </c>
      <c r="DF14" s="174">
        <v>40</v>
      </c>
      <c r="DG14" s="83">
        <f t="shared" si="32"/>
        <v>140</v>
      </c>
      <c r="DH14" s="174">
        <v>1578</v>
      </c>
      <c r="DI14" s="83">
        <f t="shared" si="33"/>
        <v>11046</v>
      </c>
      <c r="DJ14" s="174">
        <v>12</v>
      </c>
      <c r="DK14" s="174">
        <v>6</v>
      </c>
      <c r="DL14" s="174">
        <v>11</v>
      </c>
      <c r="DM14" s="100">
        <f t="shared" si="34"/>
        <v>1094.2272727272727</v>
      </c>
      <c r="DN14" s="309"/>
      <c r="DO14" s="311"/>
      <c r="DP14" s="102">
        <v>22</v>
      </c>
      <c r="DQ14" s="74">
        <f t="shared" si="35"/>
        <v>82.5</v>
      </c>
      <c r="DR14" s="1">
        <v>120</v>
      </c>
      <c r="DS14" s="74">
        <f t="shared" si="36"/>
        <v>450</v>
      </c>
      <c r="DT14" s="1">
        <v>566</v>
      </c>
      <c r="DU14" s="74">
        <f t="shared" si="37"/>
        <v>4245</v>
      </c>
      <c r="DV14" s="1">
        <v>4</v>
      </c>
      <c r="DW14" s="1">
        <v>4</v>
      </c>
      <c r="DX14" s="110">
        <f t="shared" si="38"/>
        <v>4</v>
      </c>
      <c r="DY14" s="108">
        <f t="shared" si="39"/>
        <v>1194.375</v>
      </c>
    </row>
    <row r="15" spans="2:132" ht="19.5" thickBot="1" x14ac:dyDescent="0.35">
      <c r="B15" s="274">
        <v>316</v>
      </c>
      <c r="C15" s="38" t="s">
        <v>26</v>
      </c>
      <c r="D15" s="132">
        <f t="shared" si="16"/>
        <v>42685</v>
      </c>
      <c r="E15" s="144">
        <v>77245</v>
      </c>
      <c r="F15" s="144">
        <v>102921</v>
      </c>
      <c r="G15" s="2">
        <v>39366</v>
      </c>
      <c r="H15" s="170"/>
      <c r="I15" s="171">
        <v>40607</v>
      </c>
      <c r="J15" s="24">
        <f t="shared" si="0"/>
        <v>260139</v>
      </c>
      <c r="K15" s="7">
        <v>6526.5</v>
      </c>
      <c r="L15" s="7">
        <v>41883</v>
      </c>
      <c r="M15" s="23">
        <f t="shared" si="1"/>
        <v>308548.5</v>
      </c>
      <c r="N15" s="47"/>
      <c r="O15" s="48"/>
      <c r="P15" s="8">
        <f t="shared" si="2"/>
        <v>42685</v>
      </c>
      <c r="Q15" s="3">
        <v>110500</v>
      </c>
      <c r="R15" s="3">
        <v>2457</v>
      </c>
      <c r="S15" s="3">
        <v>4668</v>
      </c>
      <c r="T15" s="3"/>
      <c r="U15" s="3"/>
      <c r="V15" s="3"/>
      <c r="W15" s="3"/>
      <c r="X15" s="3">
        <v>15041</v>
      </c>
      <c r="Y15" s="3"/>
      <c r="Z15" s="3"/>
      <c r="AA15" s="3">
        <v>638</v>
      </c>
      <c r="AB15" s="3"/>
      <c r="AC15" s="3"/>
      <c r="AD15" s="6"/>
      <c r="AE15" s="3"/>
      <c r="AF15" s="3">
        <v>1400</v>
      </c>
      <c r="AG15" s="3"/>
      <c r="AH15" s="3"/>
      <c r="AI15" s="3">
        <v>380</v>
      </c>
      <c r="AJ15" s="3"/>
      <c r="AK15" s="3"/>
      <c r="AL15" s="3"/>
      <c r="AM15" s="3"/>
      <c r="AN15" s="3"/>
      <c r="AO15" s="53">
        <v>12072</v>
      </c>
      <c r="AP15" s="44">
        <f t="shared" si="3"/>
        <v>147156</v>
      </c>
      <c r="AQ15" s="9">
        <v>0</v>
      </c>
      <c r="AR15" s="9">
        <f t="shared" si="4"/>
        <v>308548.5</v>
      </c>
      <c r="AS15" s="49">
        <f>'[2]NOV 16'!$I$15</f>
        <v>9041.25</v>
      </c>
      <c r="AT15" s="46">
        <f t="shared" si="17"/>
        <v>464745.75</v>
      </c>
      <c r="AV15" s="276">
        <f t="shared" si="5"/>
        <v>316</v>
      </c>
      <c r="AW15" s="5" t="str">
        <f t="shared" si="6"/>
        <v>VIERNES</v>
      </c>
      <c r="AX15" s="8">
        <f t="shared" si="7"/>
        <v>42685</v>
      </c>
      <c r="AY15" s="69">
        <f t="shared" si="8"/>
        <v>11035</v>
      </c>
      <c r="AZ15" s="69">
        <f t="shared" si="9"/>
        <v>14703</v>
      </c>
      <c r="BA15" s="69">
        <f t="shared" si="10"/>
        <v>6561</v>
      </c>
      <c r="BB15" s="69">
        <f t="shared" si="11"/>
        <v>0</v>
      </c>
      <c r="BC15" s="157">
        <f t="shared" si="12"/>
        <v>5801</v>
      </c>
      <c r="BD15" s="159">
        <f t="shared" si="13"/>
        <v>38100</v>
      </c>
      <c r="BF15" s="308" t="str">
        <f>C10</f>
        <v>DOMINGO</v>
      </c>
      <c r="BG15" s="312">
        <f>AX10</f>
        <v>42680</v>
      </c>
      <c r="BH15" s="135">
        <v>595</v>
      </c>
      <c r="BI15" s="82">
        <f t="shared" si="40"/>
        <v>2082.5</v>
      </c>
      <c r="BJ15" s="79">
        <v>299</v>
      </c>
      <c r="BK15" s="82">
        <f t="shared" si="18"/>
        <v>1046.5</v>
      </c>
      <c r="BL15" s="79">
        <v>3163</v>
      </c>
      <c r="BM15" s="82">
        <f t="shared" si="19"/>
        <v>22141</v>
      </c>
      <c r="BN15" s="79"/>
      <c r="BO15" s="174">
        <v>16</v>
      </c>
      <c r="BP15" s="174">
        <v>21</v>
      </c>
      <c r="BQ15" s="119">
        <f t="shared" si="14"/>
        <v>1203.3333333333333</v>
      </c>
      <c r="BR15" s="308" t="str">
        <f>BF15</f>
        <v>DOMINGO</v>
      </c>
      <c r="BS15" s="314">
        <f>BG15</f>
        <v>42680</v>
      </c>
      <c r="BT15" s="99">
        <v>360</v>
      </c>
      <c r="BU15" s="83">
        <f t="shared" si="20"/>
        <v>1260</v>
      </c>
      <c r="BV15" s="174">
        <v>123</v>
      </c>
      <c r="BW15" s="83">
        <f t="shared" si="21"/>
        <v>430.5</v>
      </c>
      <c r="BX15" s="174">
        <v>2547</v>
      </c>
      <c r="BY15" s="83">
        <f t="shared" si="22"/>
        <v>17829</v>
      </c>
      <c r="BZ15" s="174"/>
      <c r="CA15" s="174">
        <v>17</v>
      </c>
      <c r="CB15" s="174">
        <v>23</v>
      </c>
      <c r="CC15" s="100">
        <f t="shared" si="15"/>
        <v>848.67391304347825</v>
      </c>
      <c r="CD15" s="308" t="str">
        <f>BR15</f>
        <v>DOMINGO</v>
      </c>
      <c r="CE15" s="316">
        <f>BS15</f>
        <v>42680</v>
      </c>
      <c r="CF15" s="99">
        <v>242</v>
      </c>
      <c r="CG15" s="74">
        <f t="shared" si="23"/>
        <v>726</v>
      </c>
      <c r="CH15" s="174">
        <v>139</v>
      </c>
      <c r="CI15" s="74">
        <f t="shared" si="24"/>
        <v>417</v>
      </c>
      <c r="CJ15" s="174">
        <v>1526</v>
      </c>
      <c r="CK15" s="74">
        <f t="shared" si="25"/>
        <v>9156</v>
      </c>
      <c r="CL15" s="174"/>
      <c r="CM15" s="174">
        <v>11</v>
      </c>
      <c r="CN15" s="174">
        <v>11</v>
      </c>
      <c r="CO15" s="100">
        <f t="shared" si="26"/>
        <v>936.27272727272725</v>
      </c>
      <c r="CP15" s="308" t="str">
        <f>CD15</f>
        <v>DOMINGO</v>
      </c>
      <c r="CQ15" s="318">
        <f>CE15</f>
        <v>42680</v>
      </c>
      <c r="CR15" s="91"/>
      <c r="CS15" s="83">
        <f t="shared" si="27"/>
        <v>0</v>
      </c>
      <c r="CT15" s="174"/>
      <c r="CU15" s="83">
        <f t="shared" si="28"/>
        <v>0</v>
      </c>
      <c r="CV15" s="174"/>
      <c r="CW15" s="83">
        <f t="shared" si="29"/>
        <v>0</v>
      </c>
      <c r="CX15" s="174"/>
      <c r="CY15" s="174"/>
      <c r="CZ15" s="174"/>
      <c r="DA15" s="98" t="e">
        <f t="shared" si="30"/>
        <v>#DIV/0!</v>
      </c>
      <c r="DB15" s="308" t="str">
        <f>CP15</f>
        <v>DOMINGO</v>
      </c>
      <c r="DC15" s="306">
        <f>CQ15</f>
        <v>42680</v>
      </c>
      <c r="DD15" s="99"/>
      <c r="DE15" s="83">
        <f t="shared" si="31"/>
        <v>0</v>
      </c>
      <c r="DF15" s="174"/>
      <c r="DG15" s="83">
        <f t="shared" si="32"/>
        <v>0</v>
      </c>
      <c r="DH15" s="174"/>
      <c r="DI15" s="83">
        <f t="shared" si="33"/>
        <v>0</v>
      </c>
      <c r="DJ15" s="174"/>
      <c r="DK15" s="174"/>
      <c r="DL15" s="174">
        <v>0</v>
      </c>
      <c r="DM15" s="100" t="e">
        <f t="shared" si="34"/>
        <v>#DIV/0!</v>
      </c>
      <c r="DN15" s="308" t="str">
        <f>DB15</f>
        <v>DOMINGO</v>
      </c>
      <c r="DO15" s="310">
        <f>DC15</f>
        <v>42680</v>
      </c>
      <c r="DP15" s="102">
        <v>0</v>
      </c>
      <c r="DQ15" s="74">
        <f t="shared" si="35"/>
        <v>0</v>
      </c>
      <c r="DR15" s="1">
        <v>70</v>
      </c>
      <c r="DS15" s="74">
        <f t="shared" si="36"/>
        <v>262.5</v>
      </c>
      <c r="DT15" s="1">
        <v>313</v>
      </c>
      <c r="DU15" s="74">
        <f t="shared" si="37"/>
        <v>2347.5</v>
      </c>
      <c r="DV15" s="1"/>
      <c r="DW15" s="1">
        <v>3</v>
      </c>
      <c r="DX15" s="110">
        <f t="shared" si="38"/>
        <v>3</v>
      </c>
      <c r="DY15" s="108">
        <f t="shared" si="39"/>
        <v>870</v>
      </c>
    </row>
    <row r="16" spans="2:132" ht="19.5" thickBot="1" x14ac:dyDescent="0.35">
      <c r="B16" s="274">
        <v>317</v>
      </c>
      <c r="C16" s="38" t="s">
        <v>27</v>
      </c>
      <c r="D16" s="132">
        <f t="shared" si="16"/>
        <v>42686</v>
      </c>
      <c r="E16" s="144">
        <v>54285</v>
      </c>
      <c r="F16" s="144">
        <v>77259</v>
      </c>
      <c r="G16" s="2">
        <v>24714</v>
      </c>
      <c r="H16" s="170"/>
      <c r="I16" s="171">
        <v>32564</v>
      </c>
      <c r="J16" s="24">
        <f t="shared" si="0"/>
        <v>188822</v>
      </c>
      <c r="K16" s="7">
        <v>5221</v>
      </c>
      <c r="L16" s="7">
        <v>17601</v>
      </c>
      <c r="M16" s="23">
        <f t="shared" si="1"/>
        <v>211644</v>
      </c>
      <c r="N16" s="47"/>
      <c r="O16" s="48"/>
      <c r="P16" s="8">
        <f t="shared" si="2"/>
        <v>42686</v>
      </c>
      <c r="Q16" s="3">
        <v>0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6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53"/>
      <c r="AP16" s="44">
        <f t="shared" si="3"/>
        <v>0</v>
      </c>
      <c r="AQ16" s="9">
        <v>0</v>
      </c>
      <c r="AR16" s="9">
        <f t="shared" si="4"/>
        <v>211644</v>
      </c>
      <c r="AS16" s="49">
        <f>'[2]NOV 16'!$I$16</f>
        <v>7781.25</v>
      </c>
      <c r="AT16" s="46">
        <f t="shared" si="17"/>
        <v>219425.25</v>
      </c>
      <c r="AU16" s="68"/>
      <c r="AV16" s="276">
        <f t="shared" si="5"/>
        <v>317</v>
      </c>
      <c r="AW16" s="5" t="str">
        <f t="shared" si="6"/>
        <v>SÁBADO</v>
      </c>
      <c r="AX16" s="8">
        <f t="shared" si="7"/>
        <v>42686</v>
      </c>
      <c r="AY16" s="69">
        <f t="shared" si="8"/>
        <v>7755</v>
      </c>
      <c r="AZ16" s="69">
        <f t="shared" si="9"/>
        <v>11037</v>
      </c>
      <c r="BA16" s="69">
        <f t="shared" si="10"/>
        <v>4119</v>
      </c>
      <c r="BB16" s="69">
        <f t="shared" si="11"/>
        <v>0</v>
      </c>
      <c r="BC16" s="157">
        <f t="shared" si="12"/>
        <v>4652</v>
      </c>
      <c r="BD16" s="159">
        <f t="shared" si="13"/>
        <v>27563</v>
      </c>
      <c r="BF16" s="309"/>
      <c r="BG16" s="313"/>
      <c r="BH16" s="135">
        <v>493</v>
      </c>
      <c r="BI16" s="82">
        <f t="shared" si="40"/>
        <v>1725.5</v>
      </c>
      <c r="BJ16" s="79">
        <v>353</v>
      </c>
      <c r="BK16" s="82">
        <f t="shared" si="18"/>
        <v>1235.5</v>
      </c>
      <c r="BL16" s="79">
        <v>3631</v>
      </c>
      <c r="BM16" s="82">
        <f t="shared" si="19"/>
        <v>25417</v>
      </c>
      <c r="BN16" s="79">
        <v>20</v>
      </c>
      <c r="BO16" s="174">
        <v>20</v>
      </c>
      <c r="BP16" s="174">
        <v>18</v>
      </c>
      <c r="BQ16" s="119">
        <f t="shared" si="14"/>
        <v>1576.5555555555557</v>
      </c>
      <c r="BR16" s="309"/>
      <c r="BS16" s="315"/>
      <c r="BT16" s="99">
        <v>424</v>
      </c>
      <c r="BU16" s="83">
        <f t="shared" si="20"/>
        <v>1484</v>
      </c>
      <c r="BV16" s="174">
        <v>247</v>
      </c>
      <c r="BW16" s="83">
        <f t="shared" si="21"/>
        <v>864.5</v>
      </c>
      <c r="BX16" s="174">
        <v>3503</v>
      </c>
      <c r="BY16" s="83">
        <f t="shared" si="22"/>
        <v>24521</v>
      </c>
      <c r="BZ16" s="174">
        <v>17</v>
      </c>
      <c r="CA16" s="174">
        <v>16</v>
      </c>
      <c r="CB16" s="174">
        <v>21</v>
      </c>
      <c r="CC16" s="100">
        <f t="shared" si="15"/>
        <v>1279.5</v>
      </c>
      <c r="CD16" s="309"/>
      <c r="CE16" s="317"/>
      <c r="CF16" s="99">
        <v>212</v>
      </c>
      <c r="CG16" s="74">
        <f t="shared" si="23"/>
        <v>636</v>
      </c>
      <c r="CH16" s="174">
        <v>122</v>
      </c>
      <c r="CI16" s="74">
        <f t="shared" si="24"/>
        <v>366</v>
      </c>
      <c r="CJ16" s="174">
        <v>1039</v>
      </c>
      <c r="CK16" s="74">
        <f t="shared" si="25"/>
        <v>6234</v>
      </c>
      <c r="CL16" s="174">
        <v>11</v>
      </c>
      <c r="CM16" s="174">
        <v>7</v>
      </c>
      <c r="CN16" s="174">
        <v>9</v>
      </c>
      <c r="CO16" s="100">
        <f t="shared" si="26"/>
        <v>804</v>
      </c>
      <c r="CP16" s="309"/>
      <c r="CQ16" s="319"/>
      <c r="CR16" s="91"/>
      <c r="CS16" s="83">
        <f t="shared" si="27"/>
        <v>0</v>
      </c>
      <c r="CT16" s="174"/>
      <c r="CU16" s="83">
        <f t="shared" si="28"/>
        <v>0</v>
      </c>
      <c r="CV16" s="174"/>
      <c r="CW16" s="83">
        <f t="shared" si="29"/>
        <v>0</v>
      </c>
      <c r="CX16" s="174"/>
      <c r="CY16" s="174"/>
      <c r="CZ16" s="174"/>
      <c r="DA16" s="98" t="e">
        <f t="shared" si="30"/>
        <v>#DIV/0!</v>
      </c>
      <c r="DB16" s="309"/>
      <c r="DC16" s="307"/>
      <c r="DD16" s="99">
        <v>122</v>
      </c>
      <c r="DE16" s="83">
        <f t="shared" si="31"/>
        <v>427</v>
      </c>
      <c r="DF16" s="174">
        <v>43</v>
      </c>
      <c r="DG16" s="83">
        <f t="shared" si="32"/>
        <v>150.5</v>
      </c>
      <c r="DH16" s="174">
        <v>1043</v>
      </c>
      <c r="DI16" s="83">
        <f t="shared" si="33"/>
        <v>7301</v>
      </c>
      <c r="DJ16" s="174">
        <v>5</v>
      </c>
      <c r="DK16" s="174">
        <v>5</v>
      </c>
      <c r="DL16" s="174">
        <v>6</v>
      </c>
      <c r="DM16" s="100">
        <f t="shared" si="34"/>
        <v>1313.0833333333333</v>
      </c>
      <c r="DN16" s="309"/>
      <c r="DO16" s="311"/>
      <c r="DP16" s="102">
        <v>0</v>
      </c>
      <c r="DQ16" s="74">
        <f t="shared" si="35"/>
        <v>0</v>
      </c>
      <c r="DR16" s="1">
        <v>66</v>
      </c>
      <c r="DS16" s="74">
        <f t="shared" si="36"/>
        <v>247.5</v>
      </c>
      <c r="DT16" s="1">
        <v>343</v>
      </c>
      <c r="DU16" s="74">
        <f t="shared" si="37"/>
        <v>2572.5</v>
      </c>
      <c r="DV16" s="1">
        <v>4</v>
      </c>
      <c r="DW16" s="1">
        <v>3</v>
      </c>
      <c r="DX16" s="110">
        <f t="shared" si="38"/>
        <v>3</v>
      </c>
      <c r="DY16" s="108">
        <f t="shared" si="39"/>
        <v>940</v>
      </c>
    </row>
    <row r="17" spans="2:129" ht="19.5" thickBot="1" x14ac:dyDescent="0.35">
      <c r="B17" s="274">
        <v>318</v>
      </c>
      <c r="C17" s="38" t="s">
        <v>22</v>
      </c>
      <c r="D17" s="132">
        <f t="shared" si="16"/>
        <v>42687</v>
      </c>
      <c r="E17" s="144">
        <v>37492</v>
      </c>
      <c r="F17" s="144">
        <v>40124</v>
      </c>
      <c r="G17" s="2">
        <v>10374</v>
      </c>
      <c r="H17" s="170"/>
      <c r="I17" s="171">
        <v>5404</v>
      </c>
      <c r="J17" s="24">
        <f t="shared" si="0"/>
        <v>93394</v>
      </c>
      <c r="K17" s="7">
        <v>2953.5</v>
      </c>
      <c r="L17" s="7">
        <v>6302.5</v>
      </c>
      <c r="M17" s="23">
        <f t="shared" si="1"/>
        <v>102650</v>
      </c>
      <c r="N17" s="47"/>
      <c r="O17" s="48"/>
      <c r="P17" s="8">
        <f t="shared" si="2"/>
        <v>42687</v>
      </c>
      <c r="Q17" s="3">
        <v>0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6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53"/>
      <c r="AP17" s="44">
        <f t="shared" si="3"/>
        <v>0</v>
      </c>
      <c r="AQ17" s="9">
        <v>0</v>
      </c>
      <c r="AR17" s="9">
        <f t="shared" si="4"/>
        <v>102650</v>
      </c>
      <c r="AS17" s="49">
        <f>'[2]NOV 16'!$I$17</f>
        <v>5790</v>
      </c>
      <c r="AT17" s="46">
        <f t="shared" si="17"/>
        <v>108440</v>
      </c>
      <c r="AU17" s="68"/>
      <c r="AV17" s="276">
        <f t="shared" si="5"/>
        <v>318</v>
      </c>
      <c r="AW17" s="5" t="str">
        <f t="shared" si="6"/>
        <v>DOMINGO</v>
      </c>
      <c r="AX17" s="8">
        <f t="shared" si="7"/>
        <v>42687</v>
      </c>
      <c r="AY17" s="69">
        <f t="shared" si="8"/>
        <v>5356</v>
      </c>
      <c r="AZ17" s="69">
        <f t="shared" si="9"/>
        <v>5732</v>
      </c>
      <c r="BA17" s="69">
        <f t="shared" si="10"/>
        <v>1729</v>
      </c>
      <c r="BB17" s="69">
        <f t="shared" si="11"/>
        <v>0</v>
      </c>
      <c r="BC17" s="157">
        <f t="shared" si="12"/>
        <v>772</v>
      </c>
      <c r="BD17" s="159">
        <f t="shared" si="13"/>
        <v>13589</v>
      </c>
      <c r="BF17" s="308" t="str">
        <f>C11</f>
        <v>LUNES</v>
      </c>
      <c r="BG17" s="312">
        <f>AX11</f>
        <v>42681</v>
      </c>
      <c r="BH17" s="135">
        <v>2091</v>
      </c>
      <c r="BI17" s="82">
        <f t="shared" si="40"/>
        <v>7318.5</v>
      </c>
      <c r="BJ17" s="79">
        <v>382</v>
      </c>
      <c r="BK17" s="82">
        <f t="shared" si="18"/>
        <v>1337</v>
      </c>
      <c r="BL17" s="79">
        <v>5979</v>
      </c>
      <c r="BM17" s="82">
        <f t="shared" si="19"/>
        <v>41853</v>
      </c>
      <c r="BN17" s="79"/>
      <c r="BO17" s="174">
        <v>28</v>
      </c>
      <c r="BP17" s="174">
        <v>28</v>
      </c>
      <c r="BQ17" s="119">
        <f t="shared" si="14"/>
        <v>1803.875</v>
      </c>
      <c r="BR17" s="308" t="str">
        <f>BF17</f>
        <v>LUNES</v>
      </c>
      <c r="BS17" s="314">
        <f>BG17</f>
        <v>42681</v>
      </c>
      <c r="BT17" s="99">
        <v>2167</v>
      </c>
      <c r="BU17" s="83">
        <f t="shared" si="20"/>
        <v>7584.5</v>
      </c>
      <c r="BV17" s="174">
        <v>225</v>
      </c>
      <c r="BW17" s="83">
        <f t="shared" si="21"/>
        <v>787.5</v>
      </c>
      <c r="BX17" s="174">
        <v>8016</v>
      </c>
      <c r="BY17" s="83">
        <f t="shared" si="22"/>
        <v>56112</v>
      </c>
      <c r="BZ17" s="174"/>
      <c r="CA17" s="174">
        <v>27</v>
      </c>
      <c r="CB17" s="174">
        <v>27</v>
      </c>
      <c r="CC17" s="100">
        <f t="shared" si="15"/>
        <v>2388.2962962962961</v>
      </c>
      <c r="CD17" s="308" t="str">
        <f>BR17</f>
        <v>LUNES</v>
      </c>
      <c r="CE17" s="316">
        <f>BS17</f>
        <v>42681</v>
      </c>
      <c r="CF17" s="99">
        <v>1319</v>
      </c>
      <c r="CG17" s="74">
        <f t="shared" si="23"/>
        <v>3957</v>
      </c>
      <c r="CH17" s="174">
        <v>306</v>
      </c>
      <c r="CI17" s="74">
        <f t="shared" si="24"/>
        <v>918</v>
      </c>
      <c r="CJ17" s="174">
        <v>3246</v>
      </c>
      <c r="CK17" s="74">
        <f t="shared" si="25"/>
        <v>19476</v>
      </c>
      <c r="CL17" s="174"/>
      <c r="CM17" s="174">
        <v>12</v>
      </c>
      <c r="CN17" s="174">
        <v>12</v>
      </c>
      <c r="CO17" s="100">
        <f t="shared" si="26"/>
        <v>2029.25</v>
      </c>
      <c r="CP17" s="308" t="str">
        <f>CD17</f>
        <v>LUNES</v>
      </c>
      <c r="CQ17" s="318">
        <f>CE17</f>
        <v>42681</v>
      </c>
      <c r="CR17" s="91"/>
      <c r="CS17" s="83">
        <f t="shared" si="27"/>
        <v>0</v>
      </c>
      <c r="CT17" s="174"/>
      <c r="CU17" s="83">
        <f t="shared" si="28"/>
        <v>0</v>
      </c>
      <c r="CV17" s="174"/>
      <c r="CW17" s="83">
        <f t="shared" si="29"/>
        <v>0</v>
      </c>
      <c r="CX17" s="174"/>
      <c r="CY17" s="174"/>
      <c r="CZ17" s="174"/>
      <c r="DA17" s="98" t="e">
        <f t="shared" si="30"/>
        <v>#DIV/0!</v>
      </c>
      <c r="DB17" s="308" t="str">
        <f>CP17</f>
        <v>LUNES</v>
      </c>
      <c r="DC17" s="306">
        <f>CQ17</f>
        <v>42681</v>
      </c>
      <c r="DD17" s="99">
        <v>759</v>
      </c>
      <c r="DE17" s="83">
        <f t="shared" si="31"/>
        <v>2656.5</v>
      </c>
      <c r="DF17" s="174">
        <v>37</v>
      </c>
      <c r="DG17" s="83">
        <f t="shared" si="32"/>
        <v>129.5</v>
      </c>
      <c r="DH17" s="174">
        <v>2732</v>
      </c>
      <c r="DI17" s="83">
        <f t="shared" si="33"/>
        <v>19124</v>
      </c>
      <c r="DJ17" s="174"/>
      <c r="DK17" s="174">
        <v>9</v>
      </c>
      <c r="DL17" s="174">
        <v>9</v>
      </c>
      <c r="DM17" s="100">
        <f t="shared" si="34"/>
        <v>2434.4444444444443</v>
      </c>
      <c r="DN17" s="308" t="str">
        <f>DB17</f>
        <v>LUNES</v>
      </c>
      <c r="DO17" s="310">
        <f>DC17</f>
        <v>42681</v>
      </c>
      <c r="DP17" s="102">
        <v>31</v>
      </c>
      <c r="DQ17" s="74">
        <f t="shared" si="35"/>
        <v>116.25</v>
      </c>
      <c r="DR17" s="1">
        <v>106</v>
      </c>
      <c r="DS17" s="74">
        <f t="shared" si="36"/>
        <v>397.5</v>
      </c>
      <c r="DT17" s="1">
        <v>272</v>
      </c>
      <c r="DU17" s="74">
        <f t="shared" si="37"/>
        <v>2040</v>
      </c>
      <c r="DV17" s="1"/>
      <c r="DW17" s="1">
        <v>2</v>
      </c>
      <c r="DX17" s="110">
        <f t="shared" si="38"/>
        <v>2</v>
      </c>
      <c r="DY17" s="108">
        <f t="shared" si="39"/>
        <v>1276.875</v>
      </c>
    </row>
    <row r="18" spans="2:129" ht="19.5" thickBot="1" x14ac:dyDescent="0.35">
      <c r="B18" s="274">
        <v>319</v>
      </c>
      <c r="C18" s="38" t="s">
        <v>24</v>
      </c>
      <c r="D18" s="132">
        <f t="shared" si="16"/>
        <v>42688</v>
      </c>
      <c r="E18" s="144">
        <v>78631</v>
      </c>
      <c r="F18" s="144">
        <v>92736</v>
      </c>
      <c r="G18" s="2">
        <v>38988</v>
      </c>
      <c r="H18" s="170"/>
      <c r="I18" s="171">
        <v>39046</v>
      </c>
      <c r="J18" s="24">
        <f t="shared" si="0"/>
        <v>249401</v>
      </c>
      <c r="K18" s="7">
        <v>6008</v>
      </c>
      <c r="L18" s="7">
        <v>39684.5</v>
      </c>
      <c r="M18" s="23">
        <f t="shared" si="1"/>
        <v>295093.5</v>
      </c>
      <c r="N18" s="47"/>
      <c r="O18" s="48"/>
      <c r="P18" s="8">
        <f t="shared" si="2"/>
        <v>42688</v>
      </c>
      <c r="Q18" s="3">
        <v>57000</v>
      </c>
      <c r="R18" s="3">
        <v>1872</v>
      </c>
      <c r="S18" s="3">
        <v>2077</v>
      </c>
      <c r="T18" s="3"/>
      <c r="U18" s="3"/>
      <c r="V18" s="3"/>
      <c r="W18" s="3"/>
      <c r="X18" s="3"/>
      <c r="Y18" s="3"/>
      <c r="Z18" s="3">
        <v>58</v>
      </c>
      <c r="AA18" s="3">
        <v>870</v>
      </c>
      <c r="AB18" s="3"/>
      <c r="AC18" s="3"/>
      <c r="AD18" s="6"/>
      <c r="AE18" s="3"/>
      <c r="AF18" s="3">
        <v>1600</v>
      </c>
      <c r="AG18" s="3"/>
      <c r="AH18" s="3"/>
      <c r="AI18" s="3"/>
      <c r="AJ18" s="3"/>
      <c r="AK18" s="3"/>
      <c r="AL18" s="3"/>
      <c r="AM18" s="3">
        <v>6000</v>
      </c>
      <c r="AN18" s="3"/>
      <c r="AO18" s="53">
        <v>18108</v>
      </c>
      <c r="AP18" s="44">
        <f t="shared" si="3"/>
        <v>87585</v>
      </c>
      <c r="AQ18" s="9">
        <v>4777.34</v>
      </c>
      <c r="AR18" s="9">
        <f t="shared" si="4"/>
        <v>295093.5</v>
      </c>
      <c r="AS18" s="49">
        <f>'[2]NOV 16'!$I$18</f>
        <v>9465</v>
      </c>
      <c r="AT18" s="46">
        <f t="shared" si="17"/>
        <v>396920.83999999997</v>
      </c>
      <c r="AV18" s="276">
        <f t="shared" si="5"/>
        <v>319</v>
      </c>
      <c r="AW18" s="5" t="str">
        <f t="shared" si="6"/>
        <v>LUNES</v>
      </c>
      <c r="AX18" s="8">
        <f t="shared" si="7"/>
        <v>42688</v>
      </c>
      <c r="AY18" s="69">
        <f t="shared" si="8"/>
        <v>11233</v>
      </c>
      <c r="AZ18" s="69">
        <f t="shared" si="9"/>
        <v>13248</v>
      </c>
      <c r="BA18" s="69">
        <f t="shared" si="10"/>
        <v>6498</v>
      </c>
      <c r="BB18" s="69">
        <f t="shared" si="11"/>
        <v>0</v>
      </c>
      <c r="BC18" s="157">
        <f t="shared" si="12"/>
        <v>5578</v>
      </c>
      <c r="BD18" s="159">
        <f t="shared" si="13"/>
        <v>36557</v>
      </c>
      <c r="BF18" s="309"/>
      <c r="BG18" s="313"/>
      <c r="BH18" s="135">
        <v>1949</v>
      </c>
      <c r="BI18" s="82">
        <f t="shared" si="40"/>
        <v>6821.5</v>
      </c>
      <c r="BJ18" s="79">
        <v>327</v>
      </c>
      <c r="BK18" s="82">
        <f t="shared" si="18"/>
        <v>1144.5</v>
      </c>
      <c r="BL18" s="79">
        <v>5364</v>
      </c>
      <c r="BM18" s="82">
        <f t="shared" si="19"/>
        <v>37548</v>
      </c>
      <c r="BN18" s="79">
        <v>28</v>
      </c>
      <c r="BO18" s="174">
        <v>21</v>
      </c>
      <c r="BP18" s="174">
        <v>28</v>
      </c>
      <c r="BQ18" s="119">
        <f t="shared" si="14"/>
        <v>1625.5</v>
      </c>
      <c r="BR18" s="309"/>
      <c r="BS18" s="315"/>
      <c r="BT18" s="99">
        <v>2070</v>
      </c>
      <c r="BU18" s="83">
        <f t="shared" si="20"/>
        <v>7245</v>
      </c>
      <c r="BV18" s="174">
        <v>329</v>
      </c>
      <c r="BW18" s="83">
        <f t="shared" si="21"/>
        <v>1151.5</v>
      </c>
      <c r="BX18" s="174">
        <v>6951</v>
      </c>
      <c r="BY18" s="83">
        <f t="shared" si="22"/>
        <v>48657</v>
      </c>
      <c r="BZ18" s="174">
        <v>27</v>
      </c>
      <c r="CA18" s="174">
        <v>25</v>
      </c>
      <c r="CB18" s="174">
        <v>27</v>
      </c>
      <c r="CC18" s="100">
        <f t="shared" si="15"/>
        <v>2113.0925925925926</v>
      </c>
      <c r="CD18" s="309"/>
      <c r="CE18" s="317"/>
      <c r="CF18" s="99">
        <v>1323</v>
      </c>
      <c r="CG18" s="74">
        <f t="shared" si="23"/>
        <v>3969</v>
      </c>
      <c r="CH18" s="174">
        <v>212</v>
      </c>
      <c r="CI18" s="74">
        <f t="shared" si="24"/>
        <v>636</v>
      </c>
      <c r="CJ18" s="174">
        <v>2890</v>
      </c>
      <c r="CK18" s="74">
        <f t="shared" si="25"/>
        <v>17340</v>
      </c>
      <c r="CL18" s="174">
        <v>12</v>
      </c>
      <c r="CM18" s="174">
        <v>12</v>
      </c>
      <c r="CN18" s="174">
        <v>12</v>
      </c>
      <c r="CO18" s="100">
        <f t="shared" si="26"/>
        <v>1828.75</v>
      </c>
      <c r="CP18" s="309"/>
      <c r="CQ18" s="319"/>
      <c r="CR18" s="91"/>
      <c r="CS18" s="83">
        <f t="shared" si="27"/>
        <v>0</v>
      </c>
      <c r="CT18" s="174"/>
      <c r="CU18" s="83">
        <f t="shared" si="28"/>
        <v>0</v>
      </c>
      <c r="CV18" s="174"/>
      <c r="CW18" s="83">
        <f t="shared" si="29"/>
        <v>0</v>
      </c>
      <c r="CX18" s="174"/>
      <c r="CY18" s="174"/>
      <c r="CZ18" s="174"/>
      <c r="DA18" s="98" t="e">
        <f t="shared" si="30"/>
        <v>#DIV/0!</v>
      </c>
      <c r="DB18" s="309"/>
      <c r="DC18" s="307"/>
      <c r="DD18" s="99">
        <v>563</v>
      </c>
      <c r="DE18" s="83">
        <f t="shared" si="31"/>
        <v>1970.5</v>
      </c>
      <c r="DF18" s="174">
        <v>68</v>
      </c>
      <c r="DG18" s="83">
        <f t="shared" si="32"/>
        <v>238</v>
      </c>
      <c r="DH18" s="174">
        <v>2491</v>
      </c>
      <c r="DI18" s="83">
        <f t="shared" si="33"/>
        <v>17437</v>
      </c>
      <c r="DJ18" s="174">
        <v>9</v>
      </c>
      <c r="DK18" s="174">
        <v>8</v>
      </c>
      <c r="DL18" s="174">
        <v>9</v>
      </c>
      <c r="DM18" s="100">
        <f t="shared" si="34"/>
        <v>2182.8333333333335</v>
      </c>
      <c r="DN18" s="309"/>
      <c r="DO18" s="311"/>
      <c r="DP18" s="102">
        <v>47</v>
      </c>
      <c r="DQ18" s="74">
        <f t="shared" si="35"/>
        <v>176.25</v>
      </c>
      <c r="DR18" s="1">
        <v>172</v>
      </c>
      <c r="DS18" s="74">
        <f t="shared" si="36"/>
        <v>645</v>
      </c>
      <c r="DT18" s="1">
        <v>586</v>
      </c>
      <c r="DU18" s="74">
        <f t="shared" si="37"/>
        <v>4395</v>
      </c>
      <c r="DV18" s="1">
        <v>4</v>
      </c>
      <c r="DW18" s="1">
        <v>4</v>
      </c>
      <c r="DX18" s="110">
        <f t="shared" si="38"/>
        <v>4</v>
      </c>
      <c r="DY18" s="108">
        <f t="shared" si="39"/>
        <v>1304.0625</v>
      </c>
    </row>
    <row r="19" spans="2:129" ht="19.5" thickBot="1" x14ac:dyDescent="0.35">
      <c r="B19" s="274">
        <v>320</v>
      </c>
      <c r="C19" s="38" t="s">
        <v>21</v>
      </c>
      <c r="D19" s="132">
        <f t="shared" si="16"/>
        <v>42689</v>
      </c>
      <c r="E19" s="144">
        <v>86562</v>
      </c>
      <c r="F19" s="144">
        <v>101318</v>
      </c>
      <c r="G19" s="2">
        <v>43500</v>
      </c>
      <c r="H19" s="170"/>
      <c r="I19" s="171">
        <v>42819</v>
      </c>
      <c r="J19" s="24">
        <f t="shared" si="0"/>
        <v>274199</v>
      </c>
      <c r="K19" s="7">
        <v>6711.5</v>
      </c>
      <c r="L19" s="7">
        <v>44168.5</v>
      </c>
      <c r="M19" s="23">
        <f t="shared" si="1"/>
        <v>325079</v>
      </c>
      <c r="N19" s="47"/>
      <c r="O19" s="48"/>
      <c r="P19" s="8">
        <f t="shared" si="2"/>
        <v>42689</v>
      </c>
      <c r="Q19" s="3">
        <v>61650</v>
      </c>
      <c r="R19" s="3">
        <v>1404</v>
      </c>
      <c r="S19" s="3">
        <v>4604</v>
      </c>
      <c r="T19" s="3"/>
      <c r="U19" s="3"/>
      <c r="V19" s="3"/>
      <c r="W19" s="3"/>
      <c r="X19" s="3"/>
      <c r="Y19" s="3"/>
      <c r="Z19" s="3"/>
      <c r="AA19" s="3">
        <v>464</v>
      </c>
      <c r="AB19" s="3"/>
      <c r="AC19" s="3"/>
      <c r="AD19" s="6"/>
      <c r="AE19" s="3"/>
      <c r="AF19" s="3">
        <v>600</v>
      </c>
      <c r="AG19" s="3"/>
      <c r="AH19" s="3"/>
      <c r="AI19" s="3">
        <v>5500</v>
      </c>
      <c r="AJ19" s="3"/>
      <c r="AK19" s="3"/>
      <c r="AL19" s="3"/>
      <c r="AM19" s="3"/>
      <c r="AN19" s="3"/>
      <c r="AO19" s="53">
        <v>12072</v>
      </c>
      <c r="AP19" s="44">
        <f t="shared" si="3"/>
        <v>86294</v>
      </c>
      <c r="AQ19" s="9">
        <v>0</v>
      </c>
      <c r="AR19" s="9">
        <f t="shared" si="4"/>
        <v>325079</v>
      </c>
      <c r="AS19" s="49">
        <f>'[2]NOV 16'!$I$19</f>
        <v>15636.25</v>
      </c>
      <c r="AT19" s="46">
        <f t="shared" si="17"/>
        <v>427009.25</v>
      </c>
      <c r="AU19" s="68">
        <f>SUM(AZ10:AZ14)</f>
        <v>65246</v>
      </c>
      <c r="AV19" s="276">
        <f t="shared" si="5"/>
        <v>320</v>
      </c>
      <c r="AW19" s="5" t="str">
        <f t="shared" si="6"/>
        <v>MARTES</v>
      </c>
      <c r="AX19" s="8">
        <f t="shared" si="7"/>
        <v>42689</v>
      </c>
      <c r="AY19" s="69">
        <f t="shared" si="8"/>
        <v>12366</v>
      </c>
      <c r="AZ19" s="69">
        <f t="shared" si="9"/>
        <v>14474</v>
      </c>
      <c r="BA19" s="69">
        <f t="shared" si="10"/>
        <v>7250</v>
      </c>
      <c r="BB19" s="69">
        <f t="shared" si="11"/>
        <v>0</v>
      </c>
      <c r="BC19" s="157">
        <f t="shared" si="12"/>
        <v>6117</v>
      </c>
      <c r="BD19" s="159">
        <f t="shared" si="13"/>
        <v>40207</v>
      </c>
      <c r="BF19" s="308" t="str">
        <f>C12</f>
        <v>MARTES</v>
      </c>
      <c r="BG19" s="312">
        <f>AX12</f>
        <v>42682</v>
      </c>
      <c r="BH19" s="135">
        <v>2525</v>
      </c>
      <c r="BI19" s="82">
        <f t="shared" si="40"/>
        <v>8837.5</v>
      </c>
      <c r="BJ19" s="79">
        <v>304</v>
      </c>
      <c r="BK19" s="82">
        <f t="shared" si="18"/>
        <v>1064</v>
      </c>
      <c r="BL19" s="79">
        <v>6330</v>
      </c>
      <c r="BM19" s="82">
        <f t="shared" si="19"/>
        <v>44310</v>
      </c>
      <c r="BN19" s="79"/>
      <c r="BO19" s="174">
        <v>30</v>
      </c>
      <c r="BP19" s="174">
        <v>29</v>
      </c>
      <c r="BQ19" s="119">
        <f t="shared" si="14"/>
        <v>1869.3620689655172</v>
      </c>
      <c r="BR19" s="308" t="str">
        <f>BF19</f>
        <v>MARTES</v>
      </c>
      <c r="BS19" s="314">
        <f>BG19</f>
        <v>42682</v>
      </c>
      <c r="BT19" s="99">
        <v>2174</v>
      </c>
      <c r="BU19" s="83">
        <f t="shared" si="20"/>
        <v>7609</v>
      </c>
      <c r="BV19" s="174">
        <v>277</v>
      </c>
      <c r="BW19" s="83">
        <f t="shared" si="21"/>
        <v>969.5</v>
      </c>
      <c r="BX19" s="174">
        <v>7871</v>
      </c>
      <c r="BY19" s="83">
        <f t="shared" si="22"/>
        <v>55097</v>
      </c>
      <c r="BZ19" s="174"/>
      <c r="CA19" s="174">
        <v>28</v>
      </c>
      <c r="CB19" s="174">
        <v>28</v>
      </c>
      <c r="CC19" s="100">
        <f t="shared" si="15"/>
        <v>2274.125</v>
      </c>
      <c r="CD19" s="308" t="str">
        <f>BR19</f>
        <v>MARTES</v>
      </c>
      <c r="CE19" s="316">
        <f>BS19</f>
        <v>42682</v>
      </c>
      <c r="CF19" s="99">
        <v>1638</v>
      </c>
      <c r="CG19" s="74">
        <f t="shared" si="23"/>
        <v>4914</v>
      </c>
      <c r="CH19" s="174">
        <v>445</v>
      </c>
      <c r="CI19" s="74">
        <f t="shared" si="24"/>
        <v>1335</v>
      </c>
      <c r="CJ19" s="174">
        <v>3854</v>
      </c>
      <c r="CK19" s="74">
        <f t="shared" si="25"/>
        <v>23124</v>
      </c>
      <c r="CL19" s="174"/>
      <c r="CM19" s="174">
        <v>18</v>
      </c>
      <c r="CN19" s="174">
        <v>18</v>
      </c>
      <c r="CO19" s="100">
        <f t="shared" si="26"/>
        <v>1631.8333333333333</v>
      </c>
      <c r="CP19" s="308" t="str">
        <f>CD19</f>
        <v>MARTES</v>
      </c>
      <c r="CQ19" s="318">
        <f>CE19</f>
        <v>42682</v>
      </c>
      <c r="CR19" s="91"/>
      <c r="CS19" s="83">
        <f t="shared" si="27"/>
        <v>0</v>
      </c>
      <c r="CT19" s="174"/>
      <c r="CU19" s="83">
        <f t="shared" si="28"/>
        <v>0</v>
      </c>
      <c r="CV19" s="174"/>
      <c r="CW19" s="83">
        <f t="shared" si="29"/>
        <v>0</v>
      </c>
      <c r="CX19" s="174"/>
      <c r="CY19" s="174"/>
      <c r="CZ19" s="174"/>
      <c r="DA19" s="98" t="e">
        <f t="shared" si="30"/>
        <v>#DIV/0!</v>
      </c>
      <c r="DB19" s="308" t="str">
        <f>CP19</f>
        <v>MARTES</v>
      </c>
      <c r="DC19" s="306">
        <f>CQ19</f>
        <v>42682</v>
      </c>
      <c r="DD19" s="99">
        <v>837</v>
      </c>
      <c r="DE19" s="83">
        <f t="shared" si="31"/>
        <v>2929.5</v>
      </c>
      <c r="DF19" s="174">
        <v>52</v>
      </c>
      <c r="DG19" s="83">
        <f t="shared" si="32"/>
        <v>182</v>
      </c>
      <c r="DH19" s="174">
        <v>3145</v>
      </c>
      <c r="DI19" s="83">
        <f t="shared" si="33"/>
        <v>22015</v>
      </c>
      <c r="DJ19" s="174"/>
      <c r="DK19" s="174">
        <v>13</v>
      </c>
      <c r="DL19" s="174">
        <v>13</v>
      </c>
      <c r="DM19" s="100">
        <f t="shared" si="34"/>
        <v>1932.8076923076924</v>
      </c>
      <c r="DN19" s="308" t="str">
        <f>DB19</f>
        <v>MARTES</v>
      </c>
      <c r="DO19" s="310">
        <f>DC19</f>
        <v>42682</v>
      </c>
      <c r="DP19" s="102">
        <v>42</v>
      </c>
      <c r="DQ19" s="74">
        <f t="shared" si="35"/>
        <v>157.5</v>
      </c>
      <c r="DR19" s="1">
        <v>144</v>
      </c>
      <c r="DS19" s="74">
        <f t="shared" si="36"/>
        <v>540</v>
      </c>
      <c r="DT19" s="1">
        <v>354</v>
      </c>
      <c r="DU19" s="74">
        <f t="shared" si="37"/>
        <v>2655</v>
      </c>
      <c r="DV19" s="1"/>
      <c r="DW19" s="1">
        <v>3</v>
      </c>
      <c r="DX19" s="110">
        <f t="shared" si="38"/>
        <v>3</v>
      </c>
      <c r="DY19" s="108">
        <f t="shared" si="39"/>
        <v>1117.5</v>
      </c>
    </row>
    <row r="20" spans="2:129" ht="19.5" thickBot="1" x14ac:dyDescent="0.35">
      <c r="B20" s="274">
        <v>321</v>
      </c>
      <c r="C20" s="38" t="s">
        <v>23</v>
      </c>
      <c r="D20" s="132">
        <f t="shared" si="16"/>
        <v>42690</v>
      </c>
      <c r="E20" s="144">
        <v>80514</v>
      </c>
      <c r="F20" s="144">
        <v>98434</v>
      </c>
      <c r="G20" s="2">
        <v>39648</v>
      </c>
      <c r="H20" s="170"/>
      <c r="I20" s="171">
        <v>41328</v>
      </c>
      <c r="J20" s="24">
        <f t="shared" si="0"/>
        <v>259924</v>
      </c>
      <c r="K20" s="7">
        <v>6896</v>
      </c>
      <c r="L20" s="7">
        <v>42198</v>
      </c>
      <c r="M20" s="23">
        <f t="shared" si="1"/>
        <v>309018</v>
      </c>
      <c r="N20" s="47"/>
      <c r="O20" s="48"/>
      <c r="P20" s="8">
        <f t="shared" si="2"/>
        <v>42690</v>
      </c>
      <c r="Q20" s="3">
        <v>99750</v>
      </c>
      <c r="R20" s="3">
        <v>1170</v>
      </c>
      <c r="S20" s="3">
        <v>3439</v>
      </c>
      <c r="T20" s="3"/>
      <c r="U20" s="3"/>
      <c r="V20" s="3"/>
      <c r="W20" s="3"/>
      <c r="X20" s="3"/>
      <c r="Y20" s="3"/>
      <c r="Z20" s="3"/>
      <c r="AA20" s="3">
        <v>464</v>
      </c>
      <c r="AB20" s="3"/>
      <c r="AC20" s="3"/>
      <c r="AD20" s="6"/>
      <c r="AE20" s="3">
        <v>1050</v>
      </c>
      <c r="AF20" s="3">
        <v>1100</v>
      </c>
      <c r="AG20" s="3"/>
      <c r="AH20" s="3"/>
      <c r="AI20" s="3">
        <v>1260</v>
      </c>
      <c r="AJ20" s="3"/>
      <c r="AK20" s="3"/>
      <c r="AL20" s="3"/>
      <c r="AM20" s="3"/>
      <c r="AN20" s="3"/>
      <c r="AO20" s="53">
        <v>30180</v>
      </c>
      <c r="AP20" s="44">
        <f t="shared" si="3"/>
        <v>138413</v>
      </c>
      <c r="AQ20" s="9">
        <v>201</v>
      </c>
      <c r="AR20" s="9">
        <f t="shared" si="4"/>
        <v>309018</v>
      </c>
      <c r="AS20" s="49">
        <f>'[2]NOV 16'!$I$20</f>
        <v>9633.75</v>
      </c>
      <c r="AT20" s="46">
        <f t="shared" si="17"/>
        <v>457265.75</v>
      </c>
      <c r="AU20" s="68">
        <f>SUM(AZ15:AZ16)</f>
        <v>25740</v>
      </c>
      <c r="AV20" s="276">
        <f t="shared" si="5"/>
        <v>321</v>
      </c>
      <c r="AW20" s="5" t="str">
        <f t="shared" si="6"/>
        <v>MIÉRCOLES</v>
      </c>
      <c r="AX20" s="8">
        <f t="shared" si="7"/>
        <v>42690</v>
      </c>
      <c r="AY20" s="69">
        <f t="shared" si="8"/>
        <v>11502</v>
      </c>
      <c r="AZ20" s="69">
        <f t="shared" si="9"/>
        <v>14062</v>
      </c>
      <c r="BA20" s="69">
        <f t="shared" si="10"/>
        <v>6608</v>
      </c>
      <c r="BB20" s="69">
        <f t="shared" si="11"/>
        <v>0</v>
      </c>
      <c r="BC20" s="157">
        <f t="shared" si="12"/>
        <v>5904</v>
      </c>
      <c r="BD20" s="159">
        <f t="shared" si="13"/>
        <v>38076</v>
      </c>
      <c r="BF20" s="309"/>
      <c r="BG20" s="313"/>
      <c r="BH20" s="135">
        <v>1772</v>
      </c>
      <c r="BI20" s="82">
        <f t="shared" si="40"/>
        <v>6202</v>
      </c>
      <c r="BJ20" s="79">
        <v>386</v>
      </c>
      <c r="BK20" s="82">
        <f t="shared" si="18"/>
        <v>1351</v>
      </c>
      <c r="BL20" s="79">
        <v>5030</v>
      </c>
      <c r="BM20" s="82">
        <f t="shared" si="19"/>
        <v>35210</v>
      </c>
      <c r="BN20" s="79">
        <v>30</v>
      </c>
      <c r="BO20" s="174">
        <v>22</v>
      </c>
      <c r="BP20" s="174">
        <v>29</v>
      </c>
      <c r="BQ20" s="119">
        <f t="shared" si="14"/>
        <v>1474.5862068965516</v>
      </c>
      <c r="BR20" s="309"/>
      <c r="BS20" s="315"/>
      <c r="BT20" s="99">
        <v>2023</v>
      </c>
      <c r="BU20" s="83">
        <f t="shared" si="20"/>
        <v>7080.5</v>
      </c>
      <c r="BV20" s="174">
        <v>373</v>
      </c>
      <c r="BW20" s="83">
        <f t="shared" si="21"/>
        <v>1305.5</v>
      </c>
      <c r="BX20" s="174">
        <v>6949</v>
      </c>
      <c r="BY20" s="83">
        <f t="shared" si="22"/>
        <v>48643</v>
      </c>
      <c r="BZ20" s="174">
        <v>28</v>
      </c>
      <c r="CA20" s="174">
        <v>25</v>
      </c>
      <c r="CB20" s="174">
        <v>28</v>
      </c>
      <c r="CC20" s="100">
        <f t="shared" si="15"/>
        <v>2036.75</v>
      </c>
      <c r="CD20" s="309"/>
      <c r="CE20" s="317"/>
      <c r="CF20" s="99">
        <v>1547</v>
      </c>
      <c r="CG20" s="74">
        <f t="shared" si="23"/>
        <v>4641</v>
      </c>
      <c r="CH20" s="174">
        <v>201</v>
      </c>
      <c r="CI20" s="74">
        <f t="shared" si="24"/>
        <v>603</v>
      </c>
      <c r="CJ20" s="174">
        <v>3234</v>
      </c>
      <c r="CK20" s="74">
        <f t="shared" si="25"/>
        <v>19404</v>
      </c>
      <c r="CL20" s="174">
        <v>18</v>
      </c>
      <c r="CM20" s="174">
        <v>14</v>
      </c>
      <c r="CN20" s="174">
        <v>18</v>
      </c>
      <c r="CO20" s="100">
        <f t="shared" si="26"/>
        <v>1369.3333333333333</v>
      </c>
      <c r="CP20" s="309"/>
      <c r="CQ20" s="319"/>
      <c r="CR20" s="91"/>
      <c r="CS20" s="83">
        <f t="shared" si="27"/>
        <v>0</v>
      </c>
      <c r="CT20" s="174"/>
      <c r="CU20" s="83">
        <f t="shared" si="28"/>
        <v>0</v>
      </c>
      <c r="CV20" s="174"/>
      <c r="CW20" s="83">
        <f t="shared" si="29"/>
        <v>0</v>
      </c>
      <c r="CX20" s="174"/>
      <c r="CY20" s="174"/>
      <c r="CZ20" s="174"/>
      <c r="DA20" s="98" t="e">
        <f t="shared" si="30"/>
        <v>#DIV/0!</v>
      </c>
      <c r="DB20" s="309"/>
      <c r="DC20" s="307"/>
      <c r="DD20" s="99">
        <v>633</v>
      </c>
      <c r="DE20" s="83">
        <f t="shared" si="31"/>
        <v>2215.5</v>
      </c>
      <c r="DF20" s="174">
        <v>85</v>
      </c>
      <c r="DG20" s="83">
        <f t="shared" si="32"/>
        <v>297.5</v>
      </c>
      <c r="DH20" s="174">
        <v>2758</v>
      </c>
      <c r="DI20" s="83">
        <f t="shared" si="33"/>
        <v>19306</v>
      </c>
      <c r="DJ20" s="174">
        <v>13</v>
      </c>
      <c r="DK20" s="174">
        <v>10</v>
      </c>
      <c r="DL20" s="174">
        <v>13</v>
      </c>
      <c r="DM20" s="100">
        <f t="shared" si="34"/>
        <v>1678.3846153846155</v>
      </c>
      <c r="DN20" s="309"/>
      <c r="DO20" s="311"/>
      <c r="DP20" s="102">
        <v>27</v>
      </c>
      <c r="DQ20" s="74">
        <f t="shared" si="35"/>
        <v>101.25</v>
      </c>
      <c r="DR20" s="1">
        <v>116</v>
      </c>
      <c r="DS20" s="74">
        <f t="shared" si="36"/>
        <v>435</v>
      </c>
      <c r="DT20" s="1">
        <v>279</v>
      </c>
      <c r="DU20" s="74">
        <f t="shared" si="37"/>
        <v>2092.5</v>
      </c>
      <c r="DV20" s="1">
        <v>4</v>
      </c>
      <c r="DW20" s="1">
        <v>3</v>
      </c>
      <c r="DX20" s="110">
        <f t="shared" si="38"/>
        <v>3</v>
      </c>
      <c r="DY20" s="108">
        <f t="shared" si="39"/>
        <v>876.25</v>
      </c>
    </row>
    <row r="21" spans="2:129" ht="19.5" thickBot="1" x14ac:dyDescent="0.35">
      <c r="B21" s="274">
        <v>322</v>
      </c>
      <c r="C21" s="38" t="s">
        <v>25</v>
      </c>
      <c r="D21" s="132">
        <f t="shared" si="16"/>
        <v>42691</v>
      </c>
      <c r="E21" s="144">
        <v>86086</v>
      </c>
      <c r="F21" s="144">
        <v>104048</v>
      </c>
      <c r="G21" s="2">
        <v>39066</v>
      </c>
      <c r="H21" s="170"/>
      <c r="I21" s="171">
        <v>41566</v>
      </c>
      <c r="J21" s="24">
        <f t="shared" si="0"/>
        <v>270766</v>
      </c>
      <c r="K21" s="7">
        <v>5863</v>
      </c>
      <c r="L21" s="7">
        <v>46246.5</v>
      </c>
      <c r="M21" s="23">
        <f t="shared" si="1"/>
        <v>322875.5</v>
      </c>
      <c r="N21" s="47"/>
      <c r="O21" s="48"/>
      <c r="P21" s="8">
        <f t="shared" si="2"/>
        <v>42691</v>
      </c>
      <c r="Q21" s="3">
        <v>120250</v>
      </c>
      <c r="R21" s="3">
        <v>1287</v>
      </c>
      <c r="S21" s="3">
        <v>6221</v>
      </c>
      <c r="T21" s="3"/>
      <c r="U21" s="3"/>
      <c r="V21" s="3"/>
      <c r="W21" s="3"/>
      <c r="X21" s="3"/>
      <c r="Y21" s="3"/>
      <c r="Z21" s="3">
        <v>116</v>
      </c>
      <c r="AA21" s="3">
        <v>58</v>
      </c>
      <c r="AB21" s="3">
        <v>6036</v>
      </c>
      <c r="AC21" s="3"/>
      <c r="AD21" s="6"/>
      <c r="AE21" s="3"/>
      <c r="AF21" s="3">
        <v>1300</v>
      </c>
      <c r="AG21" s="3"/>
      <c r="AH21" s="3"/>
      <c r="AI21" s="3">
        <v>3080</v>
      </c>
      <c r="AJ21" s="3"/>
      <c r="AK21" s="3"/>
      <c r="AL21" s="3"/>
      <c r="AM21" s="3"/>
      <c r="AN21" s="3"/>
      <c r="AO21" s="53">
        <v>24144</v>
      </c>
      <c r="AP21" s="44">
        <f t="shared" si="3"/>
        <v>162492</v>
      </c>
      <c r="AQ21" s="9">
        <v>0</v>
      </c>
      <c r="AR21" s="9">
        <f t="shared" si="4"/>
        <v>322875.5</v>
      </c>
      <c r="AS21" s="49">
        <f>'[2]NOV 16'!$I$21</f>
        <v>8373.75</v>
      </c>
      <c r="AT21" s="46">
        <f t="shared" si="17"/>
        <v>493741.25</v>
      </c>
      <c r="AV21" s="276">
        <f t="shared" si="5"/>
        <v>322</v>
      </c>
      <c r="AW21" s="5" t="str">
        <f t="shared" si="6"/>
        <v>JUEVES</v>
      </c>
      <c r="AX21" s="8">
        <f t="shared" si="7"/>
        <v>42691</v>
      </c>
      <c r="AY21" s="69">
        <f t="shared" si="8"/>
        <v>12298</v>
      </c>
      <c r="AZ21" s="69">
        <f t="shared" si="9"/>
        <v>14864</v>
      </c>
      <c r="BA21" s="69">
        <f t="shared" si="10"/>
        <v>6511</v>
      </c>
      <c r="BB21" s="69">
        <f t="shared" si="11"/>
        <v>0</v>
      </c>
      <c r="BC21" s="157">
        <f t="shared" si="12"/>
        <v>5938</v>
      </c>
      <c r="BD21" s="159">
        <f t="shared" si="13"/>
        <v>39611</v>
      </c>
      <c r="BF21" s="308" t="str">
        <f>C13</f>
        <v>MIÉRCOLES</v>
      </c>
      <c r="BG21" s="312">
        <f>AX13</f>
        <v>42683</v>
      </c>
      <c r="BH21" s="135">
        <v>2227</v>
      </c>
      <c r="BI21" s="82">
        <f t="shared" si="40"/>
        <v>7794.5</v>
      </c>
      <c r="BJ21" s="79">
        <v>281</v>
      </c>
      <c r="BK21" s="82">
        <f t="shared" si="18"/>
        <v>983.5</v>
      </c>
      <c r="BL21" s="79">
        <v>5772</v>
      </c>
      <c r="BM21" s="82">
        <f t="shared" si="19"/>
        <v>40404</v>
      </c>
      <c r="BN21" s="79"/>
      <c r="BO21" s="174">
        <v>29</v>
      </c>
      <c r="BP21" s="174">
        <v>29</v>
      </c>
      <c r="BQ21" s="119">
        <f t="shared" si="14"/>
        <v>1695.9310344827586</v>
      </c>
      <c r="BR21" s="308" t="str">
        <f>BF21</f>
        <v>MIÉRCOLES</v>
      </c>
      <c r="BS21" s="314">
        <f>BG21</f>
        <v>42683</v>
      </c>
      <c r="BT21" s="99">
        <v>2284</v>
      </c>
      <c r="BU21" s="83">
        <f t="shared" si="20"/>
        <v>7994</v>
      </c>
      <c r="BV21" s="174">
        <v>237</v>
      </c>
      <c r="BW21" s="83">
        <f t="shared" si="21"/>
        <v>829.5</v>
      </c>
      <c r="BX21" s="174">
        <v>7701</v>
      </c>
      <c r="BY21" s="83">
        <f t="shared" si="22"/>
        <v>53907</v>
      </c>
      <c r="BZ21" s="174"/>
      <c r="CA21" s="174">
        <v>25</v>
      </c>
      <c r="CB21" s="174">
        <v>27</v>
      </c>
      <c r="CC21" s="100">
        <f t="shared" si="15"/>
        <v>2323.3518518518517</v>
      </c>
      <c r="CD21" s="308" t="str">
        <f>BR21</f>
        <v>MIÉRCOLES</v>
      </c>
      <c r="CE21" s="316">
        <f>BS21</f>
        <v>42683</v>
      </c>
      <c r="CF21" s="99">
        <v>2284</v>
      </c>
      <c r="CG21" s="74">
        <f t="shared" si="23"/>
        <v>6852</v>
      </c>
      <c r="CH21" s="174">
        <v>237</v>
      </c>
      <c r="CI21" s="74">
        <f t="shared" si="24"/>
        <v>711</v>
      </c>
      <c r="CJ21" s="174">
        <v>7701</v>
      </c>
      <c r="CK21" s="74">
        <f t="shared" si="25"/>
        <v>46206</v>
      </c>
      <c r="CL21" s="174"/>
      <c r="CM21" s="174">
        <v>17</v>
      </c>
      <c r="CN21" s="174">
        <v>15</v>
      </c>
      <c r="CO21" s="100">
        <f t="shared" si="26"/>
        <v>3584.6</v>
      </c>
      <c r="CP21" s="308" t="str">
        <f>CD21</f>
        <v>MIÉRCOLES</v>
      </c>
      <c r="CQ21" s="318">
        <f>CE21</f>
        <v>42683</v>
      </c>
      <c r="CR21" s="91"/>
      <c r="CS21" s="83">
        <f t="shared" si="27"/>
        <v>0</v>
      </c>
      <c r="CT21" s="174"/>
      <c r="CU21" s="83">
        <f t="shared" si="28"/>
        <v>0</v>
      </c>
      <c r="CV21" s="174"/>
      <c r="CW21" s="83">
        <f t="shared" si="29"/>
        <v>0</v>
      </c>
      <c r="CX21" s="174"/>
      <c r="CY21" s="174"/>
      <c r="CZ21" s="174"/>
      <c r="DA21" s="98" t="e">
        <f t="shared" si="30"/>
        <v>#DIV/0!</v>
      </c>
      <c r="DB21" s="308" t="str">
        <f>CP21</f>
        <v>MIÉRCOLES</v>
      </c>
      <c r="DC21" s="306">
        <f>CQ21</f>
        <v>42683</v>
      </c>
      <c r="DD21" s="99">
        <v>849</v>
      </c>
      <c r="DE21" s="83">
        <f t="shared" si="31"/>
        <v>2971.5</v>
      </c>
      <c r="DF21" s="174">
        <v>50</v>
      </c>
      <c r="DG21" s="83">
        <f t="shared" si="32"/>
        <v>175</v>
      </c>
      <c r="DH21" s="174">
        <v>3020</v>
      </c>
      <c r="DI21" s="83">
        <f t="shared" si="33"/>
        <v>21140</v>
      </c>
      <c r="DJ21" s="174"/>
      <c r="DK21" s="174">
        <v>12</v>
      </c>
      <c r="DL21" s="174">
        <v>12</v>
      </c>
      <c r="DM21" s="100">
        <f t="shared" si="34"/>
        <v>2023.875</v>
      </c>
      <c r="DN21" s="308" t="str">
        <f>DB21</f>
        <v>MIÉRCOLES</v>
      </c>
      <c r="DO21" s="310">
        <f>DC21</f>
        <v>42683</v>
      </c>
      <c r="DP21" s="102">
        <v>28</v>
      </c>
      <c r="DQ21" s="74">
        <f t="shared" si="35"/>
        <v>105</v>
      </c>
      <c r="DR21" s="1">
        <v>124</v>
      </c>
      <c r="DS21" s="74">
        <f t="shared" si="36"/>
        <v>465</v>
      </c>
      <c r="DT21" s="1">
        <v>398</v>
      </c>
      <c r="DU21" s="74">
        <f t="shared" si="37"/>
        <v>2985</v>
      </c>
      <c r="DV21" s="1"/>
      <c r="DW21" s="1">
        <v>4</v>
      </c>
      <c r="DX21" s="110">
        <f t="shared" si="38"/>
        <v>4</v>
      </c>
      <c r="DY21" s="108">
        <f t="shared" si="39"/>
        <v>888.75</v>
      </c>
    </row>
    <row r="22" spans="2:129" ht="19.5" thickBot="1" x14ac:dyDescent="0.35">
      <c r="B22" s="274">
        <v>323</v>
      </c>
      <c r="C22" s="38" t="s">
        <v>26</v>
      </c>
      <c r="D22" s="132">
        <f t="shared" si="16"/>
        <v>42692</v>
      </c>
      <c r="E22" s="144">
        <v>83174</v>
      </c>
      <c r="F22" s="144">
        <v>99050</v>
      </c>
      <c r="G22" s="2">
        <v>40482</v>
      </c>
      <c r="H22" s="170"/>
      <c r="I22" s="171">
        <v>41076</v>
      </c>
      <c r="J22" s="24">
        <f t="shared" si="0"/>
        <v>263782</v>
      </c>
      <c r="K22" s="7">
        <v>6608.5</v>
      </c>
      <c r="L22" s="7">
        <v>41368.5</v>
      </c>
      <c r="M22" s="23">
        <f t="shared" si="1"/>
        <v>311759</v>
      </c>
      <c r="N22" s="47"/>
      <c r="O22" s="48"/>
      <c r="P22" s="8">
        <f t="shared" si="2"/>
        <v>42692</v>
      </c>
      <c r="Q22" s="3">
        <v>97000</v>
      </c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6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53"/>
      <c r="AP22" s="44">
        <f t="shared" si="3"/>
        <v>97000</v>
      </c>
      <c r="AQ22" s="9">
        <v>0</v>
      </c>
      <c r="AR22" s="9">
        <f t="shared" si="4"/>
        <v>311759</v>
      </c>
      <c r="AS22" s="49">
        <f>'[2]NOV 16'!$I$22</f>
        <v>5940</v>
      </c>
      <c r="AT22" s="46">
        <f t="shared" si="17"/>
        <v>414699</v>
      </c>
      <c r="AV22" s="276">
        <f t="shared" si="5"/>
        <v>323</v>
      </c>
      <c r="AW22" s="5" t="str">
        <f t="shared" si="6"/>
        <v>VIERNES</v>
      </c>
      <c r="AX22" s="8">
        <f t="shared" si="7"/>
        <v>42692</v>
      </c>
      <c r="AY22" s="69">
        <f t="shared" si="8"/>
        <v>11882</v>
      </c>
      <c r="AZ22" s="69">
        <f t="shared" si="9"/>
        <v>14150</v>
      </c>
      <c r="BA22" s="69">
        <f t="shared" si="10"/>
        <v>6747</v>
      </c>
      <c r="BB22" s="69">
        <f t="shared" si="11"/>
        <v>0</v>
      </c>
      <c r="BC22" s="157">
        <f t="shared" si="12"/>
        <v>5868</v>
      </c>
      <c r="BD22" s="159">
        <f t="shared" si="13"/>
        <v>38647</v>
      </c>
      <c r="BF22" s="309"/>
      <c r="BG22" s="313"/>
      <c r="BH22" s="135">
        <v>2066</v>
      </c>
      <c r="BI22" s="82">
        <f t="shared" si="40"/>
        <v>7231</v>
      </c>
      <c r="BJ22" s="79">
        <v>331</v>
      </c>
      <c r="BK22" s="82">
        <f t="shared" si="18"/>
        <v>1158.5</v>
      </c>
      <c r="BL22" s="79">
        <v>5657</v>
      </c>
      <c r="BM22" s="82">
        <f t="shared" si="19"/>
        <v>39599</v>
      </c>
      <c r="BN22" s="79">
        <v>30</v>
      </c>
      <c r="BO22" s="174">
        <v>26</v>
      </c>
      <c r="BP22" s="174">
        <v>26</v>
      </c>
      <c r="BQ22" s="119">
        <f t="shared" si="14"/>
        <v>1845.7115384615386</v>
      </c>
      <c r="BR22" s="309"/>
      <c r="BS22" s="315"/>
      <c r="BT22" s="99">
        <v>2104</v>
      </c>
      <c r="BU22" s="83">
        <f t="shared" si="20"/>
        <v>7364</v>
      </c>
      <c r="BV22" s="174">
        <v>221</v>
      </c>
      <c r="BW22" s="83">
        <f t="shared" si="21"/>
        <v>773.5</v>
      </c>
      <c r="BX22" s="174">
        <v>6962</v>
      </c>
      <c r="BY22" s="83">
        <f t="shared" si="22"/>
        <v>48734</v>
      </c>
      <c r="BZ22" s="174">
        <v>27</v>
      </c>
      <c r="CA22" s="174">
        <v>24</v>
      </c>
      <c r="CB22" s="174">
        <v>24</v>
      </c>
      <c r="CC22" s="100">
        <f t="shared" si="15"/>
        <v>2369.6458333333335</v>
      </c>
      <c r="CD22" s="309"/>
      <c r="CE22" s="317"/>
      <c r="CF22" s="99">
        <v>2104</v>
      </c>
      <c r="CG22" s="74">
        <f t="shared" si="23"/>
        <v>6312</v>
      </c>
      <c r="CH22" s="174">
        <v>221</v>
      </c>
      <c r="CI22" s="74">
        <f t="shared" si="24"/>
        <v>663</v>
      </c>
      <c r="CJ22" s="174">
        <v>6962</v>
      </c>
      <c r="CK22" s="74">
        <f t="shared" si="25"/>
        <v>41772</v>
      </c>
      <c r="CL22" s="174">
        <v>17</v>
      </c>
      <c r="CM22" s="174">
        <v>14</v>
      </c>
      <c r="CN22" s="174">
        <v>12</v>
      </c>
      <c r="CO22" s="100">
        <f t="shared" si="26"/>
        <v>4062.25</v>
      </c>
      <c r="CP22" s="309"/>
      <c r="CQ22" s="319"/>
      <c r="CR22" s="91"/>
      <c r="CS22" s="83">
        <f t="shared" si="27"/>
        <v>0</v>
      </c>
      <c r="CT22" s="174"/>
      <c r="CU22" s="83">
        <f t="shared" si="28"/>
        <v>0</v>
      </c>
      <c r="CV22" s="174"/>
      <c r="CW22" s="83">
        <f t="shared" si="29"/>
        <v>0</v>
      </c>
      <c r="CX22" s="174"/>
      <c r="CY22" s="174"/>
      <c r="CZ22" s="174"/>
      <c r="DA22" s="98" t="e">
        <f t="shared" si="30"/>
        <v>#DIV/0!</v>
      </c>
      <c r="DB22" s="309"/>
      <c r="DC22" s="307"/>
      <c r="DD22" s="99">
        <v>602</v>
      </c>
      <c r="DE22" s="83">
        <f t="shared" si="31"/>
        <v>2107</v>
      </c>
      <c r="DF22" s="174">
        <v>90</v>
      </c>
      <c r="DG22" s="83">
        <f t="shared" si="32"/>
        <v>315</v>
      </c>
      <c r="DH22" s="174">
        <v>2830</v>
      </c>
      <c r="DI22" s="83">
        <f t="shared" si="33"/>
        <v>19810</v>
      </c>
      <c r="DJ22" s="174">
        <v>13</v>
      </c>
      <c r="DK22" s="174">
        <v>11</v>
      </c>
      <c r="DL22" s="174">
        <v>12</v>
      </c>
      <c r="DM22" s="100">
        <f t="shared" si="34"/>
        <v>1852.6666666666667</v>
      </c>
      <c r="DN22" s="309"/>
      <c r="DO22" s="311"/>
      <c r="DP22" s="102">
        <v>39</v>
      </c>
      <c r="DQ22" s="74">
        <f t="shared" si="35"/>
        <v>146.25</v>
      </c>
      <c r="DR22" s="1">
        <v>190</v>
      </c>
      <c r="DS22" s="74">
        <f t="shared" si="36"/>
        <v>712.5</v>
      </c>
      <c r="DT22" s="1">
        <v>483</v>
      </c>
      <c r="DU22" s="74">
        <f t="shared" si="37"/>
        <v>3622.5</v>
      </c>
      <c r="DV22" s="1">
        <v>4</v>
      </c>
      <c r="DW22" s="1">
        <v>4</v>
      </c>
      <c r="DX22" s="110">
        <f t="shared" si="38"/>
        <v>4</v>
      </c>
      <c r="DY22" s="108">
        <f t="shared" si="39"/>
        <v>1120.3125</v>
      </c>
    </row>
    <row r="23" spans="2:129" ht="19.5" thickBot="1" x14ac:dyDescent="0.35">
      <c r="B23" s="274">
        <v>324</v>
      </c>
      <c r="C23" s="38" t="s">
        <v>27</v>
      </c>
      <c r="D23" s="132">
        <f t="shared" si="16"/>
        <v>42693</v>
      </c>
      <c r="E23" s="144">
        <v>60984</v>
      </c>
      <c r="F23" s="144">
        <v>79555</v>
      </c>
      <c r="G23" s="2">
        <v>25110</v>
      </c>
      <c r="H23" s="170"/>
      <c r="I23" s="171">
        <v>27377</v>
      </c>
      <c r="J23" s="24">
        <f t="shared" si="0"/>
        <v>193026</v>
      </c>
      <c r="K23" s="7">
        <v>6356.5</v>
      </c>
      <c r="L23" s="7">
        <v>17793</v>
      </c>
      <c r="M23" s="23">
        <f t="shared" si="1"/>
        <v>217175.5</v>
      </c>
      <c r="N23" s="47"/>
      <c r="O23" s="48"/>
      <c r="P23" s="8">
        <f t="shared" si="2"/>
        <v>42693</v>
      </c>
      <c r="Q23" s="3">
        <v>0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6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53"/>
      <c r="AP23" s="44">
        <f t="shared" si="3"/>
        <v>0</v>
      </c>
      <c r="AQ23" s="9">
        <v>0</v>
      </c>
      <c r="AR23" s="9">
        <f t="shared" si="4"/>
        <v>217175.5</v>
      </c>
      <c r="AS23" s="49">
        <f>'[2]NOV 16'!$I$23</f>
        <v>4788.75</v>
      </c>
      <c r="AT23" s="46">
        <f t="shared" si="17"/>
        <v>221964.25</v>
      </c>
      <c r="AV23" s="276">
        <f t="shared" si="5"/>
        <v>324</v>
      </c>
      <c r="AW23" s="5" t="str">
        <f t="shared" si="6"/>
        <v>SÁBADO</v>
      </c>
      <c r="AX23" s="8">
        <f t="shared" si="7"/>
        <v>42693</v>
      </c>
      <c r="AY23" s="69">
        <f t="shared" si="8"/>
        <v>8712</v>
      </c>
      <c r="AZ23" s="69">
        <f t="shared" si="9"/>
        <v>11365</v>
      </c>
      <c r="BA23" s="69">
        <f t="shared" si="10"/>
        <v>4185</v>
      </c>
      <c r="BB23" s="69">
        <f t="shared" si="11"/>
        <v>0</v>
      </c>
      <c r="BC23" s="157">
        <f t="shared" si="12"/>
        <v>3911</v>
      </c>
      <c r="BD23" s="159">
        <f t="shared" si="13"/>
        <v>28173</v>
      </c>
      <c r="BF23" s="308" t="str">
        <f>C14</f>
        <v>JUEVES</v>
      </c>
      <c r="BG23" s="312">
        <f>AX14</f>
        <v>42684</v>
      </c>
      <c r="BH23" s="135">
        <v>2191</v>
      </c>
      <c r="BI23" s="82">
        <f t="shared" si="40"/>
        <v>7668.5</v>
      </c>
      <c r="BJ23" s="79">
        <v>311</v>
      </c>
      <c r="BK23" s="82">
        <f t="shared" si="18"/>
        <v>1088.5</v>
      </c>
      <c r="BL23" s="79">
        <v>5959</v>
      </c>
      <c r="BM23" s="82">
        <f t="shared" si="19"/>
        <v>41713</v>
      </c>
      <c r="BN23" s="79"/>
      <c r="BO23" s="174">
        <v>29</v>
      </c>
      <c r="BP23" s="174">
        <v>30</v>
      </c>
      <c r="BQ23" s="119">
        <f t="shared" si="14"/>
        <v>1682.3333333333333</v>
      </c>
      <c r="BR23" s="308" t="str">
        <f>BF23</f>
        <v>JUEVES</v>
      </c>
      <c r="BS23" s="314">
        <f>BG23</f>
        <v>42684</v>
      </c>
      <c r="BT23" s="99">
        <v>2363</v>
      </c>
      <c r="BU23" s="83">
        <f t="shared" si="20"/>
        <v>8270.5</v>
      </c>
      <c r="BV23" s="174">
        <v>199</v>
      </c>
      <c r="BW23" s="83">
        <f t="shared" si="21"/>
        <v>696.5</v>
      </c>
      <c r="BX23" s="174">
        <v>7388</v>
      </c>
      <c r="BY23" s="83">
        <f t="shared" si="22"/>
        <v>51716</v>
      </c>
      <c r="BZ23" s="174"/>
      <c r="CA23" s="174">
        <v>27</v>
      </c>
      <c r="CB23" s="174">
        <v>28</v>
      </c>
      <c r="CC23" s="100">
        <f t="shared" si="15"/>
        <v>2167.25</v>
      </c>
      <c r="CD23" s="308" t="str">
        <f>BR23</f>
        <v>JUEVES</v>
      </c>
      <c r="CE23" s="316">
        <f>BS23</f>
        <v>42684</v>
      </c>
      <c r="CF23" s="99">
        <v>1610</v>
      </c>
      <c r="CG23" s="74">
        <f t="shared" si="23"/>
        <v>4830</v>
      </c>
      <c r="CH23" s="174">
        <v>263</v>
      </c>
      <c r="CI23" s="74">
        <f t="shared" si="24"/>
        <v>789</v>
      </c>
      <c r="CJ23" s="174">
        <v>3573</v>
      </c>
      <c r="CK23" s="74">
        <f t="shared" si="25"/>
        <v>21438</v>
      </c>
      <c r="CL23" s="174"/>
      <c r="CM23" s="174">
        <v>16</v>
      </c>
      <c r="CN23" s="174">
        <v>16</v>
      </c>
      <c r="CO23" s="100">
        <f t="shared" si="26"/>
        <v>1691.0625</v>
      </c>
      <c r="CP23" s="308" t="str">
        <f>CD23</f>
        <v>JUEVES</v>
      </c>
      <c r="CQ23" s="318">
        <f>CE23</f>
        <v>42684</v>
      </c>
      <c r="CR23" s="91"/>
      <c r="CS23" s="83">
        <f t="shared" si="27"/>
        <v>0</v>
      </c>
      <c r="CT23" s="174"/>
      <c r="CU23" s="83">
        <f t="shared" si="28"/>
        <v>0</v>
      </c>
      <c r="CV23" s="174"/>
      <c r="CW23" s="83">
        <f t="shared" si="29"/>
        <v>0</v>
      </c>
      <c r="CX23" s="174"/>
      <c r="CY23" s="174"/>
      <c r="CZ23" s="174"/>
      <c r="DA23" s="98" t="e">
        <f t="shared" si="30"/>
        <v>#DIV/0!</v>
      </c>
      <c r="DB23" s="308" t="str">
        <f>CP23</f>
        <v>JUEVES</v>
      </c>
      <c r="DC23" s="306">
        <f>CQ23</f>
        <v>42684</v>
      </c>
      <c r="DD23" s="99">
        <v>824</v>
      </c>
      <c r="DE23" s="83">
        <f t="shared" si="31"/>
        <v>2884</v>
      </c>
      <c r="DF23" s="174">
        <v>38</v>
      </c>
      <c r="DG23" s="83">
        <f t="shared" si="32"/>
        <v>133</v>
      </c>
      <c r="DH23" s="174">
        <v>2923</v>
      </c>
      <c r="DI23" s="83">
        <f t="shared" si="33"/>
        <v>20461</v>
      </c>
      <c r="DJ23" s="174"/>
      <c r="DK23" s="174">
        <v>12</v>
      </c>
      <c r="DL23" s="174">
        <v>12</v>
      </c>
      <c r="DM23" s="100">
        <f t="shared" si="34"/>
        <v>1956.5</v>
      </c>
      <c r="DN23" s="308" t="str">
        <f>DB23</f>
        <v>JUEVES</v>
      </c>
      <c r="DO23" s="310">
        <f>DC23</f>
        <v>42684</v>
      </c>
      <c r="DP23" s="102">
        <v>53</v>
      </c>
      <c r="DQ23" s="74">
        <f t="shared" si="35"/>
        <v>198.75</v>
      </c>
      <c r="DR23" s="1">
        <v>232</v>
      </c>
      <c r="DS23" s="74">
        <f t="shared" si="36"/>
        <v>870</v>
      </c>
      <c r="DT23" s="1">
        <v>509</v>
      </c>
      <c r="DU23" s="74">
        <f t="shared" si="37"/>
        <v>3817.5</v>
      </c>
      <c r="DV23" s="1"/>
      <c r="DW23" s="1">
        <v>4</v>
      </c>
      <c r="DX23" s="110">
        <f t="shared" si="38"/>
        <v>4</v>
      </c>
      <c r="DY23" s="108">
        <f t="shared" si="39"/>
        <v>1221.5625</v>
      </c>
    </row>
    <row r="24" spans="2:129" ht="19.5" thickBot="1" x14ac:dyDescent="0.35">
      <c r="B24" s="274">
        <v>325</v>
      </c>
      <c r="C24" s="38" t="s">
        <v>22</v>
      </c>
      <c r="D24" s="132">
        <f t="shared" si="16"/>
        <v>42694</v>
      </c>
      <c r="E24" s="144">
        <v>45906</v>
      </c>
      <c r="F24" s="144">
        <v>50568</v>
      </c>
      <c r="G24" s="2">
        <v>12846</v>
      </c>
      <c r="H24" s="170"/>
      <c r="I24" s="171">
        <v>7868</v>
      </c>
      <c r="J24" s="24">
        <f t="shared" si="0"/>
        <v>117188</v>
      </c>
      <c r="K24" s="7">
        <v>4514</v>
      </c>
      <c r="L24" s="7">
        <v>7931</v>
      </c>
      <c r="M24" s="23">
        <f t="shared" si="1"/>
        <v>129633</v>
      </c>
      <c r="N24" s="47"/>
      <c r="O24" s="48"/>
      <c r="P24" s="8">
        <f t="shared" si="2"/>
        <v>42694</v>
      </c>
      <c r="Q24" s="3">
        <v>0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6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53"/>
      <c r="AP24" s="44">
        <f t="shared" si="3"/>
        <v>0</v>
      </c>
      <c r="AQ24" s="9">
        <v>0</v>
      </c>
      <c r="AR24" s="9">
        <f t="shared" si="4"/>
        <v>129633</v>
      </c>
      <c r="AS24" s="49">
        <f>'[2]NOV 16'!$I$24</f>
        <v>4957.5</v>
      </c>
      <c r="AT24" s="46">
        <f t="shared" si="17"/>
        <v>134590.5</v>
      </c>
      <c r="AV24" s="276">
        <f t="shared" si="5"/>
        <v>325</v>
      </c>
      <c r="AW24" s="5" t="str">
        <f t="shared" si="6"/>
        <v>DOMINGO</v>
      </c>
      <c r="AX24" s="8">
        <f t="shared" si="7"/>
        <v>42694</v>
      </c>
      <c r="AY24" s="69">
        <f t="shared" si="8"/>
        <v>6558</v>
      </c>
      <c r="AZ24" s="69">
        <f t="shared" si="9"/>
        <v>7224</v>
      </c>
      <c r="BA24" s="69">
        <f t="shared" si="10"/>
        <v>2141</v>
      </c>
      <c r="BB24" s="69">
        <f t="shared" si="11"/>
        <v>0</v>
      </c>
      <c r="BC24" s="157">
        <f t="shared" si="12"/>
        <v>1124</v>
      </c>
      <c r="BD24" s="159">
        <f t="shared" si="13"/>
        <v>17047</v>
      </c>
      <c r="BF24" s="309"/>
      <c r="BG24" s="313"/>
      <c r="BH24" s="135">
        <v>1838</v>
      </c>
      <c r="BI24" s="82">
        <f t="shared" si="40"/>
        <v>6433</v>
      </c>
      <c r="BJ24" s="79">
        <v>307</v>
      </c>
      <c r="BK24" s="82">
        <f t="shared" si="18"/>
        <v>1074.5</v>
      </c>
      <c r="BL24" s="79">
        <v>5288</v>
      </c>
      <c r="BM24" s="82">
        <f t="shared" si="19"/>
        <v>37016</v>
      </c>
      <c r="BN24" s="79">
        <v>30</v>
      </c>
      <c r="BO24" s="174">
        <v>25</v>
      </c>
      <c r="BP24" s="174">
        <v>26</v>
      </c>
      <c r="BQ24" s="119">
        <f t="shared" si="14"/>
        <v>1712.4423076923076</v>
      </c>
      <c r="BR24" s="309"/>
      <c r="BS24" s="315"/>
      <c r="BT24" s="99">
        <v>2198</v>
      </c>
      <c r="BU24" s="83">
        <f t="shared" si="20"/>
        <v>7693</v>
      </c>
      <c r="BV24" s="174">
        <v>268</v>
      </c>
      <c r="BW24" s="83">
        <f t="shared" si="21"/>
        <v>938</v>
      </c>
      <c r="BX24" s="174">
        <v>7358</v>
      </c>
      <c r="BY24" s="83">
        <f t="shared" si="22"/>
        <v>51506</v>
      </c>
      <c r="BZ24" s="174">
        <v>28</v>
      </c>
      <c r="CA24" s="174">
        <v>28</v>
      </c>
      <c r="CB24" s="174">
        <v>27</v>
      </c>
      <c r="CC24" s="100">
        <f t="shared" si="15"/>
        <v>2227.2962962962961</v>
      </c>
      <c r="CD24" s="309"/>
      <c r="CE24" s="317"/>
      <c r="CF24" s="99">
        <v>1282</v>
      </c>
      <c r="CG24" s="74">
        <f t="shared" si="23"/>
        <v>3846</v>
      </c>
      <c r="CH24" s="174">
        <v>183</v>
      </c>
      <c r="CI24" s="74">
        <f t="shared" si="24"/>
        <v>549</v>
      </c>
      <c r="CJ24" s="174">
        <v>2675</v>
      </c>
      <c r="CK24" s="74">
        <f t="shared" si="25"/>
        <v>16050</v>
      </c>
      <c r="CL24" s="174">
        <v>17</v>
      </c>
      <c r="CM24" s="174">
        <v>13</v>
      </c>
      <c r="CN24" s="174">
        <v>13</v>
      </c>
      <c r="CO24" s="100">
        <f t="shared" si="26"/>
        <v>1572.6923076923076</v>
      </c>
      <c r="CP24" s="309"/>
      <c r="CQ24" s="319"/>
      <c r="CR24" s="91"/>
      <c r="CS24" s="83">
        <f t="shared" si="27"/>
        <v>0</v>
      </c>
      <c r="CT24" s="174"/>
      <c r="CU24" s="83">
        <f t="shared" si="28"/>
        <v>0</v>
      </c>
      <c r="CV24" s="174"/>
      <c r="CW24" s="83">
        <f t="shared" si="29"/>
        <v>0</v>
      </c>
      <c r="CX24" s="174"/>
      <c r="CY24" s="174"/>
      <c r="CZ24" s="174"/>
      <c r="DA24" s="98" t="e">
        <f t="shared" si="30"/>
        <v>#DIV/0!</v>
      </c>
      <c r="DB24" s="309"/>
      <c r="DC24" s="307"/>
      <c r="DD24" s="99">
        <v>660</v>
      </c>
      <c r="DE24" s="83">
        <f t="shared" si="31"/>
        <v>2310</v>
      </c>
      <c r="DF24" s="174">
        <v>76</v>
      </c>
      <c r="DG24" s="83">
        <f t="shared" si="32"/>
        <v>266</v>
      </c>
      <c r="DH24" s="174">
        <v>2791</v>
      </c>
      <c r="DI24" s="83">
        <f t="shared" si="33"/>
        <v>19537</v>
      </c>
      <c r="DJ24" s="174">
        <v>13</v>
      </c>
      <c r="DK24" s="174">
        <v>12</v>
      </c>
      <c r="DL24" s="174">
        <v>12</v>
      </c>
      <c r="DM24" s="100">
        <f t="shared" si="34"/>
        <v>1842.75</v>
      </c>
      <c r="DN24" s="309"/>
      <c r="DO24" s="311"/>
      <c r="DP24" s="102">
        <v>46</v>
      </c>
      <c r="DQ24" s="74">
        <f t="shared" si="35"/>
        <v>172.5</v>
      </c>
      <c r="DR24" s="1">
        <v>272</v>
      </c>
      <c r="DS24" s="74">
        <f t="shared" si="36"/>
        <v>1020</v>
      </c>
      <c r="DT24" s="1">
        <v>527</v>
      </c>
      <c r="DU24" s="74">
        <f t="shared" si="37"/>
        <v>3952.5</v>
      </c>
      <c r="DV24" s="1">
        <v>4</v>
      </c>
      <c r="DW24" s="1">
        <v>4</v>
      </c>
      <c r="DX24" s="110">
        <f t="shared" si="38"/>
        <v>4</v>
      </c>
      <c r="DY24" s="108">
        <f t="shared" si="39"/>
        <v>1286.25</v>
      </c>
    </row>
    <row r="25" spans="2:129" ht="19.5" thickBot="1" x14ac:dyDescent="0.35">
      <c r="B25" s="274">
        <v>326</v>
      </c>
      <c r="C25" s="38" t="s">
        <v>24</v>
      </c>
      <c r="D25" s="132">
        <f t="shared" si="16"/>
        <v>42695</v>
      </c>
      <c r="E25" s="144">
        <v>46991</v>
      </c>
      <c r="F25" s="144">
        <v>61285</v>
      </c>
      <c r="G25" s="2">
        <v>18594</v>
      </c>
      <c r="H25" s="170"/>
      <c r="I25" s="171">
        <v>19845</v>
      </c>
      <c r="J25" s="24">
        <f t="shared" si="0"/>
        <v>146715</v>
      </c>
      <c r="K25" s="7">
        <v>4942</v>
      </c>
      <c r="L25" s="7">
        <v>10604</v>
      </c>
      <c r="M25" s="23">
        <f t="shared" si="1"/>
        <v>162261</v>
      </c>
      <c r="N25" s="47"/>
      <c r="O25" s="48"/>
      <c r="P25" s="8">
        <f t="shared" si="2"/>
        <v>42695</v>
      </c>
      <c r="Q25" s="3">
        <v>0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6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53"/>
      <c r="AP25" s="44">
        <f t="shared" si="3"/>
        <v>0</v>
      </c>
      <c r="AQ25" s="9">
        <v>0</v>
      </c>
      <c r="AR25" s="9">
        <f t="shared" si="4"/>
        <v>162261</v>
      </c>
      <c r="AS25" s="49">
        <f>'[2]NOV 16'!$I$25</f>
        <v>6577.5</v>
      </c>
      <c r="AT25" s="46">
        <f t="shared" si="17"/>
        <v>168838.5</v>
      </c>
      <c r="AV25" s="276">
        <f t="shared" si="5"/>
        <v>326</v>
      </c>
      <c r="AW25" s="5" t="str">
        <f t="shared" si="6"/>
        <v>LUNES</v>
      </c>
      <c r="AX25" s="8">
        <f t="shared" si="7"/>
        <v>42695</v>
      </c>
      <c r="AY25" s="69">
        <f t="shared" si="8"/>
        <v>6713</v>
      </c>
      <c r="AZ25" s="69">
        <f t="shared" si="9"/>
        <v>8755</v>
      </c>
      <c r="BA25" s="69">
        <f t="shared" si="10"/>
        <v>3099</v>
      </c>
      <c r="BB25" s="69">
        <f t="shared" si="11"/>
        <v>0</v>
      </c>
      <c r="BC25" s="157">
        <f t="shared" si="12"/>
        <v>2835</v>
      </c>
      <c r="BD25" s="159">
        <f t="shared" si="13"/>
        <v>21402</v>
      </c>
      <c r="BF25" s="308" t="str">
        <f>C15</f>
        <v>VIERNES</v>
      </c>
      <c r="BG25" s="312">
        <f>AX15</f>
        <v>42685</v>
      </c>
      <c r="BH25" s="135">
        <v>2183</v>
      </c>
      <c r="BI25" s="82">
        <f t="shared" si="40"/>
        <v>7640.5</v>
      </c>
      <c r="BJ25" s="79">
        <v>377</v>
      </c>
      <c r="BK25" s="82">
        <f t="shared" si="18"/>
        <v>1319.5</v>
      </c>
      <c r="BL25" s="79">
        <v>5554</v>
      </c>
      <c r="BM25" s="82">
        <f t="shared" si="19"/>
        <v>38878</v>
      </c>
      <c r="BN25" s="79"/>
      <c r="BO25" s="174">
        <v>28</v>
      </c>
      <c r="BP25" s="174">
        <v>29</v>
      </c>
      <c r="BQ25" s="119">
        <f t="shared" si="14"/>
        <v>1649.5862068965516</v>
      </c>
      <c r="BR25" s="308" t="str">
        <f>BF25</f>
        <v>VIERNES</v>
      </c>
      <c r="BS25" s="314">
        <f>BG25</f>
        <v>42685</v>
      </c>
      <c r="BT25" s="99">
        <v>2170</v>
      </c>
      <c r="BU25" s="83">
        <f t="shared" si="20"/>
        <v>7595</v>
      </c>
      <c r="BV25" s="174">
        <v>298</v>
      </c>
      <c r="BW25" s="83">
        <f t="shared" si="21"/>
        <v>1043</v>
      </c>
      <c r="BX25" s="174">
        <v>7532</v>
      </c>
      <c r="BY25" s="83">
        <f t="shared" si="22"/>
        <v>52724</v>
      </c>
      <c r="BZ25" s="174"/>
      <c r="CA25" s="174">
        <v>25</v>
      </c>
      <c r="CB25" s="174">
        <v>26</v>
      </c>
      <c r="CC25" s="100">
        <f t="shared" si="15"/>
        <v>2360.0769230769229</v>
      </c>
      <c r="CD25" s="308" t="str">
        <f>BR25</f>
        <v>VIERNES</v>
      </c>
      <c r="CE25" s="316">
        <f>BS25</f>
        <v>42685</v>
      </c>
      <c r="CF25" s="99">
        <v>1402</v>
      </c>
      <c r="CG25" s="74">
        <f t="shared" si="23"/>
        <v>4206</v>
      </c>
      <c r="CH25" s="174">
        <v>281</v>
      </c>
      <c r="CI25" s="74">
        <f t="shared" si="24"/>
        <v>843</v>
      </c>
      <c r="CJ25" s="174">
        <v>3350</v>
      </c>
      <c r="CK25" s="74">
        <f t="shared" si="25"/>
        <v>20100</v>
      </c>
      <c r="CL25" s="174"/>
      <c r="CM25" s="174">
        <v>14</v>
      </c>
      <c r="CN25" s="174">
        <v>14</v>
      </c>
      <c r="CO25" s="100">
        <f t="shared" si="26"/>
        <v>1796.3571428571429</v>
      </c>
      <c r="CP25" s="308" t="str">
        <f>CD25</f>
        <v>VIERNES</v>
      </c>
      <c r="CQ25" s="318">
        <f>CE25</f>
        <v>42685</v>
      </c>
      <c r="CR25" s="91"/>
      <c r="CS25" s="83">
        <f t="shared" si="27"/>
        <v>0</v>
      </c>
      <c r="CT25" s="174"/>
      <c r="CU25" s="83">
        <f t="shared" si="28"/>
        <v>0</v>
      </c>
      <c r="CV25" s="174"/>
      <c r="CW25" s="83">
        <f t="shared" si="29"/>
        <v>0</v>
      </c>
      <c r="CX25" s="174"/>
      <c r="CY25" s="174"/>
      <c r="CZ25" s="174"/>
      <c r="DA25" s="98" t="e">
        <f t="shared" si="30"/>
        <v>#DIV/0!</v>
      </c>
      <c r="DB25" s="308" t="str">
        <f>CP25</f>
        <v>VIERNES</v>
      </c>
      <c r="DC25" s="306">
        <f>CQ25</f>
        <v>42685</v>
      </c>
      <c r="DD25" s="99">
        <v>833</v>
      </c>
      <c r="DE25" s="83">
        <f t="shared" si="31"/>
        <v>2915.5</v>
      </c>
      <c r="DF25" s="174">
        <v>70</v>
      </c>
      <c r="DG25" s="83">
        <f t="shared" si="32"/>
        <v>245</v>
      </c>
      <c r="DH25" s="174">
        <v>2897</v>
      </c>
      <c r="DI25" s="83">
        <f t="shared" si="33"/>
        <v>20279</v>
      </c>
      <c r="DJ25" s="174"/>
      <c r="DK25" s="174">
        <v>12</v>
      </c>
      <c r="DL25" s="174">
        <v>12</v>
      </c>
      <c r="DM25" s="100">
        <f t="shared" si="34"/>
        <v>1953.2916666666667</v>
      </c>
      <c r="DN25" s="308" t="str">
        <f>DB25</f>
        <v>VIERNES</v>
      </c>
      <c r="DO25" s="310">
        <f>DC25</f>
        <v>42685</v>
      </c>
      <c r="DP25" s="102">
        <v>29</v>
      </c>
      <c r="DQ25" s="74">
        <f t="shared" si="35"/>
        <v>108.75</v>
      </c>
      <c r="DR25" s="1">
        <v>136</v>
      </c>
      <c r="DS25" s="74">
        <f t="shared" si="36"/>
        <v>510</v>
      </c>
      <c r="DT25" s="1">
        <v>402</v>
      </c>
      <c r="DU25" s="74">
        <f t="shared" si="37"/>
        <v>3015</v>
      </c>
      <c r="DV25" s="1"/>
      <c r="DW25" s="1">
        <v>3</v>
      </c>
      <c r="DX25" s="110">
        <f t="shared" si="38"/>
        <v>3</v>
      </c>
      <c r="DY25" s="108">
        <f t="shared" si="39"/>
        <v>1211.25</v>
      </c>
    </row>
    <row r="26" spans="2:129" ht="19.5" thickBot="1" x14ac:dyDescent="0.35">
      <c r="B26" s="274">
        <v>327</v>
      </c>
      <c r="C26" s="38" t="s">
        <v>21</v>
      </c>
      <c r="D26" s="132">
        <f t="shared" si="16"/>
        <v>42696</v>
      </c>
      <c r="E26" s="144">
        <v>81893</v>
      </c>
      <c r="F26" s="144">
        <v>98784</v>
      </c>
      <c r="G26" s="2">
        <v>42282</v>
      </c>
      <c r="H26" s="170"/>
      <c r="I26" s="171">
        <v>38836</v>
      </c>
      <c r="J26" s="24">
        <f t="shared" si="0"/>
        <v>261795</v>
      </c>
      <c r="K26" s="7">
        <v>6294</v>
      </c>
      <c r="L26" s="7">
        <v>41107</v>
      </c>
      <c r="M26" s="23">
        <f t="shared" si="1"/>
        <v>309196</v>
      </c>
      <c r="N26" s="47"/>
      <c r="O26" s="48"/>
      <c r="P26" s="8">
        <f t="shared" si="2"/>
        <v>42696</v>
      </c>
      <c r="Q26" s="3">
        <v>160650</v>
      </c>
      <c r="R26" s="3">
        <v>1170</v>
      </c>
      <c r="S26" s="3">
        <v>10628</v>
      </c>
      <c r="T26" s="3">
        <v>117</v>
      </c>
      <c r="U26" s="3"/>
      <c r="V26" s="3"/>
      <c r="W26" s="3"/>
      <c r="X26" s="3"/>
      <c r="Y26" s="3"/>
      <c r="Z26" s="3"/>
      <c r="AA26" s="3">
        <v>232</v>
      </c>
      <c r="AB26" s="3"/>
      <c r="AC26" s="3"/>
      <c r="AD26" s="6"/>
      <c r="AE26" s="3">
        <v>1400</v>
      </c>
      <c r="AF26" s="3">
        <v>500</v>
      </c>
      <c r="AG26" s="3"/>
      <c r="AH26" s="3"/>
      <c r="AI26" s="3">
        <v>240</v>
      </c>
      <c r="AJ26" s="3"/>
      <c r="AK26" s="3"/>
      <c r="AL26" s="3"/>
      <c r="AM26" s="3"/>
      <c r="AN26" s="3"/>
      <c r="AO26" s="53">
        <v>36216</v>
      </c>
      <c r="AP26" s="44">
        <f t="shared" si="3"/>
        <v>211153</v>
      </c>
      <c r="AQ26" s="9">
        <v>0</v>
      </c>
      <c r="AR26" s="9">
        <f t="shared" si="4"/>
        <v>309196</v>
      </c>
      <c r="AS26" s="49">
        <f>'[2]NOV 16'!$I$26</f>
        <v>14416.25</v>
      </c>
      <c r="AT26" s="46">
        <f t="shared" si="17"/>
        <v>534765.25</v>
      </c>
      <c r="AV26" s="276">
        <f t="shared" si="5"/>
        <v>327</v>
      </c>
      <c r="AW26" s="5" t="str">
        <f t="shared" si="6"/>
        <v>MARTES</v>
      </c>
      <c r="AX26" s="8">
        <f t="shared" si="7"/>
        <v>42696</v>
      </c>
      <c r="AY26" s="69">
        <f t="shared" si="8"/>
        <v>11699</v>
      </c>
      <c r="AZ26" s="69">
        <f t="shared" si="9"/>
        <v>14112</v>
      </c>
      <c r="BA26" s="69">
        <f t="shared" si="10"/>
        <v>7047</v>
      </c>
      <c r="BB26" s="69">
        <f t="shared" si="11"/>
        <v>0</v>
      </c>
      <c r="BC26" s="157">
        <f t="shared" si="12"/>
        <v>5548</v>
      </c>
      <c r="BD26" s="159">
        <f t="shared" si="13"/>
        <v>38406</v>
      </c>
      <c r="BF26" s="309"/>
      <c r="BG26" s="313"/>
      <c r="BH26" s="135">
        <v>1898</v>
      </c>
      <c r="BI26" s="82">
        <f t="shared" si="40"/>
        <v>6643</v>
      </c>
      <c r="BJ26" s="79">
        <v>349</v>
      </c>
      <c r="BK26" s="82">
        <f t="shared" si="18"/>
        <v>1221.5</v>
      </c>
      <c r="BL26" s="79">
        <v>5481</v>
      </c>
      <c r="BM26" s="82">
        <f t="shared" si="19"/>
        <v>38367</v>
      </c>
      <c r="BN26" s="79">
        <v>29</v>
      </c>
      <c r="BO26" s="174">
        <v>22</v>
      </c>
      <c r="BP26" s="174">
        <v>26</v>
      </c>
      <c r="BQ26" s="119">
        <f t="shared" si="14"/>
        <v>1778.1346153846155</v>
      </c>
      <c r="BR26" s="309"/>
      <c r="BS26" s="315"/>
      <c r="BT26" s="99">
        <v>1986</v>
      </c>
      <c r="BU26" s="83">
        <f t="shared" si="20"/>
        <v>6951</v>
      </c>
      <c r="BV26" s="174">
        <v>250</v>
      </c>
      <c r="BW26" s="83">
        <f t="shared" si="21"/>
        <v>875</v>
      </c>
      <c r="BX26" s="174">
        <v>7171</v>
      </c>
      <c r="BY26" s="83">
        <f t="shared" si="22"/>
        <v>50197</v>
      </c>
      <c r="BZ26" s="174">
        <v>26</v>
      </c>
      <c r="CA26" s="174">
        <v>25</v>
      </c>
      <c r="CB26" s="174">
        <v>25</v>
      </c>
      <c r="CC26" s="100">
        <f t="shared" si="15"/>
        <v>2320.92</v>
      </c>
      <c r="CD26" s="309"/>
      <c r="CE26" s="317"/>
      <c r="CF26" s="99">
        <v>1324</v>
      </c>
      <c r="CG26" s="74">
        <f t="shared" si="23"/>
        <v>3972</v>
      </c>
      <c r="CH26" s="174">
        <v>211</v>
      </c>
      <c r="CI26" s="74">
        <f t="shared" si="24"/>
        <v>633</v>
      </c>
      <c r="CJ26" s="174">
        <v>3211</v>
      </c>
      <c r="CK26" s="74">
        <f t="shared" si="25"/>
        <v>19266</v>
      </c>
      <c r="CL26" s="174">
        <v>16</v>
      </c>
      <c r="CM26" s="174">
        <v>13</v>
      </c>
      <c r="CN26" s="174">
        <v>12</v>
      </c>
      <c r="CO26" s="100">
        <f t="shared" si="26"/>
        <v>1989.25</v>
      </c>
      <c r="CP26" s="309"/>
      <c r="CQ26" s="319"/>
      <c r="CR26" s="91"/>
      <c r="CS26" s="83">
        <f t="shared" si="27"/>
        <v>0</v>
      </c>
      <c r="CT26" s="174"/>
      <c r="CU26" s="83">
        <f t="shared" si="28"/>
        <v>0</v>
      </c>
      <c r="CV26" s="174"/>
      <c r="CW26" s="83">
        <f t="shared" si="29"/>
        <v>0</v>
      </c>
      <c r="CX26" s="174"/>
      <c r="CY26" s="174"/>
      <c r="CZ26" s="174"/>
      <c r="DA26" s="98" t="e">
        <f t="shared" si="30"/>
        <v>#DIV/0!</v>
      </c>
      <c r="DB26" s="309"/>
      <c r="DC26" s="307"/>
      <c r="DD26" s="99">
        <v>560</v>
      </c>
      <c r="DE26" s="83">
        <f t="shared" si="31"/>
        <v>1960</v>
      </c>
      <c r="DF26" s="174">
        <v>99</v>
      </c>
      <c r="DG26" s="83">
        <f t="shared" si="32"/>
        <v>346.5</v>
      </c>
      <c r="DH26" s="174">
        <v>2904</v>
      </c>
      <c r="DI26" s="83">
        <f t="shared" si="33"/>
        <v>20328</v>
      </c>
      <c r="DJ26" s="174">
        <v>13</v>
      </c>
      <c r="DK26" s="174">
        <v>11</v>
      </c>
      <c r="DL26" s="174">
        <v>12</v>
      </c>
      <c r="DM26" s="100">
        <f t="shared" si="34"/>
        <v>1886.2083333333333</v>
      </c>
      <c r="DN26" s="309"/>
      <c r="DO26" s="311"/>
      <c r="DP26" s="102">
        <v>46</v>
      </c>
      <c r="DQ26" s="74">
        <f t="shared" si="35"/>
        <v>172.5</v>
      </c>
      <c r="DR26" s="1">
        <v>240</v>
      </c>
      <c r="DS26" s="74">
        <f t="shared" si="36"/>
        <v>900</v>
      </c>
      <c r="DT26" s="1">
        <v>578</v>
      </c>
      <c r="DU26" s="74">
        <f t="shared" si="37"/>
        <v>4335</v>
      </c>
      <c r="DV26" s="1">
        <v>4</v>
      </c>
      <c r="DW26" s="1">
        <v>4</v>
      </c>
      <c r="DX26" s="110">
        <f t="shared" si="38"/>
        <v>4</v>
      </c>
      <c r="DY26" s="108">
        <f t="shared" si="39"/>
        <v>1351.875</v>
      </c>
    </row>
    <row r="27" spans="2:129" ht="19.5" thickBot="1" x14ac:dyDescent="0.35">
      <c r="B27" s="274">
        <v>328</v>
      </c>
      <c r="C27" s="38" t="s">
        <v>23</v>
      </c>
      <c r="D27" s="132">
        <f t="shared" si="16"/>
        <v>42697</v>
      </c>
      <c r="E27" s="144">
        <v>76538</v>
      </c>
      <c r="F27" s="144">
        <v>105861</v>
      </c>
      <c r="G27" s="2">
        <v>40818</v>
      </c>
      <c r="H27" s="170"/>
      <c r="I27" s="171">
        <v>39438</v>
      </c>
      <c r="J27" s="24">
        <f t="shared" si="0"/>
        <v>262655</v>
      </c>
      <c r="K27" s="7">
        <v>6171</v>
      </c>
      <c r="L27" s="7">
        <v>42249</v>
      </c>
      <c r="M27" s="23">
        <f t="shared" si="1"/>
        <v>311075</v>
      </c>
      <c r="N27" s="47"/>
      <c r="O27" s="48"/>
      <c r="P27" s="8">
        <f t="shared" si="2"/>
        <v>42697</v>
      </c>
      <c r="Q27" s="3">
        <v>157500</v>
      </c>
      <c r="R27" s="3">
        <v>1053</v>
      </c>
      <c r="S27" s="3">
        <v>8433</v>
      </c>
      <c r="T27" s="3"/>
      <c r="U27" s="3"/>
      <c r="V27" s="3"/>
      <c r="W27" s="3"/>
      <c r="X27" s="3">
        <v>15041</v>
      </c>
      <c r="Y27" s="3"/>
      <c r="Z27" s="3">
        <v>116</v>
      </c>
      <c r="AA27" s="3">
        <v>116</v>
      </c>
      <c r="AB27" s="3">
        <v>6036</v>
      </c>
      <c r="AC27" s="3"/>
      <c r="AD27" s="6"/>
      <c r="AE27" s="3">
        <v>350</v>
      </c>
      <c r="AF27" s="3">
        <v>2400</v>
      </c>
      <c r="AG27" s="3"/>
      <c r="AH27" s="3"/>
      <c r="AI27" s="3">
        <v>500</v>
      </c>
      <c r="AJ27" s="3"/>
      <c r="AK27" s="3"/>
      <c r="AL27" s="3"/>
      <c r="AM27" s="3">
        <v>12000</v>
      </c>
      <c r="AN27" s="3"/>
      <c r="AO27" s="53"/>
      <c r="AP27" s="44">
        <f t="shared" si="3"/>
        <v>203545</v>
      </c>
      <c r="AQ27" s="9">
        <v>1313</v>
      </c>
      <c r="AR27" s="9">
        <f t="shared" si="4"/>
        <v>311075</v>
      </c>
      <c r="AS27" s="49">
        <f>'[2]NOV 16'!$I$27</f>
        <v>7365</v>
      </c>
      <c r="AT27" s="46">
        <f t="shared" si="17"/>
        <v>523298</v>
      </c>
      <c r="AV27" s="276">
        <f t="shared" si="5"/>
        <v>328</v>
      </c>
      <c r="AW27" s="5" t="str">
        <f t="shared" si="6"/>
        <v>MIÉRCOLES</v>
      </c>
      <c r="AX27" s="8">
        <f t="shared" si="7"/>
        <v>42697</v>
      </c>
      <c r="AY27" s="69">
        <f t="shared" si="8"/>
        <v>10934</v>
      </c>
      <c r="AZ27" s="69">
        <f t="shared" si="9"/>
        <v>15123</v>
      </c>
      <c r="BA27" s="69">
        <f t="shared" si="10"/>
        <v>6803</v>
      </c>
      <c r="BB27" s="69">
        <f t="shared" si="11"/>
        <v>0</v>
      </c>
      <c r="BC27" s="157">
        <f t="shared" si="12"/>
        <v>5634</v>
      </c>
      <c r="BD27" s="159">
        <f t="shared" si="13"/>
        <v>38494</v>
      </c>
      <c r="BF27" s="308" t="str">
        <f>C16</f>
        <v>SÁBADO</v>
      </c>
      <c r="BG27" s="312">
        <f>AX16</f>
        <v>42686</v>
      </c>
      <c r="BH27" s="135">
        <v>854</v>
      </c>
      <c r="BI27" s="82">
        <f t="shared" si="40"/>
        <v>2989</v>
      </c>
      <c r="BJ27" s="79">
        <v>237</v>
      </c>
      <c r="BK27" s="82">
        <f t="shared" si="18"/>
        <v>829.5</v>
      </c>
      <c r="BL27" s="79">
        <v>3876</v>
      </c>
      <c r="BM27" s="82">
        <f t="shared" si="19"/>
        <v>27132</v>
      </c>
      <c r="BN27" s="79"/>
      <c r="BO27" s="174">
        <v>21</v>
      </c>
      <c r="BP27" s="174">
        <v>24</v>
      </c>
      <c r="BQ27" s="119">
        <f t="shared" si="14"/>
        <v>1289.6041666666667</v>
      </c>
      <c r="BR27" s="308" t="str">
        <f>BF27</f>
        <v>SÁBADO</v>
      </c>
      <c r="BS27" s="314">
        <f>BG27</f>
        <v>42686</v>
      </c>
      <c r="BT27" s="99">
        <v>1023</v>
      </c>
      <c r="BU27" s="83">
        <f t="shared" si="20"/>
        <v>3580.5</v>
      </c>
      <c r="BV27" s="174">
        <v>216</v>
      </c>
      <c r="BW27" s="83">
        <f t="shared" si="21"/>
        <v>756</v>
      </c>
      <c r="BX27" s="174">
        <v>5797</v>
      </c>
      <c r="BY27" s="83">
        <f t="shared" si="22"/>
        <v>40579</v>
      </c>
      <c r="BZ27" s="174"/>
      <c r="CA27" s="174">
        <v>19</v>
      </c>
      <c r="CB27" s="174">
        <v>24</v>
      </c>
      <c r="CC27" s="100">
        <f t="shared" si="15"/>
        <v>1871.4791666666667</v>
      </c>
      <c r="CD27" s="308" t="str">
        <f>BR27</f>
        <v>SÁBADO</v>
      </c>
      <c r="CE27" s="316">
        <f>BS27</f>
        <v>42686</v>
      </c>
      <c r="CF27" s="99">
        <v>551</v>
      </c>
      <c r="CG27" s="74">
        <f t="shared" si="23"/>
        <v>1653</v>
      </c>
      <c r="CH27" s="174">
        <v>244</v>
      </c>
      <c r="CI27" s="74">
        <f t="shared" si="24"/>
        <v>732</v>
      </c>
      <c r="CJ27" s="174">
        <v>2350</v>
      </c>
      <c r="CK27" s="74">
        <f t="shared" si="25"/>
        <v>14100</v>
      </c>
      <c r="CL27" s="174"/>
      <c r="CM27" s="174">
        <v>12</v>
      </c>
      <c r="CN27" s="174">
        <v>12</v>
      </c>
      <c r="CO27" s="100">
        <f t="shared" si="26"/>
        <v>1373.75</v>
      </c>
      <c r="CP27" s="308" t="str">
        <f>CD27</f>
        <v>SÁBADO</v>
      </c>
      <c r="CQ27" s="318">
        <f>CE27</f>
        <v>42686</v>
      </c>
      <c r="CR27" s="91"/>
      <c r="CS27" s="83">
        <f t="shared" si="27"/>
        <v>0</v>
      </c>
      <c r="CT27" s="174"/>
      <c r="CU27" s="83">
        <f t="shared" si="28"/>
        <v>0</v>
      </c>
      <c r="CV27" s="174"/>
      <c r="CW27" s="83">
        <f t="shared" si="29"/>
        <v>0</v>
      </c>
      <c r="CX27" s="174"/>
      <c r="CY27" s="174"/>
      <c r="CZ27" s="174"/>
      <c r="DA27" s="98" t="e">
        <f t="shared" si="30"/>
        <v>#DIV/0!</v>
      </c>
      <c r="DB27" s="308" t="str">
        <f>CP27</f>
        <v>SÁBADO</v>
      </c>
      <c r="DC27" s="306">
        <f>CQ27</f>
        <v>42686</v>
      </c>
      <c r="DD27" s="99">
        <v>492</v>
      </c>
      <c r="DE27" s="83">
        <f t="shared" si="31"/>
        <v>1722</v>
      </c>
      <c r="DF27" s="174">
        <v>81</v>
      </c>
      <c r="DG27" s="83">
        <f t="shared" si="32"/>
        <v>283.5</v>
      </c>
      <c r="DH27" s="174">
        <v>2675</v>
      </c>
      <c r="DI27" s="83">
        <f t="shared" si="33"/>
        <v>18725</v>
      </c>
      <c r="DJ27" s="174"/>
      <c r="DK27" s="174">
        <v>10</v>
      </c>
      <c r="DL27" s="174">
        <v>10</v>
      </c>
      <c r="DM27" s="100">
        <f t="shared" si="34"/>
        <v>2073.0500000000002</v>
      </c>
      <c r="DN27" s="308" t="str">
        <f>DB27</f>
        <v>SÁBADO</v>
      </c>
      <c r="DO27" s="310">
        <f>DC27</f>
        <v>42686</v>
      </c>
      <c r="DP27" s="102">
        <v>14</v>
      </c>
      <c r="DQ27" s="74">
        <f t="shared" si="35"/>
        <v>52.5</v>
      </c>
      <c r="DR27" s="1">
        <v>110</v>
      </c>
      <c r="DS27" s="74">
        <f t="shared" si="36"/>
        <v>412.5</v>
      </c>
      <c r="DT27" s="1">
        <v>375</v>
      </c>
      <c r="DU27" s="74">
        <f t="shared" si="37"/>
        <v>2812.5</v>
      </c>
      <c r="DV27" s="1"/>
      <c r="DW27" s="1">
        <v>4</v>
      </c>
      <c r="DX27" s="110">
        <f t="shared" si="38"/>
        <v>4</v>
      </c>
      <c r="DY27" s="108">
        <f t="shared" si="39"/>
        <v>819.375</v>
      </c>
    </row>
    <row r="28" spans="2:129" ht="19.5" thickBot="1" x14ac:dyDescent="0.35">
      <c r="B28" s="274">
        <v>329</v>
      </c>
      <c r="C28" s="38" t="s">
        <v>25</v>
      </c>
      <c r="D28" s="132">
        <f t="shared" si="16"/>
        <v>42698</v>
      </c>
      <c r="E28" s="144">
        <v>82271</v>
      </c>
      <c r="F28" s="144">
        <v>97160</v>
      </c>
      <c r="G28" s="2">
        <v>39078</v>
      </c>
      <c r="H28" s="170"/>
      <c r="I28" s="171">
        <v>37856</v>
      </c>
      <c r="J28" s="24">
        <f t="shared" si="0"/>
        <v>256365</v>
      </c>
      <c r="K28" s="7">
        <v>5651.5</v>
      </c>
      <c r="L28" s="7">
        <v>42490.5</v>
      </c>
      <c r="M28" s="23">
        <f t="shared" si="1"/>
        <v>304507</v>
      </c>
      <c r="N28" s="47"/>
      <c r="O28" s="48"/>
      <c r="P28" s="8">
        <f t="shared" si="2"/>
        <v>42698</v>
      </c>
      <c r="Q28" s="3">
        <v>208250</v>
      </c>
      <c r="R28" s="3">
        <v>936</v>
      </c>
      <c r="S28" s="3">
        <v>6354</v>
      </c>
      <c r="T28" s="3"/>
      <c r="U28" s="3"/>
      <c r="V28" s="3"/>
      <c r="W28" s="3"/>
      <c r="X28" s="3"/>
      <c r="Y28" s="3"/>
      <c r="Z28" s="3"/>
      <c r="AA28" s="3">
        <v>58</v>
      </c>
      <c r="AB28" s="3"/>
      <c r="AC28" s="3"/>
      <c r="AD28" s="6"/>
      <c r="AE28" s="3"/>
      <c r="AF28" s="3">
        <v>2500</v>
      </c>
      <c r="AG28" s="3"/>
      <c r="AH28" s="3"/>
      <c r="AI28" s="3">
        <v>2580</v>
      </c>
      <c r="AJ28" s="3"/>
      <c r="AK28" s="3"/>
      <c r="AL28" s="3"/>
      <c r="AM28" s="3"/>
      <c r="AN28" s="3"/>
      <c r="AO28" s="53">
        <v>6036</v>
      </c>
      <c r="AP28" s="44">
        <f t="shared" si="3"/>
        <v>226714</v>
      </c>
      <c r="AQ28" s="9">
        <v>0</v>
      </c>
      <c r="AR28" s="9">
        <f t="shared" si="4"/>
        <v>304507</v>
      </c>
      <c r="AS28" s="49">
        <f>'[2]NOV 16'!$I$28</f>
        <v>8775</v>
      </c>
      <c r="AT28" s="46">
        <f t="shared" si="17"/>
        <v>539996</v>
      </c>
      <c r="AV28" s="276">
        <f t="shared" si="5"/>
        <v>329</v>
      </c>
      <c r="AW28" s="5" t="str">
        <f t="shared" si="6"/>
        <v>JUEVES</v>
      </c>
      <c r="AX28" s="8">
        <f t="shared" si="7"/>
        <v>42698</v>
      </c>
      <c r="AY28" s="69">
        <f t="shared" si="8"/>
        <v>11753</v>
      </c>
      <c r="AZ28" s="69">
        <f t="shared" si="9"/>
        <v>13880</v>
      </c>
      <c r="BA28" s="69">
        <f t="shared" si="10"/>
        <v>6513</v>
      </c>
      <c r="BB28" s="69">
        <f t="shared" si="11"/>
        <v>0</v>
      </c>
      <c r="BC28" s="157">
        <f t="shared" si="12"/>
        <v>5408</v>
      </c>
      <c r="BD28" s="159">
        <f t="shared" si="13"/>
        <v>37554</v>
      </c>
      <c r="BF28" s="309"/>
      <c r="BG28" s="313"/>
      <c r="BH28" s="135">
        <v>683</v>
      </c>
      <c r="BI28" s="82">
        <f t="shared" si="40"/>
        <v>2390.5</v>
      </c>
      <c r="BJ28" s="79">
        <v>327</v>
      </c>
      <c r="BK28" s="82">
        <f t="shared" si="18"/>
        <v>1144.5</v>
      </c>
      <c r="BL28" s="79">
        <v>3879</v>
      </c>
      <c r="BM28" s="82">
        <f t="shared" si="19"/>
        <v>27153</v>
      </c>
      <c r="BN28" s="79">
        <v>24</v>
      </c>
      <c r="BO28" s="174">
        <v>22</v>
      </c>
      <c r="BP28" s="174">
        <v>22</v>
      </c>
      <c r="BQ28" s="119">
        <f t="shared" si="14"/>
        <v>1394.909090909091</v>
      </c>
      <c r="BR28" s="309"/>
      <c r="BS28" s="315"/>
      <c r="BT28" s="99">
        <v>911</v>
      </c>
      <c r="BU28" s="83">
        <f t="shared" si="20"/>
        <v>3188.5</v>
      </c>
      <c r="BV28" s="174">
        <v>257</v>
      </c>
      <c r="BW28" s="83">
        <f t="shared" si="21"/>
        <v>899.5</v>
      </c>
      <c r="BX28" s="174">
        <v>5240</v>
      </c>
      <c r="BY28" s="83">
        <f t="shared" si="22"/>
        <v>36680</v>
      </c>
      <c r="BZ28" s="174">
        <v>24</v>
      </c>
      <c r="CA28" s="174">
        <v>22</v>
      </c>
      <c r="CB28" s="174">
        <v>22</v>
      </c>
      <c r="CC28" s="100">
        <f t="shared" si="15"/>
        <v>1853.090909090909</v>
      </c>
      <c r="CD28" s="309"/>
      <c r="CE28" s="317"/>
      <c r="CF28" s="99">
        <v>318</v>
      </c>
      <c r="CG28" s="74">
        <f t="shared" si="23"/>
        <v>954</v>
      </c>
      <c r="CH28" s="174">
        <v>122</v>
      </c>
      <c r="CI28" s="74">
        <f t="shared" si="24"/>
        <v>366</v>
      </c>
      <c r="CJ28" s="174">
        <v>1769</v>
      </c>
      <c r="CK28" s="74">
        <f t="shared" si="25"/>
        <v>10614</v>
      </c>
      <c r="CL28" s="174">
        <v>13</v>
      </c>
      <c r="CM28" s="174">
        <v>10</v>
      </c>
      <c r="CN28" s="174">
        <v>10</v>
      </c>
      <c r="CO28" s="100">
        <f t="shared" si="26"/>
        <v>1193.4000000000001</v>
      </c>
      <c r="CP28" s="309"/>
      <c r="CQ28" s="319"/>
      <c r="CR28" s="91"/>
      <c r="CS28" s="83">
        <f t="shared" si="27"/>
        <v>0</v>
      </c>
      <c r="CT28" s="174"/>
      <c r="CU28" s="83">
        <f t="shared" si="28"/>
        <v>0</v>
      </c>
      <c r="CV28" s="174"/>
      <c r="CW28" s="83">
        <f t="shared" si="29"/>
        <v>0</v>
      </c>
      <c r="CX28" s="174"/>
      <c r="CY28" s="174"/>
      <c r="CZ28" s="174"/>
      <c r="DA28" s="98" t="e">
        <f t="shared" si="30"/>
        <v>#DIV/0!</v>
      </c>
      <c r="DB28" s="309"/>
      <c r="DC28" s="307"/>
      <c r="DD28" s="99">
        <v>321</v>
      </c>
      <c r="DE28" s="83">
        <f t="shared" si="31"/>
        <v>1123.5</v>
      </c>
      <c r="DF28" s="174">
        <v>60</v>
      </c>
      <c r="DG28" s="83">
        <f t="shared" si="32"/>
        <v>210</v>
      </c>
      <c r="DH28" s="174">
        <v>1977</v>
      </c>
      <c r="DI28" s="83">
        <f t="shared" si="33"/>
        <v>13839</v>
      </c>
      <c r="DJ28" s="174">
        <v>12</v>
      </c>
      <c r="DK28" s="174">
        <v>10</v>
      </c>
      <c r="DL28" s="174">
        <v>11</v>
      </c>
      <c r="DM28" s="100">
        <f t="shared" si="34"/>
        <v>1379.3181818181818</v>
      </c>
      <c r="DN28" s="309"/>
      <c r="DO28" s="311"/>
      <c r="DP28" s="102">
        <v>19</v>
      </c>
      <c r="DQ28" s="74">
        <f t="shared" si="35"/>
        <v>71.25</v>
      </c>
      <c r="DR28" s="1">
        <v>132</v>
      </c>
      <c r="DS28" s="74">
        <f t="shared" si="36"/>
        <v>495</v>
      </c>
      <c r="DT28" s="1">
        <v>525</v>
      </c>
      <c r="DU28" s="74">
        <f t="shared" si="37"/>
        <v>3937.5</v>
      </c>
      <c r="DV28" s="1">
        <v>4</v>
      </c>
      <c r="DW28" s="1">
        <v>4</v>
      </c>
      <c r="DX28" s="110">
        <f t="shared" si="38"/>
        <v>4</v>
      </c>
      <c r="DY28" s="108">
        <f t="shared" si="39"/>
        <v>1125.9375</v>
      </c>
    </row>
    <row r="29" spans="2:129" ht="19.5" thickBot="1" x14ac:dyDescent="0.35">
      <c r="B29" s="274">
        <v>330</v>
      </c>
      <c r="C29" s="38" t="s">
        <v>26</v>
      </c>
      <c r="D29" s="132">
        <f t="shared" si="16"/>
        <v>42699</v>
      </c>
      <c r="E29" s="144">
        <v>79807</v>
      </c>
      <c r="F29" s="144">
        <v>106372</v>
      </c>
      <c r="G29" s="2">
        <v>42324</v>
      </c>
      <c r="H29" s="170"/>
      <c r="I29" s="171">
        <v>38248</v>
      </c>
      <c r="J29" s="24">
        <f t="shared" si="0"/>
        <v>266751</v>
      </c>
      <c r="K29" s="7">
        <v>9130</v>
      </c>
      <c r="L29" s="7">
        <v>37773</v>
      </c>
      <c r="M29" s="23">
        <f t="shared" si="1"/>
        <v>313654</v>
      </c>
      <c r="N29" s="47"/>
      <c r="O29" s="48"/>
      <c r="P29" s="8">
        <f t="shared" si="2"/>
        <v>42699</v>
      </c>
      <c r="Q29" s="3">
        <v>364500</v>
      </c>
      <c r="R29" s="3">
        <v>1989</v>
      </c>
      <c r="S29" s="3">
        <v>16538</v>
      </c>
      <c r="T29" s="3"/>
      <c r="U29" s="3"/>
      <c r="V29" s="3"/>
      <c r="W29" s="3"/>
      <c r="X29" s="3"/>
      <c r="Y29" s="3"/>
      <c r="Z29" s="3"/>
      <c r="AA29" s="3">
        <v>116</v>
      </c>
      <c r="AB29" s="3"/>
      <c r="AC29" s="3"/>
      <c r="AD29" s="6"/>
      <c r="AE29" s="3">
        <v>350</v>
      </c>
      <c r="AF29" s="3">
        <v>1500</v>
      </c>
      <c r="AG29" s="3"/>
      <c r="AH29" s="3"/>
      <c r="AI29" s="3"/>
      <c r="AJ29" s="3"/>
      <c r="AK29" s="3"/>
      <c r="AL29" s="3"/>
      <c r="AM29" s="3"/>
      <c r="AN29" s="3"/>
      <c r="AO29" s="53">
        <v>12072</v>
      </c>
      <c r="AP29" s="44">
        <f t="shared" si="3"/>
        <v>397065</v>
      </c>
      <c r="AQ29" s="9">
        <v>0</v>
      </c>
      <c r="AR29" s="9">
        <f t="shared" si="4"/>
        <v>313654</v>
      </c>
      <c r="AS29" s="49">
        <f>'[2]NOV 16'!$I$29</f>
        <v>8302.5</v>
      </c>
      <c r="AT29" s="46">
        <f t="shared" si="17"/>
        <v>719021.5</v>
      </c>
      <c r="AV29" s="276">
        <f t="shared" si="5"/>
        <v>330</v>
      </c>
      <c r="AW29" s="5" t="str">
        <f t="shared" si="6"/>
        <v>VIERNES</v>
      </c>
      <c r="AX29" s="8">
        <f t="shared" si="7"/>
        <v>42699</v>
      </c>
      <c r="AY29" s="69">
        <f t="shared" si="8"/>
        <v>11401</v>
      </c>
      <c r="AZ29" s="69">
        <f t="shared" si="9"/>
        <v>15196</v>
      </c>
      <c r="BA29" s="69">
        <f t="shared" si="10"/>
        <v>7054</v>
      </c>
      <c r="BB29" s="69">
        <f t="shared" si="11"/>
        <v>0</v>
      </c>
      <c r="BC29" s="157">
        <f t="shared" si="12"/>
        <v>5464</v>
      </c>
      <c r="BD29" s="159">
        <f t="shared" si="13"/>
        <v>39115</v>
      </c>
      <c r="BF29" s="308" t="str">
        <f>C17</f>
        <v>DOMINGO</v>
      </c>
      <c r="BG29" s="312">
        <f>AX17</f>
        <v>42687</v>
      </c>
      <c r="BH29" s="135">
        <v>352</v>
      </c>
      <c r="BI29" s="82">
        <f t="shared" si="40"/>
        <v>1232</v>
      </c>
      <c r="BJ29" s="79">
        <v>163</v>
      </c>
      <c r="BK29" s="82">
        <f t="shared" si="18"/>
        <v>570.5</v>
      </c>
      <c r="BL29" s="79">
        <v>2238</v>
      </c>
      <c r="BM29" s="82">
        <f t="shared" si="19"/>
        <v>15666</v>
      </c>
      <c r="BN29" s="79"/>
      <c r="BO29" s="174">
        <v>16</v>
      </c>
      <c r="BP29" s="174">
        <v>16</v>
      </c>
      <c r="BQ29" s="119">
        <f t="shared" si="14"/>
        <v>1091.78125</v>
      </c>
      <c r="BR29" s="308" t="str">
        <f>BF29</f>
        <v>DOMINGO</v>
      </c>
      <c r="BS29" s="314">
        <f>BG29</f>
        <v>42687</v>
      </c>
      <c r="BT29" s="99">
        <v>317</v>
      </c>
      <c r="BU29" s="83">
        <f t="shared" si="20"/>
        <v>1109.5</v>
      </c>
      <c r="BV29" s="174">
        <v>97</v>
      </c>
      <c r="BW29" s="83">
        <f t="shared" si="21"/>
        <v>339.5</v>
      </c>
      <c r="BX29" s="174">
        <v>2374</v>
      </c>
      <c r="BY29" s="83">
        <f t="shared" si="22"/>
        <v>16618</v>
      </c>
      <c r="BZ29" s="174"/>
      <c r="CA29" s="174">
        <v>13</v>
      </c>
      <c r="CB29" s="174">
        <v>18</v>
      </c>
      <c r="CC29" s="100">
        <f t="shared" si="15"/>
        <v>1003.7222222222222</v>
      </c>
      <c r="CD29" s="308" t="str">
        <f>BR29</f>
        <v>DOMINGO</v>
      </c>
      <c r="CE29" s="316">
        <f>BS29</f>
        <v>42687</v>
      </c>
      <c r="CF29" s="99">
        <v>137</v>
      </c>
      <c r="CG29" s="74">
        <f t="shared" si="23"/>
        <v>411</v>
      </c>
      <c r="CH29" s="174">
        <v>34</v>
      </c>
      <c r="CI29" s="74">
        <f t="shared" si="24"/>
        <v>102</v>
      </c>
      <c r="CJ29" s="174">
        <v>707</v>
      </c>
      <c r="CK29" s="74">
        <f t="shared" si="25"/>
        <v>4242</v>
      </c>
      <c r="CL29" s="174"/>
      <c r="CM29" s="174">
        <v>6</v>
      </c>
      <c r="CN29" s="174">
        <v>6</v>
      </c>
      <c r="CO29" s="100">
        <f t="shared" si="26"/>
        <v>792.5</v>
      </c>
      <c r="CP29" s="308" t="str">
        <f>CD29</f>
        <v>DOMINGO</v>
      </c>
      <c r="CQ29" s="318">
        <f>CE29</f>
        <v>42687</v>
      </c>
      <c r="CR29" s="91"/>
      <c r="CS29" s="83">
        <f t="shared" si="27"/>
        <v>0</v>
      </c>
      <c r="CT29" s="174"/>
      <c r="CU29" s="83">
        <f t="shared" si="28"/>
        <v>0</v>
      </c>
      <c r="CV29" s="174"/>
      <c r="CW29" s="83">
        <f t="shared" si="29"/>
        <v>0</v>
      </c>
      <c r="CX29" s="174"/>
      <c r="CY29" s="174"/>
      <c r="CZ29" s="174"/>
      <c r="DA29" s="98" t="e">
        <f t="shared" si="30"/>
        <v>#DIV/0!</v>
      </c>
      <c r="DB29" s="308" t="str">
        <f>CP29</f>
        <v>DOMINGO</v>
      </c>
      <c r="DC29" s="306">
        <f>CQ29</f>
        <v>42687</v>
      </c>
      <c r="DD29" s="99"/>
      <c r="DE29" s="83">
        <f t="shared" si="31"/>
        <v>0</v>
      </c>
      <c r="DF29" s="174"/>
      <c r="DG29" s="83">
        <f t="shared" si="32"/>
        <v>0</v>
      </c>
      <c r="DH29" s="174"/>
      <c r="DI29" s="83">
        <f t="shared" si="33"/>
        <v>0</v>
      </c>
      <c r="DJ29" s="174"/>
      <c r="DK29" s="174"/>
      <c r="DL29" s="174">
        <v>0</v>
      </c>
      <c r="DM29" s="100" t="e">
        <f t="shared" si="34"/>
        <v>#DIV/0!</v>
      </c>
      <c r="DN29" s="308" t="str">
        <f>DB29</f>
        <v>DOMINGO</v>
      </c>
      <c r="DO29" s="310">
        <f>DC29</f>
        <v>42687</v>
      </c>
      <c r="DP29" s="102">
        <v>0</v>
      </c>
      <c r="DQ29" s="74">
        <f t="shared" si="35"/>
        <v>0</v>
      </c>
      <c r="DR29" s="1">
        <v>80</v>
      </c>
      <c r="DS29" s="74">
        <f t="shared" si="36"/>
        <v>300</v>
      </c>
      <c r="DT29" s="1">
        <v>336</v>
      </c>
      <c r="DU29" s="74">
        <f t="shared" si="37"/>
        <v>2520</v>
      </c>
      <c r="DV29" s="1"/>
      <c r="DW29" s="1">
        <v>4</v>
      </c>
      <c r="DX29" s="110">
        <f t="shared" si="38"/>
        <v>4</v>
      </c>
      <c r="DY29" s="108">
        <f t="shared" si="39"/>
        <v>705</v>
      </c>
    </row>
    <row r="30" spans="2:129" ht="19.5" thickBot="1" x14ac:dyDescent="0.35">
      <c r="B30" s="274">
        <v>331</v>
      </c>
      <c r="C30" s="38" t="s">
        <v>27</v>
      </c>
      <c r="D30" s="132">
        <f t="shared" si="16"/>
        <v>42700</v>
      </c>
      <c r="E30" s="144">
        <v>58779</v>
      </c>
      <c r="F30" s="144">
        <v>75957</v>
      </c>
      <c r="G30" s="2">
        <v>27150</v>
      </c>
      <c r="H30" s="170"/>
      <c r="I30" s="171">
        <v>28259</v>
      </c>
      <c r="J30" s="24">
        <f t="shared" si="0"/>
        <v>190145</v>
      </c>
      <c r="K30" s="7">
        <v>6457</v>
      </c>
      <c r="L30" s="7">
        <v>17675</v>
      </c>
      <c r="M30" s="23">
        <f t="shared" si="1"/>
        <v>214277</v>
      </c>
      <c r="N30" s="47"/>
      <c r="O30" s="48"/>
      <c r="P30" s="8">
        <f t="shared" si="2"/>
        <v>42700</v>
      </c>
      <c r="Q30" s="3">
        <v>0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6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53"/>
      <c r="AP30" s="44">
        <f t="shared" si="3"/>
        <v>0</v>
      </c>
      <c r="AQ30" s="9">
        <v>0</v>
      </c>
      <c r="AR30" s="9">
        <f t="shared" si="4"/>
        <v>214277</v>
      </c>
      <c r="AS30" s="49">
        <f>'[2]NOV 16'!$I$30</f>
        <v>7522.5</v>
      </c>
      <c r="AT30" s="46">
        <f t="shared" si="17"/>
        <v>221799.5</v>
      </c>
      <c r="AV30" s="276">
        <f t="shared" si="5"/>
        <v>331</v>
      </c>
      <c r="AW30" s="5" t="str">
        <f t="shared" si="6"/>
        <v>SÁBADO</v>
      </c>
      <c r="AX30" s="8">
        <f t="shared" si="7"/>
        <v>42700</v>
      </c>
      <c r="AY30" s="69">
        <f t="shared" si="8"/>
        <v>8397</v>
      </c>
      <c r="AZ30" s="69">
        <f t="shared" si="9"/>
        <v>10851</v>
      </c>
      <c r="BA30" s="69">
        <f t="shared" si="10"/>
        <v>4525</v>
      </c>
      <c r="BB30" s="69">
        <f t="shared" si="11"/>
        <v>0</v>
      </c>
      <c r="BC30" s="157">
        <f t="shared" si="12"/>
        <v>4037</v>
      </c>
      <c r="BD30" s="159">
        <f t="shared" si="13"/>
        <v>27810</v>
      </c>
      <c r="BF30" s="309"/>
      <c r="BG30" s="313"/>
      <c r="BH30" s="135">
        <v>404</v>
      </c>
      <c r="BI30" s="82">
        <f t="shared" si="40"/>
        <v>1414</v>
      </c>
      <c r="BJ30" s="79">
        <v>272</v>
      </c>
      <c r="BK30" s="82">
        <f t="shared" si="18"/>
        <v>952</v>
      </c>
      <c r="BL30" s="79">
        <v>3118</v>
      </c>
      <c r="BM30" s="82">
        <f t="shared" si="19"/>
        <v>21826</v>
      </c>
      <c r="BN30" s="79">
        <v>23</v>
      </c>
      <c r="BO30" s="174">
        <v>21</v>
      </c>
      <c r="BP30" s="174">
        <v>21</v>
      </c>
      <c r="BQ30" s="119">
        <f t="shared" si="14"/>
        <v>1152</v>
      </c>
      <c r="BR30" s="309"/>
      <c r="BS30" s="315"/>
      <c r="BT30" s="99">
        <v>390</v>
      </c>
      <c r="BU30" s="83">
        <f t="shared" si="20"/>
        <v>1365</v>
      </c>
      <c r="BV30" s="174">
        <v>169</v>
      </c>
      <c r="BW30" s="83">
        <f t="shared" si="21"/>
        <v>591.5</v>
      </c>
      <c r="BX30" s="174">
        <v>3358</v>
      </c>
      <c r="BY30" s="83">
        <f t="shared" si="22"/>
        <v>23506</v>
      </c>
      <c r="BZ30" s="174">
        <v>18</v>
      </c>
      <c r="CA30" s="174">
        <v>18</v>
      </c>
      <c r="CB30" s="174">
        <v>13</v>
      </c>
      <c r="CC30" s="100">
        <f t="shared" si="15"/>
        <v>1958.6538461538462</v>
      </c>
      <c r="CD30" s="309"/>
      <c r="CE30" s="317"/>
      <c r="CF30" s="99">
        <v>145</v>
      </c>
      <c r="CG30" s="74">
        <f t="shared" si="23"/>
        <v>435</v>
      </c>
      <c r="CH30" s="174">
        <v>100</v>
      </c>
      <c r="CI30" s="74">
        <f t="shared" si="24"/>
        <v>300</v>
      </c>
      <c r="CJ30" s="174">
        <v>1022</v>
      </c>
      <c r="CK30" s="74">
        <f t="shared" si="25"/>
        <v>6132</v>
      </c>
      <c r="CL30" s="174">
        <v>10</v>
      </c>
      <c r="CM30" s="174">
        <v>9</v>
      </c>
      <c r="CN30" s="174">
        <v>9</v>
      </c>
      <c r="CO30" s="100">
        <f t="shared" si="26"/>
        <v>763</v>
      </c>
      <c r="CP30" s="309"/>
      <c r="CQ30" s="319"/>
      <c r="CR30" s="91"/>
      <c r="CS30" s="83">
        <f t="shared" si="27"/>
        <v>0</v>
      </c>
      <c r="CT30" s="174"/>
      <c r="CU30" s="83">
        <f t="shared" si="28"/>
        <v>0</v>
      </c>
      <c r="CV30" s="174"/>
      <c r="CW30" s="83">
        <f t="shared" si="29"/>
        <v>0</v>
      </c>
      <c r="CX30" s="174"/>
      <c r="CY30" s="174"/>
      <c r="CZ30" s="174"/>
      <c r="DA30" s="98" t="e">
        <f t="shared" si="30"/>
        <v>#DIV/0!</v>
      </c>
      <c r="DB30" s="309"/>
      <c r="DC30" s="307"/>
      <c r="DD30" s="99">
        <v>96</v>
      </c>
      <c r="DE30" s="83">
        <f t="shared" si="31"/>
        <v>336</v>
      </c>
      <c r="DF30" s="174">
        <v>28</v>
      </c>
      <c r="DG30" s="83">
        <f t="shared" si="32"/>
        <v>98</v>
      </c>
      <c r="DH30" s="174">
        <v>772</v>
      </c>
      <c r="DI30" s="83">
        <f t="shared" si="33"/>
        <v>5404</v>
      </c>
      <c r="DJ30" s="174">
        <v>7</v>
      </c>
      <c r="DK30" s="174">
        <v>7</v>
      </c>
      <c r="DL30" s="174">
        <v>7</v>
      </c>
      <c r="DM30" s="100">
        <f t="shared" si="34"/>
        <v>834</v>
      </c>
      <c r="DN30" s="309"/>
      <c r="DO30" s="311"/>
      <c r="DP30" s="102">
        <v>0</v>
      </c>
      <c r="DQ30" s="74">
        <f t="shared" si="35"/>
        <v>0</v>
      </c>
      <c r="DR30" s="1">
        <v>86</v>
      </c>
      <c r="DS30" s="74">
        <f t="shared" si="36"/>
        <v>322.5</v>
      </c>
      <c r="DT30" s="1">
        <v>353</v>
      </c>
      <c r="DU30" s="74">
        <f t="shared" si="37"/>
        <v>2647.5</v>
      </c>
      <c r="DV30" s="1">
        <v>4</v>
      </c>
      <c r="DW30" s="1">
        <v>3</v>
      </c>
      <c r="DX30" s="110">
        <f t="shared" si="38"/>
        <v>3</v>
      </c>
      <c r="DY30" s="108">
        <f t="shared" si="39"/>
        <v>990</v>
      </c>
    </row>
    <row r="31" spans="2:129" ht="19.5" thickBot="1" x14ac:dyDescent="0.35">
      <c r="B31" s="274">
        <v>332</v>
      </c>
      <c r="C31" s="38" t="s">
        <v>22</v>
      </c>
      <c r="D31" s="132">
        <f t="shared" si="16"/>
        <v>42701</v>
      </c>
      <c r="E31" s="144">
        <v>46214</v>
      </c>
      <c r="F31" s="144">
        <v>47425</v>
      </c>
      <c r="G31" s="2">
        <v>14418</v>
      </c>
      <c r="H31" s="170"/>
      <c r="I31" s="171">
        <v>7483</v>
      </c>
      <c r="J31" s="24">
        <f t="shared" si="0"/>
        <v>115540</v>
      </c>
      <c r="K31" s="7">
        <v>4293</v>
      </c>
      <c r="L31" s="7">
        <v>8060</v>
      </c>
      <c r="M31" s="23">
        <f t="shared" si="1"/>
        <v>127893</v>
      </c>
      <c r="N31" s="47"/>
      <c r="O31" s="48"/>
      <c r="P31" s="8">
        <f t="shared" si="2"/>
        <v>42701</v>
      </c>
      <c r="Q31" s="3">
        <v>0</v>
      </c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6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53"/>
      <c r="AP31" s="44">
        <f t="shared" si="3"/>
        <v>0</v>
      </c>
      <c r="AQ31" s="9">
        <v>0</v>
      </c>
      <c r="AR31" s="9">
        <f t="shared" si="4"/>
        <v>127893</v>
      </c>
      <c r="AS31" s="49">
        <f>'[2]NOV 16'!$I$31</f>
        <v>6075</v>
      </c>
      <c r="AT31" s="46">
        <f t="shared" si="17"/>
        <v>133968</v>
      </c>
      <c r="AV31" s="276">
        <f t="shared" si="5"/>
        <v>332</v>
      </c>
      <c r="AW31" s="5" t="str">
        <f t="shared" si="6"/>
        <v>DOMINGO</v>
      </c>
      <c r="AX31" s="8">
        <f t="shared" si="7"/>
        <v>42701</v>
      </c>
      <c r="AY31" s="69">
        <f t="shared" si="8"/>
        <v>6602</v>
      </c>
      <c r="AZ31" s="69">
        <f t="shared" si="9"/>
        <v>6775</v>
      </c>
      <c r="BA31" s="69">
        <f t="shared" si="10"/>
        <v>2403</v>
      </c>
      <c r="BB31" s="69">
        <f t="shared" si="11"/>
        <v>0</v>
      </c>
      <c r="BC31" s="157">
        <f t="shared" si="12"/>
        <v>1069</v>
      </c>
      <c r="BD31" s="159">
        <f t="shared" si="13"/>
        <v>16849</v>
      </c>
      <c r="BF31" s="308" t="str">
        <f>C18</f>
        <v>LUNES</v>
      </c>
      <c r="BG31" s="312">
        <f>AX18</f>
        <v>42688</v>
      </c>
      <c r="BH31" s="135">
        <v>2049</v>
      </c>
      <c r="BI31" s="82">
        <f t="shared" si="40"/>
        <v>7171.5</v>
      </c>
      <c r="BJ31" s="79">
        <v>276</v>
      </c>
      <c r="BK31" s="82">
        <f t="shared" si="18"/>
        <v>966</v>
      </c>
      <c r="BL31" s="79">
        <v>5433</v>
      </c>
      <c r="BM31" s="82">
        <f t="shared" si="19"/>
        <v>38031</v>
      </c>
      <c r="BN31" s="79"/>
      <c r="BO31" s="174">
        <v>25</v>
      </c>
      <c r="BP31" s="174">
        <v>25</v>
      </c>
      <c r="BQ31" s="119">
        <f t="shared" si="14"/>
        <v>1846.74</v>
      </c>
      <c r="BR31" s="308" t="str">
        <f>BF31</f>
        <v>LUNES</v>
      </c>
      <c r="BS31" s="314">
        <f>BG31</f>
        <v>42688</v>
      </c>
      <c r="BT31" s="99">
        <v>1983</v>
      </c>
      <c r="BU31" s="83">
        <f t="shared" si="20"/>
        <v>6940.5</v>
      </c>
      <c r="BV31" s="174">
        <v>178</v>
      </c>
      <c r="BW31" s="83">
        <f t="shared" si="21"/>
        <v>623</v>
      </c>
      <c r="BX31" s="174">
        <v>6919</v>
      </c>
      <c r="BY31" s="83">
        <f t="shared" si="22"/>
        <v>48433</v>
      </c>
      <c r="BZ31" s="174"/>
      <c r="CA31" s="174">
        <v>23</v>
      </c>
      <c r="CB31" s="174">
        <v>23</v>
      </c>
      <c r="CC31" s="100">
        <f t="shared" si="15"/>
        <v>2434.6304347826085</v>
      </c>
      <c r="CD31" s="308" t="str">
        <f>BR31</f>
        <v>LUNES</v>
      </c>
      <c r="CE31" s="316">
        <f>BS31</f>
        <v>42688</v>
      </c>
      <c r="CF31" s="99">
        <v>1325</v>
      </c>
      <c r="CG31" s="74">
        <f t="shared" si="23"/>
        <v>3975</v>
      </c>
      <c r="CH31" s="174">
        <v>368</v>
      </c>
      <c r="CI31" s="74">
        <f t="shared" si="24"/>
        <v>1104</v>
      </c>
      <c r="CJ31" s="174">
        <v>3431</v>
      </c>
      <c r="CK31" s="74">
        <f t="shared" si="25"/>
        <v>20586</v>
      </c>
      <c r="CL31" s="174"/>
      <c r="CM31" s="174">
        <v>12</v>
      </c>
      <c r="CN31" s="174">
        <v>12</v>
      </c>
      <c r="CO31" s="100">
        <f t="shared" si="26"/>
        <v>2138.75</v>
      </c>
      <c r="CP31" s="308" t="str">
        <f>CD31</f>
        <v>LUNES</v>
      </c>
      <c r="CQ31" s="318">
        <f>CE31</f>
        <v>42688</v>
      </c>
      <c r="CR31" s="91"/>
      <c r="CS31" s="83">
        <f t="shared" si="27"/>
        <v>0</v>
      </c>
      <c r="CT31" s="174"/>
      <c r="CU31" s="83">
        <f t="shared" si="28"/>
        <v>0</v>
      </c>
      <c r="CV31" s="174"/>
      <c r="CW31" s="83">
        <f t="shared" si="29"/>
        <v>0</v>
      </c>
      <c r="CX31" s="174"/>
      <c r="CY31" s="174"/>
      <c r="CZ31" s="174"/>
      <c r="DA31" s="98" t="e">
        <f t="shared" si="30"/>
        <v>#DIV/0!</v>
      </c>
      <c r="DB31" s="308" t="str">
        <f>CP31</f>
        <v>LUNES</v>
      </c>
      <c r="DC31" s="306">
        <f>CQ31</f>
        <v>42688</v>
      </c>
      <c r="DD31" s="99">
        <v>737</v>
      </c>
      <c r="DE31" s="83">
        <f t="shared" si="31"/>
        <v>2579.5</v>
      </c>
      <c r="DF31" s="174">
        <v>52</v>
      </c>
      <c r="DG31" s="83">
        <f t="shared" si="32"/>
        <v>182</v>
      </c>
      <c r="DH31" s="174">
        <v>2877</v>
      </c>
      <c r="DI31" s="83">
        <f t="shared" si="33"/>
        <v>20139</v>
      </c>
      <c r="DJ31" s="174"/>
      <c r="DK31" s="174">
        <v>11</v>
      </c>
      <c r="DL31" s="174">
        <v>11</v>
      </c>
      <c r="DM31" s="100">
        <f t="shared" si="34"/>
        <v>2081.8636363636365</v>
      </c>
      <c r="DN31" s="308" t="str">
        <f>DB31</f>
        <v>LUNES</v>
      </c>
      <c r="DO31" s="310">
        <f>DC31</f>
        <v>42688</v>
      </c>
      <c r="DP31" s="102">
        <v>55</v>
      </c>
      <c r="DQ31" s="74">
        <f t="shared" si="35"/>
        <v>206.25</v>
      </c>
      <c r="DR31" s="1">
        <v>224</v>
      </c>
      <c r="DS31" s="74">
        <f t="shared" si="36"/>
        <v>840</v>
      </c>
      <c r="DT31" s="1">
        <v>478</v>
      </c>
      <c r="DU31" s="74">
        <f t="shared" si="37"/>
        <v>3585</v>
      </c>
      <c r="DV31" s="1"/>
      <c r="DW31" s="1">
        <v>4</v>
      </c>
      <c r="DX31" s="110">
        <f t="shared" si="38"/>
        <v>4</v>
      </c>
      <c r="DY31" s="108">
        <f t="shared" si="39"/>
        <v>1157.8125</v>
      </c>
    </row>
    <row r="32" spans="2:129" ht="19.5" thickBot="1" x14ac:dyDescent="0.35">
      <c r="B32" s="274">
        <v>333</v>
      </c>
      <c r="C32" s="38" t="s">
        <v>24</v>
      </c>
      <c r="D32" s="132">
        <f t="shared" si="16"/>
        <v>42702</v>
      </c>
      <c r="E32" s="144">
        <v>80927</v>
      </c>
      <c r="F32" s="144">
        <v>101913</v>
      </c>
      <c r="G32" s="2">
        <v>39354</v>
      </c>
      <c r="H32" s="170"/>
      <c r="I32" s="171">
        <v>38206</v>
      </c>
      <c r="J32" s="24">
        <f t="shared" si="0"/>
        <v>260400</v>
      </c>
      <c r="K32" s="7">
        <v>6296.5</v>
      </c>
      <c r="L32" s="7">
        <v>38027.5</v>
      </c>
      <c r="M32" s="23">
        <f t="shared" si="1"/>
        <v>304724</v>
      </c>
      <c r="N32" s="47"/>
      <c r="O32" s="48"/>
      <c r="P32" s="8">
        <f t="shared" si="2"/>
        <v>42702</v>
      </c>
      <c r="Q32" s="3">
        <v>536000</v>
      </c>
      <c r="R32" s="3">
        <v>1287</v>
      </c>
      <c r="S32" s="3">
        <v>21261</v>
      </c>
      <c r="T32" s="3"/>
      <c r="U32" s="3"/>
      <c r="V32" s="3"/>
      <c r="W32" s="3"/>
      <c r="X32" s="3">
        <v>30082</v>
      </c>
      <c r="Y32" s="3"/>
      <c r="Z32" s="3"/>
      <c r="AA32" s="3">
        <v>58</v>
      </c>
      <c r="AB32" s="3">
        <v>12072</v>
      </c>
      <c r="AC32" s="3"/>
      <c r="AD32" s="6"/>
      <c r="AE32" s="3"/>
      <c r="AF32" s="3">
        <v>4600</v>
      </c>
      <c r="AG32" s="3"/>
      <c r="AH32" s="3"/>
      <c r="AI32" s="3">
        <v>380</v>
      </c>
      <c r="AJ32" s="3"/>
      <c r="AK32" s="3"/>
      <c r="AL32" s="3"/>
      <c r="AM32" s="3"/>
      <c r="AN32" s="3"/>
      <c r="AO32" s="53">
        <v>36216</v>
      </c>
      <c r="AP32" s="44">
        <f t="shared" si="3"/>
        <v>641956</v>
      </c>
      <c r="AQ32" s="9">
        <v>2746</v>
      </c>
      <c r="AR32" s="9">
        <f t="shared" si="4"/>
        <v>304724</v>
      </c>
      <c r="AS32" s="49">
        <f>'[2]NOV 16'!$I$32</f>
        <v>18682.5</v>
      </c>
      <c r="AT32" s="46">
        <f t="shared" si="17"/>
        <v>968108.5</v>
      </c>
      <c r="AV32" s="276">
        <f t="shared" si="5"/>
        <v>333</v>
      </c>
      <c r="AW32" s="5" t="str">
        <f t="shared" si="6"/>
        <v>LUNES</v>
      </c>
      <c r="AX32" s="8">
        <f t="shared" si="7"/>
        <v>42702</v>
      </c>
      <c r="AY32" s="69">
        <f t="shared" si="8"/>
        <v>11561</v>
      </c>
      <c r="AZ32" s="69">
        <f t="shared" si="9"/>
        <v>14559</v>
      </c>
      <c r="BA32" s="69">
        <f t="shared" si="10"/>
        <v>6559</v>
      </c>
      <c r="BB32" s="69">
        <f t="shared" si="11"/>
        <v>0</v>
      </c>
      <c r="BC32" s="157">
        <f t="shared" si="12"/>
        <v>5458</v>
      </c>
      <c r="BD32" s="159">
        <f t="shared" si="13"/>
        <v>38137</v>
      </c>
      <c r="BF32" s="309"/>
      <c r="BG32" s="313"/>
      <c r="BH32" s="135">
        <v>1907</v>
      </c>
      <c r="BI32" s="82">
        <f t="shared" si="40"/>
        <v>6674.5</v>
      </c>
      <c r="BJ32" s="79">
        <v>365</v>
      </c>
      <c r="BK32" s="82">
        <f t="shared" si="18"/>
        <v>1277.5</v>
      </c>
      <c r="BL32" s="79">
        <v>5800</v>
      </c>
      <c r="BM32" s="82">
        <f t="shared" si="19"/>
        <v>40600</v>
      </c>
      <c r="BN32" s="79">
        <v>28</v>
      </c>
      <c r="BO32" s="174">
        <v>29</v>
      </c>
      <c r="BP32" s="174">
        <v>23</v>
      </c>
      <c r="BQ32" s="119">
        <f t="shared" si="14"/>
        <v>2110.9565217391305</v>
      </c>
      <c r="BR32" s="309"/>
      <c r="BS32" s="315"/>
      <c r="BT32" s="99">
        <v>1813</v>
      </c>
      <c r="BU32" s="83">
        <f t="shared" si="20"/>
        <v>6345.5</v>
      </c>
      <c r="BV32" s="174">
        <v>275</v>
      </c>
      <c r="BW32" s="83">
        <f t="shared" si="21"/>
        <v>962.5</v>
      </c>
      <c r="BX32" s="174">
        <v>6329</v>
      </c>
      <c r="BY32" s="83">
        <f t="shared" si="22"/>
        <v>44303</v>
      </c>
      <c r="BZ32" s="174">
        <v>25</v>
      </c>
      <c r="CA32" s="174">
        <v>24</v>
      </c>
      <c r="CB32" s="174">
        <v>24</v>
      </c>
      <c r="CC32" s="100">
        <f t="shared" si="15"/>
        <v>2150.4583333333335</v>
      </c>
      <c r="CD32" s="309"/>
      <c r="CE32" s="317"/>
      <c r="CF32" s="99">
        <v>1325</v>
      </c>
      <c r="CG32" s="74">
        <f t="shared" si="23"/>
        <v>3975</v>
      </c>
      <c r="CH32" s="174">
        <v>216</v>
      </c>
      <c r="CI32" s="74">
        <f t="shared" si="24"/>
        <v>648</v>
      </c>
      <c r="CJ32" s="174">
        <v>3067</v>
      </c>
      <c r="CK32" s="74">
        <f t="shared" si="25"/>
        <v>18402</v>
      </c>
      <c r="CL32" s="174">
        <v>16</v>
      </c>
      <c r="CM32" s="174">
        <v>14</v>
      </c>
      <c r="CN32" s="174">
        <v>14</v>
      </c>
      <c r="CO32" s="100">
        <f t="shared" si="26"/>
        <v>1644.6428571428571</v>
      </c>
      <c r="CP32" s="309"/>
      <c r="CQ32" s="319"/>
      <c r="CR32" s="91"/>
      <c r="CS32" s="83">
        <f t="shared" si="27"/>
        <v>0</v>
      </c>
      <c r="CT32" s="174"/>
      <c r="CU32" s="83">
        <f t="shared" si="28"/>
        <v>0</v>
      </c>
      <c r="CV32" s="174"/>
      <c r="CW32" s="83">
        <f t="shared" si="29"/>
        <v>0</v>
      </c>
      <c r="CX32" s="174"/>
      <c r="CY32" s="174"/>
      <c r="CZ32" s="174"/>
      <c r="DA32" s="98" t="e">
        <f t="shared" si="30"/>
        <v>#DIV/0!</v>
      </c>
      <c r="DB32" s="309"/>
      <c r="DC32" s="307"/>
      <c r="DD32" s="99">
        <v>578</v>
      </c>
      <c r="DE32" s="83">
        <f t="shared" si="31"/>
        <v>2023</v>
      </c>
      <c r="DF32" s="174">
        <v>70</v>
      </c>
      <c r="DG32" s="83">
        <f t="shared" si="32"/>
        <v>245</v>
      </c>
      <c r="DH32" s="174">
        <v>2701</v>
      </c>
      <c r="DI32" s="83">
        <f t="shared" si="33"/>
        <v>18907</v>
      </c>
      <c r="DJ32" s="174">
        <v>11</v>
      </c>
      <c r="DK32" s="174">
        <v>11</v>
      </c>
      <c r="DL32" s="174">
        <v>11</v>
      </c>
      <c r="DM32" s="100">
        <f t="shared" si="34"/>
        <v>1925</v>
      </c>
      <c r="DN32" s="309"/>
      <c r="DO32" s="311"/>
      <c r="DP32" s="102">
        <v>35</v>
      </c>
      <c r="DQ32" s="74">
        <f t="shared" si="35"/>
        <v>131.25</v>
      </c>
      <c r="DR32" s="1">
        <v>240</v>
      </c>
      <c r="DS32" s="74">
        <f t="shared" si="36"/>
        <v>900</v>
      </c>
      <c r="DT32" s="1">
        <v>507</v>
      </c>
      <c r="DU32" s="74">
        <f t="shared" si="37"/>
        <v>3802.5</v>
      </c>
      <c r="DV32" s="1">
        <v>4</v>
      </c>
      <c r="DW32" s="1">
        <v>4</v>
      </c>
      <c r="DX32" s="110">
        <f t="shared" si="38"/>
        <v>4</v>
      </c>
      <c r="DY32" s="108">
        <f t="shared" si="39"/>
        <v>1208.4375</v>
      </c>
    </row>
    <row r="33" spans="2:129" ht="19.5" thickBot="1" x14ac:dyDescent="0.35">
      <c r="B33" s="274">
        <v>334</v>
      </c>
      <c r="C33" s="38" t="s">
        <v>21</v>
      </c>
      <c r="D33" s="132">
        <f t="shared" si="16"/>
        <v>42703</v>
      </c>
      <c r="E33" s="144">
        <v>80157</v>
      </c>
      <c r="F33" s="144">
        <v>103845</v>
      </c>
      <c r="G33" s="2">
        <v>43068</v>
      </c>
      <c r="H33" s="170"/>
      <c r="I33" s="171">
        <v>40978</v>
      </c>
      <c r="J33" s="24">
        <f t="shared" si="0"/>
        <v>268048</v>
      </c>
      <c r="K33" s="7">
        <v>5733</v>
      </c>
      <c r="L33" s="7">
        <v>40218.5</v>
      </c>
      <c r="M33" s="23">
        <f t="shared" si="1"/>
        <v>313999.5</v>
      </c>
      <c r="N33" s="47"/>
      <c r="O33" s="48"/>
      <c r="P33" s="8">
        <f t="shared" si="2"/>
        <v>42703</v>
      </c>
      <c r="Q33" s="3">
        <v>595250</v>
      </c>
      <c r="R33" s="3">
        <v>1872</v>
      </c>
      <c r="S33" s="3">
        <v>26648</v>
      </c>
      <c r="T33" s="3"/>
      <c r="U33" s="3"/>
      <c r="V33" s="3"/>
      <c r="W33" s="3"/>
      <c r="X33" s="3"/>
      <c r="Y33" s="3"/>
      <c r="Z33" s="3"/>
      <c r="AA33" s="3">
        <v>58</v>
      </c>
      <c r="AB33" s="3"/>
      <c r="AC33" s="3"/>
      <c r="AD33" s="6"/>
      <c r="AE33" s="3">
        <v>350</v>
      </c>
      <c r="AF33" s="3">
        <v>7100</v>
      </c>
      <c r="AG33" s="3"/>
      <c r="AH33" s="3"/>
      <c r="AI33" s="3">
        <v>1420</v>
      </c>
      <c r="AJ33" s="3"/>
      <c r="AK33" s="3"/>
      <c r="AL33" s="3"/>
      <c r="AM33" s="3"/>
      <c r="AN33" s="3"/>
      <c r="AO33" s="53">
        <v>24144</v>
      </c>
      <c r="AP33" s="44">
        <f t="shared" si="3"/>
        <v>656842</v>
      </c>
      <c r="AQ33" s="9">
        <v>0</v>
      </c>
      <c r="AR33" s="9">
        <f t="shared" si="4"/>
        <v>313999.5</v>
      </c>
      <c r="AS33" s="49">
        <f>'[2]NOV 16'!$I$33</f>
        <v>47866.25</v>
      </c>
      <c r="AT33" s="46">
        <f t="shared" si="17"/>
        <v>1018707.75</v>
      </c>
      <c r="AV33" s="276">
        <f t="shared" si="5"/>
        <v>334</v>
      </c>
      <c r="AW33" s="5" t="str">
        <f t="shared" si="6"/>
        <v>MARTES</v>
      </c>
      <c r="AX33" s="8">
        <f t="shared" si="7"/>
        <v>42703</v>
      </c>
      <c r="AY33" s="69">
        <f t="shared" si="8"/>
        <v>11451</v>
      </c>
      <c r="AZ33" s="69">
        <f t="shared" si="9"/>
        <v>14835</v>
      </c>
      <c r="BA33" s="69">
        <f t="shared" si="10"/>
        <v>7178</v>
      </c>
      <c r="BB33" s="69">
        <f t="shared" si="11"/>
        <v>0</v>
      </c>
      <c r="BC33" s="157">
        <f t="shared" si="12"/>
        <v>5854</v>
      </c>
      <c r="BD33" s="159">
        <f t="shared" si="13"/>
        <v>39318</v>
      </c>
      <c r="BF33" s="308" t="str">
        <f>C19</f>
        <v>MARTES</v>
      </c>
      <c r="BG33" s="312">
        <f>AX19</f>
        <v>42689</v>
      </c>
      <c r="BH33" s="135">
        <v>2378</v>
      </c>
      <c r="BI33" s="82">
        <f t="shared" si="40"/>
        <v>8323</v>
      </c>
      <c r="BJ33" s="79">
        <v>322</v>
      </c>
      <c r="BK33" s="82">
        <f t="shared" si="18"/>
        <v>1127</v>
      </c>
      <c r="BL33" s="79">
        <v>6394</v>
      </c>
      <c r="BM33" s="82">
        <f t="shared" si="19"/>
        <v>44758</v>
      </c>
      <c r="BN33" s="79"/>
      <c r="BO33" s="174">
        <v>30</v>
      </c>
      <c r="BP33" s="174">
        <v>30</v>
      </c>
      <c r="BQ33" s="119">
        <f t="shared" si="14"/>
        <v>1806.9333333333334</v>
      </c>
      <c r="BR33" s="308" t="str">
        <f>BF33</f>
        <v>MARTES</v>
      </c>
      <c r="BS33" s="314">
        <f>BG33</f>
        <v>42689</v>
      </c>
      <c r="BT33" s="99">
        <v>2245</v>
      </c>
      <c r="BU33" s="83">
        <f t="shared" si="20"/>
        <v>7857.5</v>
      </c>
      <c r="BV33" s="174">
        <v>248</v>
      </c>
      <c r="BW33" s="83">
        <f>BV33*3.5</f>
        <v>868</v>
      </c>
      <c r="BX33" s="174">
        <v>7809</v>
      </c>
      <c r="BY33" s="83">
        <f>BX33*7</f>
        <v>54663</v>
      </c>
      <c r="BZ33" s="174"/>
      <c r="CA33" s="174">
        <v>27</v>
      </c>
      <c r="CB33" s="174">
        <v>27</v>
      </c>
      <c r="CC33" s="100">
        <f t="shared" si="15"/>
        <v>2347.7222222222222</v>
      </c>
      <c r="CD33" s="308" t="str">
        <f>BR33</f>
        <v>MARTES</v>
      </c>
      <c r="CE33" s="316">
        <f>BS33</f>
        <v>42689</v>
      </c>
      <c r="CF33" s="99">
        <v>1613</v>
      </c>
      <c r="CG33" s="74">
        <f t="shared" si="23"/>
        <v>4839</v>
      </c>
      <c r="CH33" s="174">
        <v>484</v>
      </c>
      <c r="CI33" s="74">
        <f t="shared" si="24"/>
        <v>1452</v>
      </c>
      <c r="CJ33" s="174">
        <v>4053</v>
      </c>
      <c r="CK33" s="74">
        <f t="shared" si="25"/>
        <v>24318</v>
      </c>
      <c r="CL33" s="174"/>
      <c r="CM33" s="174">
        <v>18</v>
      </c>
      <c r="CN33" s="174">
        <v>18</v>
      </c>
      <c r="CO33" s="100">
        <f t="shared" si="26"/>
        <v>1700.5</v>
      </c>
      <c r="CP33" s="308" t="str">
        <f>CD33</f>
        <v>MARTES</v>
      </c>
      <c r="CQ33" s="318">
        <f>CE33</f>
        <v>42689</v>
      </c>
      <c r="CR33" s="91"/>
      <c r="CS33" s="83">
        <f t="shared" si="27"/>
        <v>0</v>
      </c>
      <c r="CT33" s="174"/>
      <c r="CU33" s="83">
        <f t="shared" si="28"/>
        <v>0</v>
      </c>
      <c r="CV33" s="174"/>
      <c r="CW33" s="83">
        <f t="shared" si="29"/>
        <v>0</v>
      </c>
      <c r="CX33" s="174"/>
      <c r="CY33" s="174"/>
      <c r="CZ33" s="174"/>
      <c r="DA33" s="98" t="e">
        <f t="shared" si="30"/>
        <v>#DIV/0!</v>
      </c>
      <c r="DB33" s="308" t="str">
        <f>CP33</f>
        <v>MARTES</v>
      </c>
      <c r="DC33" s="306">
        <f>CQ33</f>
        <v>42689</v>
      </c>
      <c r="DD33" s="99">
        <v>917</v>
      </c>
      <c r="DE33" s="83">
        <f t="shared" si="31"/>
        <v>3209.5</v>
      </c>
      <c r="DF33" s="174">
        <v>64</v>
      </c>
      <c r="DG33" s="83">
        <f t="shared" si="32"/>
        <v>224</v>
      </c>
      <c r="DH33" s="174">
        <v>3239</v>
      </c>
      <c r="DI33" s="83">
        <f t="shared" si="33"/>
        <v>22673</v>
      </c>
      <c r="DJ33" s="174"/>
      <c r="DK33" s="174">
        <v>13</v>
      </c>
      <c r="DL33" s="174">
        <v>13</v>
      </c>
      <c r="DM33" s="100">
        <f t="shared" si="34"/>
        <v>2008.1923076923076</v>
      </c>
      <c r="DN33" s="308" t="str">
        <f>DB33</f>
        <v>MARTES</v>
      </c>
      <c r="DO33" s="310">
        <f>DC33</f>
        <v>42689</v>
      </c>
      <c r="DP33" s="102">
        <v>37</v>
      </c>
      <c r="DQ33" s="74">
        <f t="shared" si="35"/>
        <v>138.75</v>
      </c>
      <c r="DR33" s="1">
        <v>182</v>
      </c>
      <c r="DS33" s="74">
        <f t="shared" si="36"/>
        <v>682.5</v>
      </c>
      <c r="DT33" s="1">
        <v>408</v>
      </c>
      <c r="DU33" s="74">
        <f t="shared" si="37"/>
        <v>3060</v>
      </c>
      <c r="DV33" s="1"/>
      <c r="DW33" s="1">
        <v>4</v>
      </c>
      <c r="DX33" s="110">
        <f t="shared" si="38"/>
        <v>4</v>
      </c>
      <c r="DY33" s="108">
        <f t="shared" si="39"/>
        <v>970.3125</v>
      </c>
    </row>
    <row r="34" spans="2:129" ht="19.5" thickBot="1" x14ac:dyDescent="0.35">
      <c r="B34" s="274">
        <v>335</v>
      </c>
      <c r="C34" s="38" t="s">
        <v>23</v>
      </c>
      <c r="D34" s="132">
        <f t="shared" si="16"/>
        <v>42704</v>
      </c>
      <c r="E34" s="144">
        <v>80297</v>
      </c>
      <c r="F34" s="144">
        <v>104566</v>
      </c>
      <c r="G34" s="2">
        <v>41250</v>
      </c>
      <c r="H34" s="170"/>
      <c r="I34" s="171">
        <v>37044</v>
      </c>
      <c r="J34" s="24">
        <f t="shared" si="0"/>
        <v>263157</v>
      </c>
      <c r="K34" s="7">
        <v>6199</v>
      </c>
      <c r="L34" s="7">
        <v>39755</v>
      </c>
      <c r="M34" s="23">
        <f t="shared" si="1"/>
        <v>309111</v>
      </c>
      <c r="N34" s="47"/>
      <c r="O34" s="48"/>
      <c r="P34" s="8">
        <f t="shared" si="2"/>
        <v>42704</v>
      </c>
      <c r="Q34" s="3">
        <v>624880</v>
      </c>
      <c r="R34" s="3">
        <v>1638</v>
      </c>
      <c r="S34" s="3">
        <v>35440</v>
      </c>
      <c r="T34" s="3"/>
      <c r="U34" s="3"/>
      <c r="V34" s="3"/>
      <c r="W34" s="3"/>
      <c r="X34" s="3"/>
      <c r="Y34" s="3"/>
      <c r="Z34" s="3"/>
      <c r="AA34" s="3">
        <v>58</v>
      </c>
      <c r="AB34" s="3"/>
      <c r="AC34" s="3"/>
      <c r="AD34" s="6"/>
      <c r="AE34" s="3"/>
      <c r="AF34" s="3">
        <v>9600</v>
      </c>
      <c r="AG34" s="3"/>
      <c r="AH34" s="3"/>
      <c r="AI34" s="3">
        <v>100</v>
      </c>
      <c r="AJ34" s="3"/>
      <c r="AK34" s="3"/>
      <c r="AL34" s="3"/>
      <c r="AM34" s="3"/>
      <c r="AN34" s="3"/>
      <c r="AO34" s="53">
        <v>6036</v>
      </c>
      <c r="AP34" s="44">
        <f t="shared" si="3"/>
        <v>677752</v>
      </c>
      <c r="AQ34" s="9">
        <v>19613</v>
      </c>
      <c r="AR34" s="9">
        <f t="shared" si="4"/>
        <v>309111</v>
      </c>
      <c r="AS34" s="49">
        <f>'[2]NOV 16'!$I$34</f>
        <v>70052.5</v>
      </c>
      <c r="AT34" s="162">
        <f t="shared" si="17"/>
        <v>1076528.5</v>
      </c>
      <c r="AV34" s="276">
        <f t="shared" si="5"/>
        <v>335</v>
      </c>
      <c r="AW34" s="5" t="str">
        <f t="shared" si="6"/>
        <v>MIÉRCOLES</v>
      </c>
      <c r="AX34" s="8">
        <f t="shared" si="7"/>
        <v>42704</v>
      </c>
      <c r="AY34" s="69">
        <f t="shared" si="8"/>
        <v>11471</v>
      </c>
      <c r="AZ34" s="69">
        <f t="shared" si="9"/>
        <v>14938</v>
      </c>
      <c r="BA34" s="69">
        <f t="shared" si="10"/>
        <v>6875</v>
      </c>
      <c r="BB34" s="69">
        <f t="shared" si="11"/>
        <v>0</v>
      </c>
      <c r="BC34" s="157">
        <f t="shared" si="12"/>
        <v>5292</v>
      </c>
      <c r="BD34" s="159">
        <f t="shared" si="13"/>
        <v>38576</v>
      </c>
      <c r="BF34" s="309"/>
      <c r="BG34" s="313"/>
      <c r="BH34" s="135">
        <v>2031</v>
      </c>
      <c r="BI34" s="82">
        <f t="shared" si="40"/>
        <v>7108.5</v>
      </c>
      <c r="BJ34" s="79">
        <v>391</v>
      </c>
      <c r="BK34" s="82">
        <f t="shared" si="18"/>
        <v>1368.5</v>
      </c>
      <c r="BL34" s="79">
        <v>5972</v>
      </c>
      <c r="BM34" s="82">
        <f t="shared" si="19"/>
        <v>41804</v>
      </c>
      <c r="BN34" s="79">
        <v>30</v>
      </c>
      <c r="BO34" s="174">
        <v>26</v>
      </c>
      <c r="BP34" s="174">
        <v>27</v>
      </c>
      <c r="BQ34" s="119">
        <f t="shared" si="14"/>
        <v>1862.2592592592594</v>
      </c>
      <c r="BR34" s="309"/>
      <c r="BS34" s="315"/>
      <c r="BT34" s="99">
        <v>1890</v>
      </c>
      <c r="BU34" s="83">
        <f t="shared" si="20"/>
        <v>6615</v>
      </c>
      <c r="BV34" s="174">
        <v>212</v>
      </c>
      <c r="BW34" s="83">
        <f>BV34*3.5</f>
        <v>742</v>
      </c>
      <c r="BX34" s="174">
        <v>6665</v>
      </c>
      <c r="BY34" s="83">
        <f>BX34*7</f>
        <v>46655</v>
      </c>
      <c r="BZ34" s="174">
        <v>27</v>
      </c>
      <c r="CA34" s="174">
        <v>24</v>
      </c>
      <c r="CB34" s="174">
        <v>24</v>
      </c>
      <c r="CC34" s="100">
        <f t="shared" si="15"/>
        <v>2250.5</v>
      </c>
      <c r="CD34" s="309"/>
      <c r="CE34" s="317"/>
      <c r="CF34" s="99">
        <v>1316</v>
      </c>
      <c r="CG34" s="74">
        <f t="shared" si="23"/>
        <v>3948</v>
      </c>
      <c r="CH34" s="174">
        <v>205</v>
      </c>
      <c r="CI34" s="74">
        <f t="shared" si="24"/>
        <v>615</v>
      </c>
      <c r="CJ34" s="174">
        <v>3197</v>
      </c>
      <c r="CK34" s="74">
        <f t="shared" si="25"/>
        <v>19182</v>
      </c>
      <c r="CL34" s="174">
        <v>18</v>
      </c>
      <c r="CM34" s="174">
        <v>15</v>
      </c>
      <c r="CN34" s="174">
        <v>15</v>
      </c>
      <c r="CO34" s="100">
        <f t="shared" si="26"/>
        <v>1583</v>
      </c>
      <c r="CP34" s="309"/>
      <c r="CQ34" s="319"/>
      <c r="CR34" s="91"/>
      <c r="CS34" s="83">
        <f t="shared" si="27"/>
        <v>0</v>
      </c>
      <c r="CT34" s="174"/>
      <c r="CU34" s="83">
        <f t="shared" si="28"/>
        <v>0</v>
      </c>
      <c r="CV34" s="174"/>
      <c r="CW34" s="83">
        <f t="shared" si="29"/>
        <v>0</v>
      </c>
      <c r="CX34" s="174"/>
      <c r="CY34" s="174"/>
      <c r="CZ34" s="174"/>
      <c r="DA34" s="98" t="e">
        <f t="shared" si="30"/>
        <v>#DIV/0!</v>
      </c>
      <c r="DB34" s="309"/>
      <c r="DC34" s="307"/>
      <c r="DD34" s="99">
        <v>648</v>
      </c>
      <c r="DE34" s="83">
        <f t="shared" si="31"/>
        <v>2268</v>
      </c>
      <c r="DF34" s="174">
        <v>90</v>
      </c>
      <c r="DG34" s="83">
        <f t="shared" si="32"/>
        <v>315</v>
      </c>
      <c r="DH34" s="174">
        <v>2878</v>
      </c>
      <c r="DI34" s="83">
        <f t="shared" si="33"/>
        <v>20146</v>
      </c>
      <c r="DJ34" s="174">
        <v>13</v>
      </c>
      <c r="DK34" s="174">
        <v>13</v>
      </c>
      <c r="DL34" s="174">
        <v>13</v>
      </c>
      <c r="DM34" s="100">
        <f t="shared" si="34"/>
        <v>1748.3846153846155</v>
      </c>
      <c r="DN34" s="309"/>
      <c r="DO34" s="311"/>
      <c r="DP34" s="102">
        <v>34</v>
      </c>
      <c r="DQ34" s="74">
        <f t="shared" si="35"/>
        <v>127.5</v>
      </c>
      <c r="DR34" s="1">
        <v>184</v>
      </c>
      <c r="DS34" s="74">
        <f t="shared" si="36"/>
        <v>690</v>
      </c>
      <c r="DT34" s="1">
        <v>525</v>
      </c>
      <c r="DU34" s="74">
        <f t="shared" si="37"/>
        <v>3937.5</v>
      </c>
      <c r="DV34" s="1">
        <v>4</v>
      </c>
      <c r="DW34" s="1">
        <v>4</v>
      </c>
      <c r="DX34" s="110">
        <f t="shared" si="38"/>
        <v>4</v>
      </c>
      <c r="DY34" s="108">
        <f t="shared" si="39"/>
        <v>1188.75</v>
      </c>
    </row>
    <row r="35" spans="2:129" ht="19.5" thickBot="1" x14ac:dyDescent="0.35">
      <c r="B35" s="274"/>
      <c r="C35" s="38"/>
      <c r="D35" s="132"/>
      <c r="E35" s="145"/>
      <c r="F35" s="145"/>
      <c r="G35" s="28"/>
      <c r="H35" s="172"/>
      <c r="I35" s="173"/>
      <c r="J35" s="24">
        <f t="shared" si="0"/>
        <v>0</v>
      </c>
      <c r="K35" s="22"/>
      <c r="L35" s="22"/>
      <c r="M35" s="23">
        <f t="shared" si="1"/>
        <v>0</v>
      </c>
      <c r="N35" s="47"/>
      <c r="O35" s="48"/>
      <c r="P35" s="8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30"/>
      <c r="AE35" s="29"/>
      <c r="AF35" s="29"/>
      <c r="AG35" s="29"/>
      <c r="AH35" s="29"/>
      <c r="AI35" s="29"/>
      <c r="AJ35" s="29"/>
      <c r="AK35" s="29"/>
      <c r="AL35" s="29"/>
      <c r="AM35" s="56"/>
      <c r="AN35" s="56"/>
      <c r="AO35" s="54"/>
      <c r="AP35" s="44">
        <f t="shared" si="3"/>
        <v>0</v>
      </c>
      <c r="AQ35" s="45"/>
      <c r="AR35" s="9">
        <f t="shared" si="4"/>
        <v>0</v>
      </c>
      <c r="AS35" s="49">
        <f>'[2]NOV 16'!$I$35</f>
        <v>0</v>
      </c>
      <c r="AT35" s="60">
        <f t="shared" si="17"/>
        <v>0</v>
      </c>
      <c r="AV35" s="276">
        <f>B35</f>
        <v>0</v>
      </c>
      <c r="AW35" s="5">
        <f>C35</f>
        <v>0</v>
      </c>
      <c r="AX35" s="8"/>
      <c r="AY35" s="69">
        <f t="shared" si="8"/>
        <v>0</v>
      </c>
      <c r="AZ35" s="69">
        <f t="shared" si="9"/>
        <v>0</v>
      </c>
      <c r="BA35" s="69">
        <f t="shared" si="10"/>
        <v>0</v>
      </c>
      <c r="BB35" s="69">
        <f t="shared" si="11"/>
        <v>0</v>
      </c>
      <c r="BC35" s="157">
        <f t="shared" si="12"/>
        <v>0</v>
      </c>
      <c r="BD35" s="160">
        <f t="shared" si="13"/>
        <v>0</v>
      </c>
      <c r="BF35" s="308" t="str">
        <f>C20</f>
        <v>MIÉRCOLES</v>
      </c>
      <c r="BG35" s="312">
        <f>AX20</f>
        <v>42690</v>
      </c>
      <c r="BH35" s="135">
        <v>2190</v>
      </c>
      <c r="BI35" s="82">
        <f t="shared" si="40"/>
        <v>7665</v>
      </c>
      <c r="BJ35" s="79">
        <v>381</v>
      </c>
      <c r="BK35" s="82">
        <f t="shared" si="18"/>
        <v>1333.5</v>
      </c>
      <c r="BL35" s="79">
        <v>5895</v>
      </c>
      <c r="BM35" s="82">
        <f t="shared" si="19"/>
        <v>41265</v>
      </c>
      <c r="BN35" s="79"/>
      <c r="BO35" s="174">
        <v>26</v>
      </c>
      <c r="BP35" s="174">
        <v>27</v>
      </c>
      <c r="BQ35" s="119">
        <f t="shared" si="14"/>
        <v>1861.6111111111111</v>
      </c>
      <c r="BR35" s="308" t="str">
        <f>BF35</f>
        <v>MIÉRCOLES</v>
      </c>
      <c r="BS35" s="314">
        <f>BG35</f>
        <v>42690</v>
      </c>
      <c r="BT35" s="99">
        <v>2074</v>
      </c>
      <c r="BU35" s="83">
        <f t="shared" si="20"/>
        <v>7259</v>
      </c>
      <c r="BV35" s="174">
        <v>251</v>
      </c>
      <c r="BW35" s="83">
        <f t="shared" ref="BW35:BW67" si="41">BV35*3.5</f>
        <v>878.5</v>
      </c>
      <c r="BX35" s="174">
        <v>7420</v>
      </c>
      <c r="BY35" s="83">
        <f t="shared" ref="BY35:BY67" si="42">BX35*7</f>
        <v>51940</v>
      </c>
      <c r="BZ35" s="174"/>
      <c r="CA35" s="174">
        <v>22</v>
      </c>
      <c r="CB35" s="174">
        <v>22</v>
      </c>
      <c r="CC35" s="100">
        <f t="shared" si="15"/>
        <v>2730.7954545454545</v>
      </c>
      <c r="CD35" s="308" t="str">
        <f>BR35</f>
        <v>MIÉRCOLES</v>
      </c>
      <c r="CE35" s="316">
        <f>BS35</f>
        <v>42690</v>
      </c>
      <c r="CF35" s="99">
        <v>1374</v>
      </c>
      <c r="CG35" s="74">
        <f t="shared" si="23"/>
        <v>4122</v>
      </c>
      <c r="CH35" s="174">
        <v>459</v>
      </c>
      <c r="CI35" s="74">
        <f t="shared" si="24"/>
        <v>1377</v>
      </c>
      <c r="CJ35" s="174">
        <v>3451</v>
      </c>
      <c r="CK35" s="74">
        <f t="shared" si="25"/>
        <v>20706</v>
      </c>
      <c r="CL35" s="174"/>
      <c r="CM35" s="174">
        <v>14</v>
      </c>
      <c r="CN35" s="174">
        <v>14</v>
      </c>
      <c r="CO35" s="100">
        <f t="shared" si="26"/>
        <v>1871.7857142857142</v>
      </c>
      <c r="CP35" s="308" t="str">
        <f>CD35</f>
        <v>MIÉRCOLES</v>
      </c>
      <c r="CQ35" s="318">
        <f>CE35</f>
        <v>42690</v>
      </c>
      <c r="CR35" s="91"/>
      <c r="CS35" s="83">
        <f t="shared" si="27"/>
        <v>0</v>
      </c>
      <c r="CT35" s="174"/>
      <c r="CU35" s="83">
        <f t="shared" si="28"/>
        <v>0</v>
      </c>
      <c r="CV35" s="174"/>
      <c r="CW35" s="83">
        <f t="shared" si="29"/>
        <v>0</v>
      </c>
      <c r="CX35" s="174"/>
      <c r="CY35" s="174"/>
      <c r="CZ35" s="174"/>
      <c r="DA35" s="98" t="e">
        <f t="shared" si="30"/>
        <v>#DIV/0!</v>
      </c>
      <c r="DB35" s="308" t="str">
        <f>CP35</f>
        <v>MIÉRCOLES</v>
      </c>
      <c r="DC35" s="306">
        <f>CQ35</f>
        <v>42690</v>
      </c>
      <c r="DD35" s="99">
        <v>708</v>
      </c>
      <c r="DE35" s="83">
        <f t="shared" si="31"/>
        <v>2478</v>
      </c>
      <c r="DF35" s="174">
        <v>68</v>
      </c>
      <c r="DG35" s="83">
        <f t="shared" si="32"/>
        <v>238</v>
      </c>
      <c r="DH35" s="174">
        <v>2928</v>
      </c>
      <c r="DI35" s="83">
        <f t="shared" si="33"/>
        <v>20496</v>
      </c>
      <c r="DJ35" s="174"/>
      <c r="DK35" s="174">
        <v>11</v>
      </c>
      <c r="DL35" s="174">
        <v>11</v>
      </c>
      <c r="DM35" s="100">
        <f t="shared" si="34"/>
        <v>2110.181818181818</v>
      </c>
      <c r="DN35" s="308" t="str">
        <f>DB35</f>
        <v>MIÉRCOLES</v>
      </c>
      <c r="DO35" s="310">
        <f>DC35</f>
        <v>42690</v>
      </c>
      <c r="DP35" s="102">
        <v>67</v>
      </c>
      <c r="DQ35" s="74">
        <f t="shared" si="35"/>
        <v>251.25</v>
      </c>
      <c r="DR35" s="1">
        <v>178</v>
      </c>
      <c r="DS35" s="74">
        <f t="shared" si="36"/>
        <v>667.5</v>
      </c>
      <c r="DT35" s="1">
        <v>453</v>
      </c>
      <c r="DU35" s="74">
        <f t="shared" si="37"/>
        <v>3397.5</v>
      </c>
      <c r="DV35" s="1"/>
      <c r="DW35" s="1">
        <v>4</v>
      </c>
      <c r="DX35" s="110">
        <f t="shared" si="38"/>
        <v>4</v>
      </c>
      <c r="DY35" s="108">
        <f t="shared" si="39"/>
        <v>1079.0625</v>
      </c>
    </row>
    <row r="36" spans="2:129" ht="21.75" thickBot="1" x14ac:dyDescent="0.4">
      <c r="B36" s="15"/>
      <c r="C36" s="15"/>
      <c r="D36" s="249" t="s">
        <v>140</v>
      </c>
      <c r="E36" s="259">
        <f t="shared" ref="E36:M36" si="43">SUM(E5:E35)</f>
        <v>2151282</v>
      </c>
      <c r="F36" s="260">
        <f t="shared" si="43"/>
        <v>2651376</v>
      </c>
      <c r="G36" s="261">
        <f t="shared" si="43"/>
        <v>1014864</v>
      </c>
      <c r="H36" s="262">
        <f t="shared" si="43"/>
        <v>0</v>
      </c>
      <c r="I36" s="263">
        <f t="shared" si="43"/>
        <v>997465</v>
      </c>
      <c r="J36" s="264">
        <f t="shared" si="43"/>
        <v>6814987</v>
      </c>
      <c r="K36" s="279">
        <f t="shared" si="43"/>
        <v>181659</v>
      </c>
      <c r="L36" s="280">
        <f t="shared" si="43"/>
        <v>976982</v>
      </c>
      <c r="M36" s="265">
        <f t="shared" si="43"/>
        <v>7973628</v>
      </c>
      <c r="N36" s="21"/>
      <c r="P36" s="13"/>
      <c r="Q36" s="32">
        <f t="shared" ref="Q36:AS36" si="44">SUM(Q5:Q35)</f>
        <v>4022930</v>
      </c>
      <c r="R36" s="33">
        <f t="shared" si="44"/>
        <v>31941</v>
      </c>
      <c r="S36" s="33">
        <f t="shared" si="44"/>
        <v>164599</v>
      </c>
      <c r="T36" s="33">
        <f t="shared" si="44"/>
        <v>468</v>
      </c>
      <c r="U36" s="33"/>
      <c r="V36" s="33"/>
      <c r="W36" s="33"/>
      <c r="X36" s="33">
        <f t="shared" si="44"/>
        <v>105287</v>
      </c>
      <c r="Y36" s="33">
        <f t="shared" si="44"/>
        <v>0</v>
      </c>
      <c r="Z36" s="33">
        <f t="shared" si="44"/>
        <v>522</v>
      </c>
      <c r="AA36" s="33">
        <f t="shared" si="44"/>
        <v>4466</v>
      </c>
      <c r="AB36" s="33">
        <f t="shared" si="44"/>
        <v>42252</v>
      </c>
      <c r="AC36" s="33">
        <f t="shared" si="44"/>
        <v>0</v>
      </c>
      <c r="AD36" s="34">
        <f t="shared" si="44"/>
        <v>0</v>
      </c>
      <c r="AE36" s="33">
        <f t="shared" si="44"/>
        <v>9100</v>
      </c>
      <c r="AF36" s="33">
        <f t="shared" si="44"/>
        <v>44300</v>
      </c>
      <c r="AG36" s="33">
        <f t="shared" si="44"/>
        <v>0</v>
      </c>
      <c r="AH36" s="33">
        <f t="shared" si="44"/>
        <v>0</v>
      </c>
      <c r="AI36" s="33">
        <f t="shared" si="44"/>
        <v>16580</v>
      </c>
      <c r="AJ36" s="33">
        <f t="shared" si="44"/>
        <v>0</v>
      </c>
      <c r="AK36" s="33">
        <f t="shared" si="44"/>
        <v>0</v>
      </c>
      <c r="AL36" s="33">
        <f t="shared" si="44"/>
        <v>0</v>
      </c>
      <c r="AM36" s="33">
        <f t="shared" si="44"/>
        <v>18000</v>
      </c>
      <c r="AN36" s="33">
        <f t="shared" si="44"/>
        <v>0</v>
      </c>
      <c r="AO36" s="165">
        <f t="shared" si="44"/>
        <v>338016</v>
      </c>
      <c r="AP36" s="251">
        <f t="shared" si="44"/>
        <v>4798461</v>
      </c>
      <c r="AQ36" s="246">
        <f t="shared" si="44"/>
        <v>37889.339999999997</v>
      </c>
      <c r="AR36" s="250">
        <f t="shared" si="44"/>
        <v>7973628</v>
      </c>
      <c r="AS36" s="257">
        <f t="shared" si="44"/>
        <v>356883.75</v>
      </c>
      <c r="AT36" s="252">
        <f>SUM(AT5:AT35)</f>
        <v>13166862.09</v>
      </c>
      <c r="AV36" s="133"/>
      <c r="AW36" s="13"/>
      <c r="AX36" s="13"/>
      <c r="AY36" s="14"/>
      <c r="AZ36" s="14"/>
      <c r="BA36" s="14"/>
      <c r="BB36" s="14"/>
      <c r="BC36" s="14"/>
      <c r="BD36" s="134"/>
      <c r="BF36" s="309"/>
      <c r="BG36" s="313"/>
      <c r="BH36" s="135">
        <v>2058</v>
      </c>
      <c r="BI36" s="82">
        <f t="shared" si="40"/>
        <v>7203</v>
      </c>
      <c r="BJ36" s="79">
        <v>358</v>
      </c>
      <c r="BK36" s="82">
        <f t="shared" si="18"/>
        <v>1253</v>
      </c>
      <c r="BL36" s="79">
        <v>5607</v>
      </c>
      <c r="BM36" s="82">
        <f t="shared" si="19"/>
        <v>39249</v>
      </c>
      <c r="BN36" s="79">
        <v>28</v>
      </c>
      <c r="BO36" s="69">
        <v>26</v>
      </c>
      <c r="BP36" s="69">
        <v>27</v>
      </c>
      <c r="BQ36" s="119">
        <f t="shared" si="14"/>
        <v>1766.851851851852</v>
      </c>
      <c r="BR36" s="309"/>
      <c r="BS36" s="315"/>
      <c r="BT36" s="107">
        <v>1938</v>
      </c>
      <c r="BU36" s="83">
        <f t="shared" si="20"/>
        <v>6783</v>
      </c>
      <c r="BV36" s="174">
        <v>247</v>
      </c>
      <c r="BW36" s="83">
        <f t="shared" si="41"/>
        <v>864.5</v>
      </c>
      <c r="BX36" s="174">
        <v>6642</v>
      </c>
      <c r="BY36" s="83">
        <f t="shared" si="42"/>
        <v>46494</v>
      </c>
      <c r="BZ36" s="174">
        <v>24</v>
      </c>
      <c r="CA36" s="174">
        <v>24</v>
      </c>
      <c r="CB36" s="174">
        <v>22</v>
      </c>
      <c r="CC36" s="100">
        <f t="shared" si="15"/>
        <v>2460.9772727272725</v>
      </c>
      <c r="CD36" s="309"/>
      <c r="CE36" s="317"/>
      <c r="CF36" s="99">
        <v>1450</v>
      </c>
      <c r="CG36" s="74">
        <f t="shared" si="23"/>
        <v>4350</v>
      </c>
      <c r="CH36" s="174">
        <v>218</v>
      </c>
      <c r="CI36" s="74">
        <f t="shared" si="24"/>
        <v>654</v>
      </c>
      <c r="CJ36" s="174">
        <v>3157</v>
      </c>
      <c r="CK36" s="74">
        <f t="shared" si="25"/>
        <v>18942</v>
      </c>
      <c r="CL36" s="174">
        <v>16</v>
      </c>
      <c r="CM36" s="174">
        <v>15</v>
      </c>
      <c r="CN36" s="174">
        <v>14</v>
      </c>
      <c r="CO36" s="100">
        <f t="shared" si="26"/>
        <v>1710.4285714285713</v>
      </c>
      <c r="CP36" s="309"/>
      <c r="CQ36" s="319"/>
      <c r="CR36" s="91"/>
      <c r="CS36" s="83">
        <f t="shared" si="27"/>
        <v>0</v>
      </c>
      <c r="CT36" s="174"/>
      <c r="CU36" s="83">
        <f t="shared" si="28"/>
        <v>0</v>
      </c>
      <c r="CV36" s="174"/>
      <c r="CW36" s="83">
        <f t="shared" si="29"/>
        <v>0</v>
      </c>
      <c r="CX36" s="174"/>
      <c r="CY36" s="174"/>
      <c r="CZ36" s="174"/>
      <c r="DA36" s="98" t="e">
        <f t="shared" si="30"/>
        <v>#DIV/0!</v>
      </c>
      <c r="DB36" s="309"/>
      <c r="DC36" s="307"/>
      <c r="DD36" s="99">
        <v>668</v>
      </c>
      <c r="DE36" s="83">
        <f t="shared" si="31"/>
        <v>2338</v>
      </c>
      <c r="DF36" s="174">
        <v>85</v>
      </c>
      <c r="DG36" s="83">
        <f t="shared" si="32"/>
        <v>297.5</v>
      </c>
      <c r="DH36" s="174">
        <v>2976</v>
      </c>
      <c r="DI36" s="83">
        <f t="shared" si="33"/>
        <v>20832</v>
      </c>
      <c r="DJ36" s="174">
        <v>13</v>
      </c>
      <c r="DK36" s="174">
        <v>12</v>
      </c>
      <c r="DL36" s="174">
        <v>11</v>
      </c>
      <c r="DM36" s="100">
        <f t="shared" si="34"/>
        <v>2133.409090909091</v>
      </c>
      <c r="DN36" s="309"/>
      <c r="DO36" s="311"/>
      <c r="DP36" s="102">
        <v>50</v>
      </c>
      <c r="DQ36" s="74">
        <f t="shared" si="35"/>
        <v>187.5</v>
      </c>
      <c r="DR36" s="1">
        <v>256</v>
      </c>
      <c r="DS36" s="74">
        <f t="shared" si="36"/>
        <v>960</v>
      </c>
      <c r="DT36" s="1">
        <v>556</v>
      </c>
      <c r="DU36" s="74">
        <f t="shared" si="37"/>
        <v>4170</v>
      </c>
      <c r="DV36" s="1">
        <v>4</v>
      </c>
      <c r="DW36" s="1">
        <v>4</v>
      </c>
      <c r="DX36" s="110">
        <f t="shared" si="38"/>
        <v>4</v>
      </c>
      <c r="DY36" s="108">
        <f t="shared" si="39"/>
        <v>1329.375</v>
      </c>
    </row>
    <row r="37" spans="2:129" ht="20.25" thickTop="1" thickBot="1" x14ac:dyDescent="0.3">
      <c r="G37" s="51">
        <f>E36+F36+G36</f>
        <v>5817522</v>
      </c>
      <c r="I37" s="51">
        <f>H36+I36</f>
        <v>997465</v>
      </c>
      <c r="J37" s="258">
        <f>J36-(BD49+BD50)</f>
        <v>0</v>
      </c>
      <c r="K37" s="258">
        <f>K36-(BD53+BD54)</f>
        <v>0</v>
      </c>
      <c r="L37" s="258">
        <f>L36-(BD51+BD52)</f>
        <v>0</v>
      </c>
      <c r="M37" s="258">
        <f>M36-BD55</f>
        <v>0</v>
      </c>
      <c r="AQ37" s="59">
        <f>AQ36-AQ38</f>
        <v>30365.999999999996</v>
      </c>
      <c r="AR37" s="214">
        <f>AR36-M36</f>
        <v>0</v>
      </c>
      <c r="AS37" s="214">
        <f>AS36-'[2]NOV 16'!$I$36</f>
        <v>0</v>
      </c>
      <c r="AT37" s="214">
        <f>AT36-(AP36+AQ36+AR36+AS36)</f>
        <v>0</v>
      </c>
      <c r="AV37" s="334" t="s">
        <v>86</v>
      </c>
      <c r="AW37" s="335"/>
      <c r="AX37" s="335"/>
      <c r="AY37" s="215"/>
      <c r="AZ37" s="215"/>
      <c r="BA37" s="215">
        <f>SUM(BA5:BA35)</f>
        <v>169144</v>
      </c>
      <c r="BB37" s="215"/>
      <c r="BC37" s="216"/>
      <c r="BD37" s="217">
        <f>SUM(AY37:BC37)</f>
        <v>169144</v>
      </c>
      <c r="BF37" s="308" t="str">
        <f>C21</f>
        <v>JUEVES</v>
      </c>
      <c r="BG37" s="312">
        <f>AX21</f>
        <v>42691</v>
      </c>
      <c r="BH37" s="135">
        <v>2598</v>
      </c>
      <c r="BI37" s="82">
        <f t="shared" si="40"/>
        <v>9093</v>
      </c>
      <c r="BJ37" s="79">
        <v>333</v>
      </c>
      <c r="BK37" s="82">
        <f t="shared" si="18"/>
        <v>1165.5</v>
      </c>
      <c r="BL37" s="79">
        <v>6338</v>
      </c>
      <c r="BM37" s="82">
        <f t="shared" si="19"/>
        <v>44366</v>
      </c>
      <c r="BN37" s="79"/>
      <c r="BO37" s="174">
        <v>29</v>
      </c>
      <c r="BP37" s="174">
        <v>29</v>
      </c>
      <c r="BQ37" s="119">
        <f t="shared" si="14"/>
        <v>1883.6034482758621</v>
      </c>
      <c r="BR37" s="308" t="str">
        <f>BF37</f>
        <v>JUEVES</v>
      </c>
      <c r="BS37" s="314">
        <f>BG37</f>
        <v>42691</v>
      </c>
      <c r="BT37" s="99">
        <v>2711</v>
      </c>
      <c r="BU37" s="83">
        <f t="shared" si="20"/>
        <v>9488.5</v>
      </c>
      <c r="BV37" s="174">
        <v>241</v>
      </c>
      <c r="BW37" s="83">
        <f t="shared" si="41"/>
        <v>843.5</v>
      </c>
      <c r="BX37" s="174">
        <v>8035</v>
      </c>
      <c r="BY37" s="83">
        <f t="shared" si="42"/>
        <v>56245</v>
      </c>
      <c r="BZ37" s="174"/>
      <c r="CA37" s="174">
        <v>27</v>
      </c>
      <c r="CB37" s="174">
        <v>27</v>
      </c>
      <c r="CC37" s="100">
        <f t="shared" si="15"/>
        <v>2465.8148148148148</v>
      </c>
      <c r="CD37" s="308" t="str">
        <f>BR37</f>
        <v>JUEVES</v>
      </c>
      <c r="CE37" s="316">
        <f>BS37</f>
        <v>42691</v>
      </c>
      <c r="CF37" s="99">
        <v>1776</v>
      </c>
      <c r="CG37" s="74">
        <f t="shared" si="23"/>
        <v>5328</v>
      </c>
      <c r="CH37" s="174">
        <v>263</v>
      </c>
      <c r="CI37" s="74">
        <f t="shared" si="24"/>
        <v>789</v>
      </c>
      <c r="CJ37" s="174">
        <v>3770</v>
      </c>
      <c r="CK37" s="74">
        <f t="shared" si="25"/>
        <v>22620</v>
      </c>
      <c r="CL37" s="174"/>
      <c r="CM37" s="174">
        <v>16</v>
      </c>
      <c r="CN37" s="174">
        <v>16</v>
      </c>
      <c r="CO37" s="100">
        <f t="shared" si="26"/>
        <v>1796.0625</v>
      </c>
      <c r="CP37" s="308" t="str">
        <f>CD37</f>
        <v>JUEVES</v>
      </c>
      <c r="CQ37" s="318">
        <f>CE37</f>
        <v>42691</v>
      </c>
      <c r="CR37" s="91"/>
      <c r="CS37" s="83">
        <f t="shared" si="27"/>
        <v>0</v>
      </c>
      <c r="CT37" s="174"/>
      <c r="CU37" s="83">
        <f t="shared" si="28"/>
        <v>0</v>
      </c>
      <c r="CV37" s="174"/>
      <c r="CW37" s="83">
        <f t="shared" si="29"/>
        <v>0</v>
      </c>
      <c r="CX37" s="174"/>
      <c r="CY37" s="174"/>
      <c r="CZ37" s="174"/>
      <c r="DA37" s="98" t="e">
        <f t="shared" si="30"/>
        <v>#DIV/0!</v>
      </c>
      <c r="DB37" s="308" t="str">
        <f>CP37</f>
        <v>JUEVES</v>
      </c>
      <c r="DC37" s="306">
        <f>CQ37</f>
        <v>42691</v>
      </c>
      <c r="DD37" s="99">
        <v>767</v>
      </c>
      <c r="DE37" s="83">
        <f t="shared" si="31"/>
        <v>2684.5</v>
      </c>
      <c r="DF37" s="174">
        <v>55</v>
      </c>
      <c r="DG37" s="83">
        <f t="shared" si="32"/>
        <v>192.5</v>
      </c>
      <c r="DH37" s="174">
        <v>3086</v>
      </c>
      <c r="DI37" s="83">
        <f t="shared" si="33"/>
        <v>21602</v>
      </c>
      <c r="DJ37" s="174"/>
      <c r="DK37" s="174">
        <v>12</v>
      </c>
      <c r="DL37" s="174">
        <v>12</v>
      </c>
      <c r="DM37" s="100">
        <f t="shared" si="34"/>
        <v>2039.9166666666667</v>
      </c>
      <c r="DN37" s="308" t="str">
        <f>DB37</f>
        <v>JUEVES</v>
      </c>
      <c r="DO37" s="310">
        <f>DC37</f>
        <v>42691</v>
      </c>
      <c r="DP37" s="102">
        <v>65</v>
      </c>
      <c r="DQ37" s="74">
        <f t="shared" si="35"/>
        <v>243.75</v>
      </c>
      <c r="DR37" s="1">
        <v>170</v>
      </c>
      <c r="DS37" s="74">
        <f t="shared" si="36"/>
        <v>637.5</v>
      </c>
      <c r="DT37" s="1">
        <v>477</v>
      </c>
      <c r="DU37" s="74">
        <f t="shared" si="37"/>
        <v>3577.5</v>
      </c>
      <c r="DV37" s="1"/>
      <c r="DW37" s="1">
        <v>4</v>
      </c>
      <c r="DX37" s="110">
        <f t="shared" si="38"/>
        <v>4</v>
      </c>
      <c r="DY37" s="108">
        <f t="shared" si="39"/>
        <v>1114.6875</v>
      </c>
    </row>
    <row r="38" spans="2:129" ht="20.25" thickTop="1" thickBot="1" x14ac:dyDescent="0.3">
      <c r="AM38" s="336"/>
      <c r="AN38" s="336"/>
      <c r="AO38" s="336"/>
      <c r="AP38" s="300" t="s">
        <v>77</v>
      </c>
      <c r="AQ38" s="301">
        <f>[3]NOV!$I$40</f>
        <v>7523.34</v>
      </c>
      <c r="AS38" s="266" t="s">
        <v>141</v>
      </c>
      <c r="AT38" s="248">
        <f>AT36-AS36</f>
        <v>12809978.34</v>
      </c>
      <c r="AV38" s="152" t="s">
        <v>79</v>
      </c>
      <c r="AW38" s="150"/>
      <c r="AX38" s="150"/>
      <c r="AY38" s="151">
        <f>SUM(AY5:AY37)</f>
        <v>307326</v>
      </c>
      <c r="AZ38" s="151">
        <f>SUM(AZ5:AZ37)</f>
        <v>378768</v>
      </c>
      <c r="BA38" s="151"/>
      <c r="BB38" s="151">
        <f>SUM(BB5:BB37)</f>
        <v>0</v>
      </c>
      <c r="BC38" s="151">
        <f>SUM(BC5:BC37)</f>
        <v>142495</v>
      </c>
      <c r="BD38" s="164">
        <f t="shared" ref="BD38:BD42" si="45">SUM(AY38:BC38)</f>
        <v>828589</v>
      </c>
      <c r="BE38" s="68">
        <f>BD37+BD38</f>
        <v>997733</v>
      </c>
      <c r="BF38" s="309"/>
      <c r="BG38" s="313"/>
      <c r="BH38" s="135">
        <v>2113</v>
      </c>
      <c r="BI38" s="82">
        <f t="shared" si="40"/>
        <v>7395.5</v>
      </c>
      <c r="BJ38" s="79">
        <v>388</v>
      </c>
      <c r="BK38" s="82">
        <f t="shared" si="18"/>
        <v>1358</v>
      </c>
      <c r="BL38" s="79">
        <v>5960</v>
      </c>
      <c r="BM38" s="82">
        <f t="shared" si="19"/>
        <v>41720</v>
      </c>
      <c r="BN38" s="79">
        <v>31</v>
      </c>
      <c r="BO38" s="174">
        <v>28</v>
      </c>
      <c r="BP38" s="174">
        <v>27</v>
      </c>
      <c r="BQ38" s="119">
        <f t="shared" si="14"/>
        <v>1869.3888888888889</v>
      </c>
      <c r="BR38" s="309"/>
      <c r="BS38" s="315"/>
      <c r="BT38" s="99">
        <v>1937</v>
      </c>
      <c r="BU38" s="83">
        <f t="shared" si="20"/>
        <v>6779.5</v>
      </c>
      <c r="BV38" s="174">
        <v>189</v>
      </c>
      <c r="BW38" s="83">
        <f t="shared" si="41"/>
        <v>661.5</v>
      </c>
      <c r="BX38" s="174">
        <v>6829</v>
      </c>
      <c r="BY38" s="83">
        <f t="shared" si="42"/>
        <v>47803</v>
      </c>
      <c r="BZ38" s="174">
        <v>28</v>
      </c>
      <c r="CA38" s="174">
        <v>24</v>
      </c>
      <c r="CB38" s="174">
        <v>27</v>
      </c>
      <c r="CC38" s="100">
        <f t="shared" si="15"/>
        <v>2046.0740740740741</v>
      </c>
      <c r="CD38" s="309"/>
      <c r="CE38" s="317"/>
      <c r="CF38" s="99">
        <v>1147</v>
      </c>
      <c r="CG38" s="74">
        <f t="shared" si="23"/>
        <v>3441</v>
      </c>
      <c r="CH38" s="174">
        <v>163</v>
      </c>
      <c r="CI38" s="74">
        <f t="shared" si="24"/>
        <v>489</v>
      </c>
      <c r="CJ38" s="174">
        <v>2741</v>
      </c>
      <c r="CK38" s="74">
        <f t="shared" si="25"/>
        <v>16446</v>
      </c>
      <c r="CL38" s="174">
        <v>16</v>
      </c>
      <c r="CM38" s="174">
        <v>12</v>
      </c>
      <c r="CN38" s="174">
        <v>16</v>
      </c>
      <c r="CO38" s="100">
        <f t="shared" si="26"/>
        <v>1273.5</v>
      </c>
      <c r="CP38" s="309"/>
      <c r="CQ38" s="319"/>
      <c r="CR38" s="91"/>
      <c r="CS38" s="83">
        <f t="shared" si="27"/>
        <v>0</v>
      </c>
      <c r="CT38" s="174"/>
      <c r="CU38" s="83">
        <f t="shared" si="28"/>
        <v>0</v>
      </c>
      <c r="CV38" s="174"/>
      <c r="CW38" s="83">
        <f t="shared" si="29"/>
        <v>0</v>
      </c>
      <c r="CX38" s="174"/>
      <c r="CY38" s="174"/>
      <c r="CZ38" s="174"/>
      <c r="DA38" s="98" t="e">
        <f t="shared" si="30"/>
        <v>#DIV/0!</v>
      </c>
      <c r="DB38" s="309"/>
      <c r="DC38" s="307"/>
      <c r="DD38" s="99">
        <v>581</v>
      </c>
      <c r="DE38" s="83">
        <f t="shared" si="31"/>
        <v>2033.5</v>
      </c>
      <c r="DF38" s="174">
        <v>104</v>
      </c>
      <c r="DG38" s="83">
        <f t="shared" si="32"/>
        <v>364</v>
      </c>
      <c r="DH38" s="174">
        <v>2852</v>
      </c>
      <c r="DI38" s="83">
        <f t="shared" si="33"/>
        <v>19964</v>
      </c>
      <c r="DJ38" s="174">
        <v>12</v>
      </c>
      <c r="DK38" s="174">
        <v>11</v>
      </c>
      <c r="DL38" s="174">
        <v>12</v>
      </c>
      <c r="DM38" s="100">
        <f t="shared" si="34"/>
        <v>1863.4583333333333</v>
      </c>
      <c r="DN38" s="309"/>
      <c r="DO38" s="311"/>
      <c r="DP38" s="102">
        <v>52</v>
      </c>
      <c r="DQ38" s="74">
        <f t="shared" si="35"/>
        <v>195</v>
      </c>
      <c r="DR38" s="1">
        <v>190</v>
      </c>
      <c r="DS38" s="74">
        <f t="shared" si="36"/>
        <v>712.5</v>
      </c>
      <c r="DT38" s="1">
        <v>401</v>
      </c>
      <c r="DU38" s="74">
        <f t="shared" si="37"/>
        <v>3007.5</v>
      </c>
      <c r="DV38" s="1">
        <v>4</v>
      </c>
      <c r="DW38" s="1">
        <v>4</v>
      </c>
      <c r="DX38" s="110">
        <f t="shared" si="38"/>
        <v>4</v>
      </c>
      <c r="DY38" s="108">
        <f t="shared" si="39"/>
        <v>978.75</v>
      </c>
    </row>
    <row r="39" spans="2:129" ht="19.5" thickBot="1" x14ac:dyDescent="0.3">
      <c r="F39">
        <f>F37*70</f>
        <v>0</v>
      </c>
      <c r="G39">
        <f>G37*630</f>
        <v>3665038860</v>
      </c>
      <c r="H39">
        <f>H5+H11+H12+H18+H19+H25+H26+H32+H33</f>
        <v>0</v>
      </c>
      <c r="I39">
        <f>I5+I11+I12+I18+I19+I25+I26+I32+I33</f>
        <v>339108</v>
      </c>
      <c r="J39">
        <f>SUM(H39:I39)</f>
        <v>339108</v>
      </c>
      <c r="K39">
        <f>K5+K11+K12+K18+K19+K25+K26+K32+K33</f>
        <v>56348.5</v>
      </c>
      <c r="L39">
        <f>L5+L11+L12+L18+L19+L25+L26+L32+L33</f>
        <v>344179.5</v>
      </c>
      <c r="AV39" s="334" t="s">
        <v>87</v>
      </c>
      <c r="AW39" s="335"/>
      <c r="AX39" s="335"/>
      <c r="AY39" s="215"/>
      <c r="AZ39" s="215"/>
      <c r="BA39" s="215">
        <f>'[4]NOV 16'!$D$37</f>
        <v>63499</v>
      </c>
      <c r="BB39" s="215"/>
      <c r="BC39" s="216"/>
      <c r="BD39" s="217">
        <f t="shared" si="45"/>
        <v>63499</v>
      </c>
      <c r="BF39" s="308" t="str">
        <f>C22</f>
        <v>VIERNES</v>
      </c>
      <c r="BG39" s="312">
        <f>AX22</f>
        <v>42692</v>
      </c>
      <c r="BH39" s="135">
        <v>2086</v>
      </c>
      <c r="BI39" s="82">
        <f t="shared" si="40"/>
        <v>7301</v>
      </c>
      <c r="BJ39" s="79">
        <v>308</v>
      </c>
      <c r="BK39" s="82">
        <f t="shared" si="18"/>
        <v>1078</v>
      </c>
      <c r="BL39" s="79">
        <v>5611</v>
      </c>
      <c r="BM39" s="82">
        <f t="shared" si="19"/>
        <v>39277</v>
      </c>
      <c r="BN39" s="79"/>
      <c r="BO39" s="174">
        <v>25</v>
      </c>
      <c r="BP39" s="174">
        <v>28</v>
      </c>
      <c r="BQ39" s="119">
        <f t="shared" si="14"/>
        <v>1702</v>
      </c>
      <c r="BR39" s="308" t="str">
        <f>BF39</f>
        <v>VIERNES</v>
      </c>
      <c r="BS39" s="314">
        <f>BG39</f>
        <v>42692</v>
      </c>
      <c r="BT39" s="99">
        <v>2194</v>
      </c>
      <c r="BU39" s="83">
        <f t="shared" si="20"/>
        <v>7679</v>
      </c>
      <c r="BV39" s="174">
        <v>214</v>
      </c>
      <c r="BW39" s="83">
        <f t="shared" si="41"/>
        <v>749</v>
      </c>
      <c r="BX39" s="174">
        <v>7778</v>
      </c>
      <c r="BY39" s="83">
        <f t="shared" si="42"/>
        <v>54446</v>
      </c>
      <c r="BZ39" s="174"/>
      <c r="CA39" s="174">
        <v>27</v>
      </c>
      <c r="CB39" s="174">
        <v>26</v>
      </c>
      <c r="CC39" s="100">
        <f t="shared" si="15"/>
        <v>2418.2307692307691</v>
      </c>
      <c r="CD39" s="308" t="str">
        <f>BR39</f>
        <v>VIERNES</v>
      </c>
      <c r="CE39" s="316">
        <f>BS39</f>
        <v>42692</v>
      </c>
      <c r="CF39" s="99">
        <v>1586</v>
      </c>
      <c r="CG39" s="74">
        <f t="shared" si="23"/>
        <v>4758</v>
      </c>
      <c r="CH39" s="174">
        <v>361</v>
      </c>
      <c r="CI39" s="74">
        <f t="shared" si="24"/>
        <v>1083</v>
      </c>
      <c r="CJ39" s="174">
        <v>3749</v>
      </c>
      <c r="CK39" s="74">
        <f t="shared" si="25"/>
        <v>22494</v>
      </c>
      <c r="CL39" s="174"/>
      <c r="CM39" s="174">
        <v>15</v>
      </c>
      <c r="CN39" s="174">
        <v>16</v>
      </c>
      <c r="CO39" s="100">
        <f t="shared" si="26"/>
        <v>1770.9375</v>
      </c>
      <c r="CP39" s="308" t="str">
        <f>CD39</f>
        <v>VIERNES</v>
      </c>
      <c r="CQ39" s="318">
        <f>CE39</f>
        <v>42692</v>
      </c>
      <c r="CR39" s="91"/>
      <c r="CS39" s="83">
        <f t="shared" si="27"/>
        <v>0</v>
      </c>
      <c r="CT39" s="174"/>
      <c r="CU39" s="83">
        <f t="shared" si="28"/>
        <v>0</v>
      </c>
      <c r="CV39" s="174"/>
      <c r="CW39" s="83">
        <f t="shared" si="29"/>
        <v>0</v>
      </c>
      <c r="CX39" s="174"/>
      <c r="CY39" s="174"/>
      <c r="CZ39" s="174"/>
      <c r="DA39" s="98" t="e">
        <f t="shared" si="30"/>
        <v>#DIV/0!</v>
      </c>
      <c r="DB39" s="308" t="str">
        <f>CP39</f>
        <v>VIERNES</v>
      </c>
      <c r="DC39" s="306">
        <f>CQ39</f>
        <v>42692</v>
      </c>
      <c r="DD39" s="99">
        <v>800</v>
      </c>
      <c r="DE39" s="83">
        <f t="shared" si="31"/>
        <v>2800</v>
      </c>
      <c r="DF39" s="174">
        <v>88</v>
      </c>
      <c r="DG39" s="83">
        <f t="shared" si="32"/>
        <v>308</v>
      </c>
      <c r="DH39" s="174">
        <v>3204</v>
      </c>
      <c r="DI39" s="83">
        <f t="shared" si="33"/>
        <v>22428</v>
      </c>
      <c r="DJ39" s="174"/>
      <c r="DK39" s="174">
        <v>12</v>
      </c>
      <c r="DL39" s="174">
        <v>11</v>
      </c>
      <c r="DM39" s="100">
        <f t="shared" si="34"/>
        <v>2321.4545454545455</v>
      </c>
      <c r="DN39" s="308" t="str">
        <f>DB39</f>
        <v>VIERNES</v>
      </c>
      <c r="DO39" s="310">
        <f>DC39</f>
        <v>42692</v>
      </c>
      <c r="DP39" s="102">
        <v>12</v>
      </c>
      <c r="DQ39" s="74">
        <f t="shared" si="35"/>
        <v>45</v>
      </c>
      <c r="DR39" s="1">
        <v>106</v>
      </c>
      <c r="DS39" s="74">
        <f t="shared" si="36"/>
        <v>397.5</v>
      </c>
      <c r="DT39" s="1">
        <v>237</v>
      </c>
      <c r="DU39" s="74">
        <f t="shared" si="37"/>
        <v>1777.5</v>
      </c>
      <c r="DV39" s="1"/>
      <c r="DW39" s="1">
        <v>2</v>
      </c>
      <c r="DX39" s="110">
        <f t="shared" si="38"/>
        <v>2</v>
      </c>
      <c r="DY39" s="108">
        <f t="shared" si="39"/>
        <v>1110</v>
      </c>
    </row>
    <row r="40" spans="2:129" ht="19.5" thickBot="1" x14ac:dyDescent="0.3">
      <c r="AV40" s="152" t="s">
        <v>80</v>
      </c>
      <c r="AW40" s="153"/>
      <c r="AX40" s="153"/>
      <c r="AY40" s="151">
        <f>'[4]NOV 16'!$B$37</f>
        <v>96469</v>
      </c>
      <c r="AZ40" s="151">
        <f>'[4]NOV 16'!$C$37</f>
        <v>95806</v>
      </c>
      <c r="BA40" s="151"/>
      <c r="BB40" s="151">
        <f>'[4]JUL 16'!$E$37</f>
        <v>0</v>
      </c>
      <c r="BC40" s="151">
        <f>'[4]NOV 16'!$F$37</f>
        <v>32435</v>
      </c>
      <c r="BD40" s="164">
        <f t="shared" si="45"/>
        <v>224710</v>
      </c>
      <c r="BE40" s="68">
        <f>BD39+BD40</f>
        <v>288209</v>
      </c>
      <c r="BF40" s="309"/>
      <c r="BG40" s="313"/>
      <c r="BH40" s="135">
        <v>2066</v>
      </c>
      <c r="BI40" s="82">
        <f t="shared" si="40"/>
        <v>7231</v>
      </c>
      <c r="BJ40" s="79">
        <v>404</v>
      </c>
      <c r="BK40" s="82">
        <f t="shared" si="18"/>
        <v>1414</v>
      </c>
      <c r="BL40" s="79">
        <v>6271</v>
      </c>
      <c r="BM40" s="82">
        <f t="shared" si="19"/>
        <v>43897</v>
      </c>
      <c r="BN40" s="79">
        <v>28</v>
      </c>
      <c r="BO40" s="174">
        <v>24</v>
      </c>
      <c r="BP40" s="174">
        <v>28</v>
      </c>
      <c r="BQ40" s="119">
        <f t="shared" si="14"/>
        <v>1876.5</v>
      </c>
      <c r="BR40" s="309"/>
      <c r="BS40" s="315"/>
      <c r="BT40" s="99">
        <v>1697</v>
      </c>
      <c r="BU40" s="83">
        <f t="shared" si="20"/>
        <v>5939.5</v>
      </c>
      <c r="BV40" s="174">
        <v>239</v>
      </c>
      <c r="BW40" s="83">
        <f t="shared" si="41"/>
        <v>836.5</v>
      </c>
      <c r="BX40" s="174">
        <v>6372</v>
      </c>
      <c r="BY40" s="83">
        <f t="shared" si="42"/>
        <v>44604</v>
      </c>
      <c r="BZ40" s="174">
        <v>27</v>
      </c>
      <c r="CA40" s="174">
        <v>25</v>
      </c>
      <c r="CB40" s="174">
        <v>26</v>
      </c>
      <c r="CC40" s="100">
        <f t="shared" si="15"/>
        <v>1976.1538461538462</v>
      </c>
      <c r="CD40" s="309"/>
      <c r="CE40" s="317"/>
      <c r="CF40" s="99">
        <v>1189</v>
      </c>
      <c r="CG40" s="74">
        <f t="shared" si="23"/>
        <v>3567</v>
      </c>
      <c r="CH40" s="174">
        <v>247</v>
      </c>
      <c r="CI40" s="74">
        <f t="shared" si="24"/>
        <v>741</v>
      </c>
      <c r="CJ40" s="174">
        <v>2998</v>
      </c>
      <c r="CK40" s="74">
        <f t="shared" si="25"/>
        <v>17988</v>
      </c>
      <c r="CL40" s="174">
        <v>16</v>
      </c>
      <c r="CM40" s="174">
        <v>13</v>
      </c>
      <c r="CN40" s="174">
        <v>16</v>
      </c>
      <c r="CO40" s="100">
        <f t="shared" si="26"/>
        <v>1393.5</v>
      </c>
      <c r="CP40" s="309"/>
      <c r="CQ40" s="319"/>
      <c r="CR40" s="91"/>
      <c r="CS40" s="83">
        <f t="shared" si="27"/>
        <v>0</v>
      </c>
      <c r="CT40" s="174"/>
      <c r="CU40" s="83">
        <f t="shared" si="28"/>
        <v>0</v>
      </c>
      <c r="CV40" s="174"/>
      <c r="CW40" s="83">
        <f t="shared" si="29"/>
        <v>0</v>
      </c>
      <c r="CX40" s="174"/>
      <c r="CY40" s="174"/>
      <c r="CZ40" s="174"/>
      <c r="DA40" s="98" t="e">
        <f t="shared" si="30"/>
        <v>#DIV/0!</v>
      </c>
      <c r="DB40" s="309"/>
      <c r="DC40" s="307"/>
      <c r="DD40" s="99">
        <v>598</v>
      </c>
      <c r="DE40" s="83">
        <f t="shared" si="31"/>
        <v>2093</v>
      </c>
      <c r="DF40" s="174">
        <v>114</v>
      </c>
      <c r="DG40" s="83">
        <f t="shared" si="32"/>
        <v>399</v>
      </c>
      <c r="DH40" s="174">
        <v>2664</v>
      </c>
      <c r="DI40" s="83">
        <f t="shared" si="33"/>
        <v>18648</v>
      </c>
      <c r="DJ40" s="174">
        <v>12</v>
      </c>
      <c r="DK40" s="174">
        <v>11</v>
      </c>
      <c r="DL40" s="174">
        <v>11</v>
      </c>
      <c r="DM40" s="100">
        <f t="shared" si="34"/>
        <v>1921.8181818181818</v>
      </c>
      <c r="DN40" s="309"/>
      <c r="DO40" s="311"/>
      <c r="DP40" s="102">
        <v>22</v>
      </c>
      <c r="DQ40" s="74">
        <f t="shared" si="35"/>
        <v>82.5</v>
      </c>
      <c r="DR40" s="1">
        <v>168</v>
      </c>
      <c r="DS40" s="74">
        <f t="shared" si="36"/>
        <v>630</v>
      </c>
      <c r="DT40" s="1">
        <v>401</v>
      </c>
      <c r="DU40" s="74">
        <f t="shared" si="37"/>
        <v>3007.5</v>
      </c>
      <c r="DV40" s="1">
        <v>3</v>
      </c>
      <c r="DW40" s="1">
        <v>3</v>
      </c>
      <c r="DX40" s="110">
        <f t="shared" si="38"/>
        <v>3</v>
      </c>
      <c r="DY40" s="108">
        <f t="shared" si="39"/>
        <v>1240</v>
      </c>
    </row>
    <row r="41" spans="2:129" ht="19.5" thickBot="1" x14ac:dyDescent="0.3">
      <c r="F41">
        <f>F36+F39</f>
        <v>2651376</v>
      </c>
      <c r="G41">
        <f>G36+G39</f>
        <v>3666053724</v>
      </c>
      <c r="H41">
        <f>H36-H39</f>
        <v>0</v>
      </c>
      <c r="I41">
        <f>I36-I39</f>
        <v>658357</v>
      </c>
      <c r="J41">
        <f t="shared" ref="J41:J51" si="46">SUM(H41:I41)</f>
        <v>658357</v>
      </c>
      <c r="K41">
        <f>K36-K39</f>
        <v>125310.5</v>
      </c>
      <c r="L41">
        <f>L36-L39</f>
        <v>632802.5</v>
      </c>
      <c r="AV41" s="334" t="s">
        <v>88</v>
      </c>
      <c r="AW41" s="335"/>
      <c r="AX41" s="335"/>
      <c r="AY41" s="215"/>
      <c r="AZ41" s="215"/>
      <c r="BA41" s="215">
        <f>'[4]NOV 16'!$L$37</f>
        <v>14731</v>
      </c>
      <c r="BB41" s="215"/>
      <c r="BC41" s="216"/>
      <c r="BD41" s="217">
        <f t="shared" si="45"/>
        <v>14731</v>
      </c>
      <c r="BF41" s="308" t="str">
        <f>C23</f>
        <v>SÁBADO</v>
      </c>
      <c r="BG41" s="312">
        <f>AX23</f>
        <v>42693</v>
      </c>
      <c r="BH41" s="135">
        <v>857</v>
      </c>
      <c r="BI41" s="82">
        <f t="shared" si="40"/>
        <v>2999.5</v>
      </c>
      <c r="BJ41" s="79">
        <v>315</v>
      </c>
      <c r="BK41" s="82">
        <f t="shared" si="18"/>
        <v>1102.5</v>
      </c>
      <c r="BL41" s="79">
        <v>3913</v>
      </c>
      <c r="BM41" s="82">
        <f t="shared" si="19"/>
        <v>27391</v>
      </c>
      <c r="BN41" s="79"/>
      <c r="BO41" s="174">
        <v>19</v>
      </c>
      <c r="BP41" s="174">
        <v>24</v>
      </c>
      <c r="BQ41" s="119">
        <f t="shared" si="14"/>
        <v>1312.2083333333333</v>
      </c>
      <c r="BR41" s="308" t="str">
        <f>BF41</f>
        <v>SÁBADO</v>
      </c>
      <c r="BS41" s="314">
        <f>BG41</f>
        <v>42693</v>
      </c>
      <c r="BT41" s="99">
        <v>1078</v>
      </c>
      <c r="BU41" s="83">
        <f t="shared" si="20"/>
        <v>3773</v>
      </c>
      <c r="BV41" s="174">
        <v>199</v>
      </c>
      <c r="BW41" s="83">
        <f t="shared" si="41"/>
        <v>696.5</v>
      </c>
      <c r="BX41" s="174">
        <v>6083</v>
      </c>
      <c r="BY41" s="83">
        <f t="shared" si="42"/>
        <v>42581</v>
      </c>
      <c r="BZ41" s="174"/>
      <c r="CA41" s="174">
        <v>19</v>
      </c>
      <c r="CB41" s="174">
        <v>24</v>
      </c>
      <c r="CC41" s="100">
        <f t="shared" si="15"/>
        <v>1960.4375</v>
      </c>
      <c r="CD41" s="308" t="str">
        <f>BR41</f>
        <v>SÁBADO</v>
      </c>
      <c r="CE41" s="316">
        <f>BS41</f>
        <v>42693</v>
      </c>
      <c r="CF41" s="99">
        <v>590</v>
      </c>
      <c r="CG41" s="74">
        <f t="shared" si="23"/>
        <v>1770</v>
      </c>
      <c r="CH41" s="174">
        <v>265</v>
      </c>
      <c r="CI41" s="74">
        <f t="shared" si="24"/>
        <v>795</v>
      </c>
      <c r="CJ41" s="174">
        <v>2548</v>
      </c>
      <c r="CK41" s="74">
        <f t="shared" si="25"/>
        <v>15288</v>
      </c>
      <c r="CL41" s="174"/>
      <c r="CM41" s="174">
        <v>11</v>
      </c>
      <c r="CN41" s="174">
        <v>12</v>
      </c>
      <c r="CO41" s="100">
        <f t="shared" si="26"/>
        <v>1487.75</v>
      </c>
      <c r="CP41" s="308" t="str">
        <f>CD41</f>
        <v>SÁBADO</v>
      </c>
      <c r="CQ41" s="318">
        <f>CE41</f>
        <v>42693</v>
      </c>
      <c r="CR41" s="91"/>
      <c r="CS41" s="83">
        <f t="shared" si="27"/>
        <v>0</v>
      </c>
      <c r="CT41" s="174"/>
      <c r="CU41" s="83">
        <f t="shared" si="28"/>
        <v>0</v>
      </c>
      <c r="CV41" s="174"/>
      <c r="CW41" s="83">
        <f t="shared" si="29"/>
        <v>0</v>
      </c>
      <c r="CX41" s="174"/>
      <c r="CY41" s="174"/>
      <c r="CZ41" s="174"/>
      <c r="DA41" s="98" t="e">
        <f t="shared" si="30"/>
        <v>#DIV/0!</v>
      </c>
      <c r="DB41" s="308" t="str">
        <f>CP41</f>
        <v>SÁBADO</v>
      </c>
      <c r="DC41" s="306">
        <f>CQ41</f>
        <v>42693</v>
      </c>
      <c r="DD41" s="99">
        <v>421</v>
      </c>
      <c r="DE41" s="83">
        <f t="shared" si="31"/>
        <v>1473.5</v>
      </c>
      <c r="DF41" s="174">
        <v>68</v>
      </c>
      <c r="DG41" s="83">
        <f t="shared" si="32"/>
        <v>238</v>
      </c>
      <c r="DH41" s="174">
        <v>2298</v>
      </c>
      <c r="DI41" s="83">
        <f t="shared" si="33"/>
        <v>16086</v>
      </c>
      <c r="DJ41" s="174"/>
      <c r="DK41" s="174">
        <v>9</v>
      </c>
      <c r="DL41" s="174">
        <v>10</v>
      </c>
      <c r="DM41" s="100">
        <f t="shared" si="34"/>
        <v>1779.75</v>
      </c>
      <c r="DN41" s="308" t="str">
        <f>DB41</f>
        <v>SÁBADO</v>
      </c>
      <c r="DO41" s="310">
        <f>DC41</f>
        <v>42693</v>
      </c>
      <c r="DP41" s="102">
        <v>15</v>
      </c>
      <c r="DQ41" s="74">
        <f t="shared" si="35"/>
        <v>56.25</v>
      </c>
      <c r="DR41" s="1">
        <v>88</v>
      </c>
      <c r="DS41" s="74">
        <f t="shared" si="36"/>
        <v>330</v>
      </c>
      <c r="DT41" s="1">
        <v>340</v>
      </c>
      <c r="DU41" s="74">
        <f t="shared" si="37"/>
        <v>2550</v>
      </c>
      <c r="DV41" s="1"/>
      <c r="DW41" s="1">
        <v>4</v>
      </c>
      <c r="DX41" s="110">
        <f t="shared" si="38"/>
        <v>4</v>
      </c>
      <c r="DY41" s="108">
        <f t="shared" si="39"/>
        <v>734.0625</v>
      </c>
    </row>
    <row r="42" spans="2:129" ht="19.5" thickBot="1" x14ac:dyDescent="0.3">
      <c r="AP42">
        <f>AP36/'OCT 16'!AP36*100</f>
        <v>100.93338636840259</v>
      </c>
      <c r="AQ42">
        <f>AQ36/'OCT 16'!AQ36*100</f>
        <v>319.76825048527297</v>
      </c>
      <c r="AR42">
        <f>AR36/'OCT 16'!AR36*100</f>
        <v>96.349466902432184</v>
      </c>
      <c r="AS42">
        <f>AS36/'OCT 16'!AS36*100</f>
        <v>93.712704570967162</v>
      </c>
      <c r="AT42">
        <f>AT36/'OCT 16'!AT36*100</f>
        <v>98.095452337493015</v>
      </c>
      <c r="AV42" s="152" t="s">
        <v>81</v>
      </c>
      <c r="AW42" s="150"/>
      <c r="AX42" s="150"/>
      <c r="AY42" s="151">
        <f>'[4]NOV 16'!$J$37</f>
        <v>20737</v>
      </c>
      <c r="AZ42" s="151">
        <f>'[4]NOV 16'!$K$37</f>
        <v>14531</v>
      </c>
      <c r="BA42" s="151"/>
      <c r="BB42" s="151">
        <f>'[4]JUL 16'!$M$37</f>
        <v>0</v>
      </c>
      <c r="BC42" s="151">
        <f>'[4]NOV 16'!$N$37</f>
        <v>4008</v>
      </c>
      <c r="BD42" s="164">
        <f t="shared" si="45"/>
        <v>39276</v>
      </c>
      <c r="BE42" s="68">
        <f>BD42+BD41</f>
        <v>54007</v>
      </c>
      <c r="BF42" s="309"/>
      <c r="BG42" s="313"/>
      <c r="BH42" s="135">
        <v>826</v>
      </c>
      <c r="BI42" s="82">
        <f t="shared" si="40"/>
        <v>2891</v>
      </c>
      <c r="BJ42" s="79">
        <v>453</v>
      </c>
      <c r="BK42" s="82">
        <f t="shared" si="18"/>
        <v>1585.5</v>
      </c>
      <c r="BL42" s="79">
        <v>4799</v>
      </c>
      <c r="BM42" s="82">
        <f t="shared" si="19"/>
        <v>33593</v>
      </c>
      <c r="BN42" s="79">
        <v>25</v>
      </c>
      <c r="BO42" s="174">
        <v>23</v>
      </c>
      <c r="BP42" s="174">
        <v>22</v>
      </c>
      <c r="BQ42" s="119">
        <f t="shared" si="14"/>
        <v>1730.4318181818182</v>
      </c>
      <c r="BR42" s="309"/>
      <c r="BS42" s="315"/>
      <c r="BT42" s="99">
        <v>839</v>
      </c>
      <c r="BU42" s="83">
        <f t="shared" si="20"/>
        <v>2936.5</v>
      </c>
      <c r="BV42" s="174">
        <v>288</v>
      </c>
      <c r="BW42" s="83">
        <f t="shared" si="41"/>
        <v>1008</v>
      </c>
      <c r="BX42" s="174">
        <v>5282</v>
      </c>
      <c r="BY42" s="83">
        <f t="shared" si="42"/>
        <v>36974</v>
      </c>
      <c r="BZ42" s="174">
        <v>22</v>
      </c>
      <c r="CA42" s="174">
        <v>19</v>
      </c>
      <c r="CB42" s="174">
        <v>22</v>
      </c>
      <c r="CC42" s="100">
        <f t="shared" si="15"/>
        <v>1859.9318181818182</v>
      </c>
      <c r="CD42" s="309"/>
      <c r="CE42" s="317"/>
      <c r="CF42" s="99">
        <v>371</v>
      </c>
      <c r="CG42" s="74">
        <f t="shared" si="23"/>
        <v>1113</v>
      </c>
      <c r="CH42" s="174">
        <v>182</v>
      </c>
      <c r="CI42" s="74">
        <f t="shared" si="24"/>
        <v>546</v>
      </c>
      <c r="CJ42" s="174">
        <v>1637</v>
      </c>
      <c r="CK42" s="74">
        <f t="shared" si="25"/>
        <v>9822</v>
      </c>
      <c r="CL42" s="174">
        <v>12</v>
      </c>
      <c r="CM42" s="174">
        <v>8</v>
      </c>
      <c r="CN42" s="174">
        <v>10</v>
      </c>
      <c r="CO42" s="100">
        <f t="shared" si="26"/>
        <v>1148.0999999999999</v>
      </c>
      <c r="CP42" s="309"/>
      <c r="CQ42" s="319"/>
      <c r="CR42" s="91"/>
      <c r="CS42" s="83">
        <f t="shared" si="27"/>
        <v>0</v>
      </c>
      <c r="CT42" s="174"/>
      <c r="CU42" s="83">
        <f t="shared" si="28"/>
        <v>0</v>
      </c>
      <c r="CV42" s="174"/>
      <c r="CW42" s="83">
        <f t="shared" si="29"/>
        <v>0</v>
      </c>
      <c r="CX42" s="174"/>
      <c r="CY42" s="174"/>
      <c r="CZ42" s="174"/>
      <c r="DA42" s="98" t="e">
        <f t="shared" si="30"/>
        <v>#DIV/0!</v>
      </c>
      <c r="DB42" s="309"/>
      <c r="DC42" s="307"/>
      <c r="DD42" s="99">
        <v>239</v>
      </c>
      <c r="DE42" s="83">
        <f t="shared" si="31"/>
        <v>836.5</v>
      </c>
      <c r="DF42" s="174">
        <v>110</v>
      </c>
      <c r="DG42" s="83">
        <f t="shared" si="32"/>
        <v>385</v>
      </c>
      <c r="DH42" s="174">
        <v>1613</v>
      </c>
      <c r="DI42" s="83">
        <f t="shared" si="33"/>
        <v>11291</v>
      </c>
      <c r="DJ42" s="174">
        <v>9</v>
      </c>
      <c r="DK42" s="174">
        <v>7</v>
      </c>
      <c r="DL42" s="174">
        <v>11</v>
      </c>
      <c r="DM42" s="100">
        <f t="shared" si="34"/>
        <v>1137.5</v>
      </c>
      <c r="DN42" s="309"/>
      <c r="DO42" s="311"/>
      <c r="DP42" s="102">
        <v>4</v>
      </c>
      <c r="DQ42" s="74">
        <f t="shared" si="35"/>
        <v>15</v>
      </c>
      <c r="DR42" s="1">
        <v>42</v>
      </c>
      <c r="DS42" s="74">
        <f t="shared" si="36"/>
        <v>157.5</v>
      </c>
      <c r="DT42" s="1">
        <v>224</v>
      </c>
      <c r="DU42" s="74">
        <f t="shared" si="37"/>
        <v>1680</v>
      </c>
      <c r="DV42" s="1">
        <v>4</v>
      </c>
      <c r="DW42" s="1">
        <v>2</v>
      </c>
      <c r="DX42" s="110">
        <f t="shared" si="38"/>
        <v>2</v>
      </c>
      <c r="DY42" s="108">
        <f t="shared" si="39"/>
        <v>926.25</v>
      </c>
    </row>
    <row r="43" spans="2:129" ht="24" thickBot="1" x14ac:dyDescent="0.3">
      <c r="H43">
        <f>H41/6</f>
        <v>0</v>
      </c>
      <c r="I43">
        <f>I41/6</f>
        <v>109726.16666666667</v>
      </c>
      <c r="J43">
        <f t="shared" si="46"/>
        <v>109726.16666666667</v>
      </c>
      <c r="K43">
        <f>K41/3</f>
        <v>41770.166666666664</v>
      </c>
      <c r="L43">
        <f>L41/3</f>
        <v>210934.16666666666</v>
      </c>
      <c r="AV43" s="328" t="s">
        <v>29</v>
      </c>
      <c r="AW43" s="329"/>
      <c r="AX43" s="330"/>
      <c r="AY43" s="218">
        <f>SUM(AY37:AY42)</f>
        <v>424532</v>
      </c>
      <c r="AZ43" s="218">
        <f>SUM(AZ37:AZ42)</f>
        <v>489105</v>
      </c>
      <c r="BA43" s="218">
        <f t="shared" ref="BA43:BC43" si="47">SUM(BA37:BA42)</f>
        <v>247374</v>
      </c>
      <c r="BB43" s="218">
        <f t="shared" si="47"/>
        <v>0</v>
      </c>
      <c r="BC43" s="218">
        <f t="shared" si="47"/>
        <v>178938</v>
      </c>
      <c r="BD43" s="253">
        <f>SUM(AY43:BC43)</f>
        <v>1339949</v>
      </c>
      <c r="BF43" s="308" t="str">
        <f>C24</f>
        <v>DOMINGO</v>
      </c>
      <c r="BG43" s="312">
        <f>AX24</f>
        <v>42694</v>
      </c>
      <c r="BH43" s="135">
        <v>490</v>
      </c>
      <c r="BI43" s="82">
        <f t="shared" si="40"/>
        <v>1715</v>
      </c>
      <c r="BJ43" s="79">
        <v>264</v>
      </c>
      <c r="BK43" s="82">
        <f t="shared" si="18"/>
        <v>924</v>
      </c>
      <c r="BL43" s="79">
        <v>2755</v>
      </c>
      <c r="BM43" s="82">
        <f t="shared" si="19"/>
        <v>19285</v>
      </c>
      <c r="BN43" s="79"/>
      <c r="BO43" s="174">
        <v>16</v>
      </c>
      <c r="BP43" s="174">
        <v>16</v>
      </c>
      <c r="BQ43" s="119">
        <f t="shared" si="14"/>
        <v>1370.25</v>
      </c>
      <c r="BR43" s="308" t="str">
        <f>BF43</f>
        <v>DOMINGO</v>
      </c>
      <c r="BS43" s="314">
        <f>BG43</f>
        <v>42694</v>
      </c>
      <c r="BT43" s="99">
        <v>405</v>
      </c>
      <c r="BU43" s="83">
        <f t="shared" si="20"/>
        <v>1417.5</v>
      </c>
      <c r="BV43" s="174">
        <v>156</v>
      </c>
      <c r="BW43" s="83">
        <f t="shared" si="41"/>
        <v>546</v>
      </c>
      <c r="BX43" s="174">
        <v>3182</v>
      </c>
      <c r="BY43" s="83">
        <f t="shared" si="42"/>
        <v>22274</v>
      </c>
      <c r="BZ43" s="174"/>
      <c r="CA43" s="174">
        <v>14</v>
      </c>
      <c r="CB43" s="174">
        <v>18</v>
      </c>
      <c r="CC43" s="100">
        <f t="shared" si="15"/>
        <v>1346.5277777777778</v>
      </c>
      <c r="CD43" s="308" t="str">
        <f>BR43</f>
        <v>DOMINGO</v>
      </c>
      <c r="CE43" s="316">
        <f>BS43</f>
        <v>42694</v>
      </c>
      <c r="CF43" s="99">
        <v>199</v>
      </c>
      <c r="CG43" s="74">
        <f t="shared" si="23"/>
        <v>597</v>
      </c>
      <c r="CH43" s="174">
        <v>90</v>
      </c>
      <c r="CI43" s="74">
        <f t="shared" si="24"/>
        <v>270</v>
      </c>
      <c r="CJ43" s="174">
        <v>1174</v>
      </c>
      <c r="CK43" s="74">
        <f t="shared" si="25"/>
        <v>7044</v>
      </c>
      <c r="CL43" s="174"/>
      <c r="CM43" s="174">
        <v>8</v>
      </c>
      <c r="CN43" s="174">
        <v>6</v>
      </c>
      <c r="CO43" s="100">
        <f t="shared" si="26"/>
        <v>1318.5</v>
      </c>
      <c r="CP43" s="308" t="str">
        <f>CD43</f>
        <v>DOMINGO</v>
      </c>
      <c r="CQ43" s="318">
        <f>CE43</f>
        <v>42694</v>
      </c>
      <c r="CR43" s="91"/>
      <c r="CS43" s="83">
        <f t="shared" si="27"/>
        <v>0</v>
      </c>
      <c r="CT43" s="174"/>
      <c r="CU43" s="83">
        <f t="shared" si="28"/>
        <v>0</v>
      </c>
      <c r="CV43" s="174"/>
      <c r="CW43" s="83">
        <f t="shared" si="29"/>
        <v>0</v>
      </c>
      <c r="CX43" s="174"/>
      <c r="CY43" s="174"/>
      <c r="CZ43" s="174"/>
      <c r="DA43" s="98" t="e">
        <f t="shared" si="30"/>
        <v>#DIV/0!</v>
      </c>
      <c r="DB43" s="308" t="str">
        <f>CP43</f>
        <v>DOMINGO</v>
      </c>
      <c r="DC43" s="306">
        <f>CQ43</f>
        <v>42694</v>
      </c>
      <c r="DD43" s="99"/>
      <c r="DE43" s="83">
        <f t="shared" si="31"/>
        <v>0</v>
      </c>
      <c r="DF43" s="174"/>
      <c r="DG43" s="83">
        <f t="shared" si="32"/>
        <v>0</v>
      </c>
      <c r="DH43" s="174"/>
      <c r="DI43" s="83">
        <f t="shared" si="33"/>
        <v>0</v>
      </c>
      <c r="DJ43" s="174"/>
      <c r="DK43" s="174"/>
      <c r="DL43" s="174">
        <v>0</v>
      </c>
      <c r="DM43" s="100" t="e">
        <f t="shared" si="34"/>
        <v>#DIV/0!</v>
      </c>
      <c r="DN43" s="308" t="str">
        <f>DB43</f>
        <v>DOMINGO</v>
      </c>
      <c r="DO43" s="310">
        <f>DC43</f>
        <v>42694</v>
      </c>
      <c r="DP43" s="102">
        <v>0</v>
      </c>
      <c r="DQ43" s="74">
        <f t="shared" si="35"/>
        <v>0</v>
      </c>
      <c r="DR43" s="1">
        <v>40</v>
      </c>
      <c r="DS43" s="74">
        <f t="shared" si="36"/>
        <v>150</v>
      </c>
      <c r="DT43" s="1">
        <v>204</v>
      </c>
      <c r="DU43" s="74">
        <f t="shared" si="37"/>
        <v>1530</v>
      </c>
      <c r="DV43" s="1"/>
      <c r="DW43" s="1">
        <v>3</v>
      </c>
      <c r="DX43" s="110">
        <f t="shared" si="38"/>
        <v>3</v>
      </c>
      <c r="DY43" s="108">
        <f t="shared" si="39"/>
        <v>560</v>
      </c>
    </row>
    <row r="44" spans="2:129" ht="16.5" thickBot="1" x14ac:dyDescent="0.3">
      <c r="AP44">
        <f t="shared" ref="AP44:AR44" si="48">AP42-100</f>
        <v>0.93338636840259426</v>
      </c>
      <c r="AQ44">
        <f t="shared" si="48"/>
        <v>219.76825048527297</v>
      </c>
      <c r="AR44">
        <f t="shared" si="48"/>
        <v>-3.6505330975678163</v>
      </c>
      <c r="AS44">
        <f>AS42-100</f>
        <v>-6.287295429032838</v>
      </c>
      <c r="AT44">
        <f>AT42-100</f>
        <v>-1.9045476625069853</v>
      </c>
      <c r="AV44" s="19"/>
      <c r="AW44" s="19"/>
      <c r="AX44" s="19"/>
      <c r="AY44" s="331">
        <f>AY43+AZ43+BA43</f>
        <v>1161011</v>
      </c>
      <c r="AZ44" s="332"/>
      <c r="BA44" s="333"/>
      <c r="BB44" s="331">
        <f>BB43+BC43</f>
        <v>178938</v>
      </c>
      <c r="BC44" s="333"/>
      <c r="BD44" s="211"/>
      <c r="BF44" s="309"/>
      <c r="BG44" s="313"/>
      <c r="BH44" s="135">
        <v>525</v>
      </c>
      <c r="BI44" s="82">
        <f t="shared" si="40"/>
        <v>1837.5</v>
      </c>
      <c r="BJ44" s="79">
        <v>384</v>
      </c>
      <c r="BK44" s="82">
        <f t="shared" si="18"/>
        <v>1344</v>
      </c>
      <c r="BL44" s="79">
        <v>3803</v>
      </c>
      <c r="BM44" s="82">
        <f t="shared" si="19"/>
        <v>26621</v>
      </c>
      <c r="BN44" s="79">
        <v>22</v>
      </c>
      <c r="BO44" s="174">
        <v>20</v>
      </c>
      <c r="BP44" s="174">
        <v>21</v>
      </c>
      <c r="BQ44" s="119">
        <f t="shared" si="14"/>
        <v>1419.1666666666667</v>
      </c>
      <c r="BR44" s="309"/>
      <c r="BS44" s="315"/>
      <c r="BT44" s="99">
        <v>406</v>
      </c>
      <c r="BU44" s="83">
        <f t="shared" si="20"/>
        <v>1421</v>
      </c>
      <c r="BV44" s="174">
        <v>286</v>
      </c>
      <c r="BW44" s="83">
        <f t="shared" si="41"/>
        <v>1001</v>
      </c>
      <c r="BX44" s="174">
        <v>4042</v>
      </c>
      <c r="BY44" s="83">
        <f t="shared" si="42"/>
        <v>28294</v>
      </c>
      <c r="BZ44" s="174">
        <v>17</v>
      </c>
      <c r="CA44" s="174">
        <v>15</v>
      </c>
      <c r="CB44" s="174">
        <v>13</v>
      </c>
      <c r="CC44" s="100">
        <f t="shared" si="15"/>
        <v>2362.7692307692309</v>
      </c>
      <c r="CD44" s="309"/>
      <c r="CE44" s="317"/>
      <c r="CF44" s="99">
        <v>172</v>
      </c>
      <c r="CG44" s="74">
        <f t="shared" si="23"/>
        <v>516</v>
      </c>
      <c r="CH44" s="174">
        <v>87</v>
      </c>
      <c r="CI44" s="74">
        <f t="shared" si="24"/>
        <v>261</v>
      </c>
      <c r="CJ44" s="174">
        <v>967</v>
      </c>
      <c r="CK44" s="74">
        <f t="shared" si="25"/>
        <v>5802</v>
      </c>
      <c r="CL44" s="174">
        <v>9</v>
      </c>
      <c r="CM44" s="174">
        <v>6</v>
      </c>
      <c r="CN44" s="174">
        <v>9</v>
      </c>
      <c r="CO44" s="100">
        <f t="shared" si="26"/>
        <v>731</v>
      </c>
      <c r="CP44" s="309"/>
      <c r="CQ44" s="319"/>
      <c r="CR44" s="91"/>
      <c r="CS44" s="83">
        <f t="shared" si="27"/>
        <v>0</v>
      </c>
      <c r="CT44" s="174"/>
      <c r="CU44" s="83">
        <f t="shared" si="28"/>
        <v>0</v>
      </c>
      <c r="CV44" s="174"/>
      <c r="CW44" s="83">
        <f t="shared" si="29"/>
        <v>0</v>
      </c>
      <c r="CX44" s="174"/>
      <c r="CY44" s="174"/>
      <c r="CZ44" s="174"/>
      <c r="DA44" s="98" t="e">
        <f t="shared" si="30"/>
        <v>#DIV/0!</v>
      </c>
      <c r="DB44" s="309"/>
      <c r="DC44" s="307"/>
      <c r="DD44" s="99">
        <v>122</v>
      </c>
      <c r="DE44" s="83">
        <f t="shared" si="31"/>
        <v>427</v>
      </c>
      <c r="DF44" s="174">
        <v>48</v>
      </c>
      <c r="DG44" s="83">
        <f t="shared" si="32"/>
        <v>168</v>
      </c>
      <c r="DH44" s="174">
        <v>1124</v>
      </c>
      <c r="DI44" s="83">
        <f t="shared" si="33"/>
        <v>7868</v>
      </c>
      <c r="DJ44" s="174">
        <v>6</v>
      </c>
      <c r="DK44" s="174">
        <v>6</v>
      </c>
      <c r="DL44" s="174">
        <v>6</v>
      </c>
      <c r="DM44" s="100">
        <f t="shared" si="34"/>
        <v>1410.5</v>
      </c>
      <c r="DN44" s="309"/>
      <c r="DO44" s="311"/>
      <c r="DP44" s="102">
        <v>0</v>
      </c>
      <c r="DQ44" s="74">
        <f t="shared" si="35"/>
        <v>0</v>
      </c>
      <c r="DR44" s="1">
        <v>118</v>
      </c>
      <c r="DS44" s="74">
        <f t="shared" si="36"/>
        <v>442.5</v>
      </c>
      <c r="DT44" s="1">
        <v>378</v>
      </c>
      <c r="DU44" s="74">
        <f t="shared" si="37"/>
        <v>2835</v>
      </c>
      <c r="DV44" s="1">
        <v>3</v>
      </c>
      <c r="DW44" s="1">
        <v>3</v>
      </c>
      <c r="DX44" s="110">
        <f t="shared" si="38"/>
        <v>3</v>
      </c>
      <c r="DY44" s="108">
        <f t="shared" si="39"/>
        <v>1092.5</v>
      </c>
    </row>
    <row r="45" spans="2:129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V45" s="19"/>
      <c r="AW45" s="19"/>
      <c r="AX45" s="19"/>
      <c r="AY45" s="156"/>
      <c r="AZ45" s="156"/>
      <c r="BA45" s="192">
        <f>AY44</f>
        <v>1161011</v>
      </c>
      <c r="BB45" s="192"/>
      <c r="BC45" s="192">
        <f>BB44</f>
        <v>178938</v>
      </c>
      <c r="BD45" s="212">
        <f>SUM(BD37:BD42)-BD43</f>
        <v>0</v>
      </c>
      <c r="BF45" s="308" t="str">
        <f>C25</f>
        <v>LUNES</v>
      </c>
      <c r="BG45" s="312">
        <f>AX25</f>
        <v>42695</v>
      </c>
      <c r="BH45" s="135">
        <v>578</v>
      </c>
      <c r="BI45" s="82">
        <f t="shared" si="40"/>
        <v>2023</v>
      </c>
      <c r="BJ45" s="79">
        <v>219</v>
      </c>
      <c r="BK45" s="82">
        <f t="shared" si="18"/>
        <v>766.5</v>
      </c>
      <c r="BL45" s="79">
        <v>2992</v>
      </c>
      <c r="BM45" s="82">
        <f t="shared" si="19"/>
        <v>20944</v>
      </c>
      <c r="BN45" s="79"/>
      <c r="BO45" s="174">
        <v>16</v>
      </c>
      <c r="BP45" s="174">
        <v>27</v>
      </c>
      <c r="BQ45" s="119">
        <f t="shared" si="14"/>
        <v>879.01851851851848</v>
      </c>
      <c r="BR45" s="308" t="str">
        <f>BF45</f>
        <v>LUNES</v>
      </c>
      <c r="BS45" s="314">
        <f>BG45</f>
        <v>42695</v>
      </c>
      <c r="BT45" s="99">
        <v>593</v>
      </c>
      <c r="BU45" s="83">
        <f t="shared" si="20"/>
        <v>2075.5</v>
      </c>
      <c r="BV45" s="174">
        <v>251</v>
      </c>
      <c r="BW45" s="83">
        <f t="shared" si="41"/>
        <v>878.5</v>
      </c>
      <c r="BX45" s="174">
        <v>4406</v>
      </c>
      <c r="BY45" s="83">
        <f t="shared" si="42"/>
        <v>30842</v>
      </c>
      <c r="BZ45" s="174"/>
      <c r="CA45" s="174">
        <v>17</v>
      </c>
      <c r="CB45" s="174">
        <v>25</v>
      </c>
      <c r="CC45" s="100">
        <f t="shared" si="15"/>
        <v>1351.84</v>
      </c>
      <c r="CD45" s="308" t="str">
        <f>BR45</f>
        <v>LUNES</v>
      </c>
      <c r="CE45" s="316">
        <f>BS45</f>
        <v>42695</v>
      </c>
      <c r="CF45" s="99">
        <v>277</v>
      </c>
      <c r="CG45" s="74">
        <f t="shared" si="23"/>
        <v>831</v>
      </c>
      <c r="CH45" s="174">
        <v>121</v>
      </c>
      <c r="CI45" s="74">
        <f t="shared" si="24"/>
        <v>363</v>
      </c>
      <c r="CJ45" s="174">
        <v>1684</v>
      </c>
      <c r="CK45" s="74">
        <f t="shared" si="25"/>
        <v>10104</v>
      </c>
      <c r="CL45" s="174"/>
      <c r="CM45" s="174">
        <v>10</v>
      </c>
      <c r="CN45" s="174">
        <v>13</v>
      </c>
      <c r="CO45" s="100">
        <f t="shared" si="26"/>
        <v>869.07692307692309</v>
      </c>
      <c r="CP45" s="308" t="str">
        <f>CD45</f>
        <v>LUNES</v>
      </c>
      <c r="CQ45" s="318">
        <f>CE45</f>
        <v>42695</v>
      </c>
      <c r="CR45" s="91"/>
      <c r="CS45" s="83">
        <f t="shared" si="27"/>
        <v>0</v>
      </c>
      <c r="CT45" s="174"/>
      <c r="CU45" s="83">
        <f t="shared" si="28"/>
        <v>0</v>
      </c>
      <c r="CV45" s="174"/>
      <c r="CW45" s="83">
        <f t="shared" si="29"/>
        <v>0</v>
      </c>
      <c r="CX45" s="174"/>
      <c r="CY45" s="174"/>
      <c r="CZ45" s="174"/>
      <c r="DA45" s="98" t="e">
        <f t="shared" si="30"/>
        <v>#DIV/0!</v>
      </c>
      <c r="DB45" s="308" t="str">
        <f>CP45</f>
        <v>LUNES</v>
      </c>
      <c r="DC45" s="306">
        <f>CQ45</f>
        <v>42695</v>
      </c>
      <c r="DD45" s="99">
        <v>193</v>
      </c>
      <c r="DE45" s="83">
        <f t="shared" si="31"/>
        <v>675.5</v>
      </c>
      <c r="DF45" s="174">
        <v>38</v>
      </c>
      <c r="DG45" s="83">
        <f t="shared" si="32"/>
        <v>133</v>
      </c>
      <c r="DH45" s="174">
        <v>1356</v>
      </c>
      <c r="DI45" s="83">
        <f t="shared" si="33"/>
        <v>9492</v>
      </c>
      <c r="DJ45" s="174"/>
      <c r="DK45" s="174">
        <v>8</v>
      </c>
      <c r="DL45" s="174">
        <v>11</v>
      </c>
      <c r="DM45" s="100">
        <f t="shared" si="34"/>
        <v>936.40909090909088</v>
      </c>
      <c r="DN45" s="308" t="str">
        <f>DB45</f>
        <v>LUNES</v>
      </c>
      <c r="DO45" s="310">
        <f>DC45</f>
        <v>42695</v>
      </c>
      <c r="DP45" s="102">
        <v>0</v>
      </c>
      <c r="DQ45" s="74">
        <f t="shared" si="35"/>
        <v>0</v>
      </c>
      <c r="DR45" s="1">
        <v>94</v>
      </c>
      <c r="DS45" s="74">
        <f t="shared" si="36"/>
        <v>352.5</v>
      </c>
      <c r="DT45" s="1">
        <v>387</v>
      </c>
      <c r="DU45" s="74">
        <f t="shared" si="37"/>
        <v>2902.5</v>
      </c>
      <c r="DV45" s="1"/>
      <c r="DW45" s="1">
        <v>4</v>
      </c>
      <c r="DX45" s="110">
        <f t="shared" si="38"/>
        <v>4</v>
      </c>
      <c r="DY45" s="108">
        <f t="shared" si="39"/>
        <v>813.75</v>
      </c>
    </row>
    <row r="46" spans="2:129" ht="20.25" thickTop="1" thickBot="1" x14ac:dyDescent="0.35">
      <c r="J46" s="65" t="s">
        <v>83</v>
      </c>
      <c r="K46" s="66"/>
      <c r="L46" s="65" t="s">
        <v>82</v>
      </c>
      <c r="M46" s="67"/>
      <c r="AV46" s="19"/>
      <c r="AW46" s="19"/>
      <c r="AX46" s="19"/>
      <c r="AY46" s="156"/>
      <c r="AZ46" s="156"/>
      <c r="BA46" s="156"/>
      <c r="BB46" s="156"/>
      <c r="BC46" s="156"/>
      <c r="BD46" s="20"/>
      <c r="BF46" s="309"/>
      <c r="BG46" s="313"/>
      <c r="BH46" s="135">
        <v>552</v>
      </c>
      <c r="BI46" s="82">
        <f t="shared" si="40"/>
        <v>1932</v>
      </c>
      <c r="BJ46" s="79">
        <v>399</v>
      </c>
      <c r="BK46" s="82">
        <f t="shared" si="18"/>
        <v>1396.5</v>
      </c>
      <c r="BL46" s="79">
        <v>3721</v>
      </c>
      <c r="BM46" s="82">
        <f t="shared" si="19"/>
        <v>26047</v>
      </c>
      <c r="BN46" s="79">
        <v>18</v>
      </c>
      <c r="BO46" s="174">
        <v>15</v>
      </c>
      <c r="BP46" s="174">
        <v>27</v>
      </c>
      <c r="BQ46" s="119">
        <f t="shared" si="14"/>
        <v>1087.9814814814815</v>
      </c>
      <c r="BR46" s="309"/>
      <c r="BS46" s="315"/>
      <c r="BT46" s="99">
        <v>490</v>
      </c>
      <c r="BU46" s="83">
        <f t="shared" si="20"/>
        <v>1715</v>
      </c>
      <c r="BV46" s="174">
        <v>248</v>
      </c>
      <c r="BW46" s="83">
        <f t="shared" si="41"/>
        <v>868</v>
      </c>
      <c r="BX46" s="174">
        <v>4349</v>
      </c>
      <c r="BY46" s="83">
        <f t="shared" si="42"/>
        <v>30443</v>
      </c>
      <c r="BZ46" s="174">
        <v>19</v>
      </c>
      <c r="CA46" s="174">
        <v>15</v>
      </c>
      <c r="CB46" s="174">
        <v>25</v>
      </c>
      <c r="CC46" s="100">
        <f t="shared" si="15"/>
        <v>1321.04</v>
      </c>
      <c r="CD46" s="309"/>
      <c r="CE46" s="317"/>
      <c r="CF46" s="99">
        <v>264</v>
      </c>
      <c r="CG46" s="74">
        <f t="shared" si="23"/>
        <v>792</v>
      </c>
      <c r="CH46" s="174">
        <v>89</v>
      </c>
      <c r="CI46" s="74">
        <f t="shared" si="24"/>
        <v>267</v>
      </c>
      <c r="CJ46" s="174">
        <v>1415</v>
      </c>
      <c r="CK46" s="74">
        <f t="shared" si="25"/>
        <v>8490</v>
      </c>
      <c r="CL46" s="174">
        <v>11</v>
      </c>
      <c r="CM46" s="174">
        <v>7</v>
      </c>
      <c r="CN46" s="174">
        <v>13</v>
      </c>
      <c r="CO46" s="100">
        <f t="shared" si="26"/>
        <v>734.53846153846155</v>
      </c>
      <c r="CP46" s="309"/>
      <c r="CQ46" s="319"/>
      <c r="CR46" s="91"/>
      <c r="CS46" s="83">
        <f t="shared" si="27"/>
        <v>0</v>
      </c>
      <c r="CT46" s="174"/>
      <c r="CU46" s="83">
        <f t="shared" si="28"/>
        <v>0</v>
      </c>
      <c r="CV46" s="174"/>
      <c r="CW46" s="83">
        <f t="shared" si="29"/>
        <v>0</v>
      </c>
      <c r="CX46" s="174"/>
      <c r="CY46" s="174"/>
      <c r="CZ46" s="174"/>
      <c r="DA46" s="98" t="e">
        <f t="shared" si="30"/>
        <v>#DIV/0!</v>
      </c>
      <c r="DB46" s="309"/>
      <c r="DC46" s="307"/>
      <c r="DD46" s="99">
        <v>160</v>
      </c>
      <c r="DE46" s="83">
        <f t="shared" si="31"/>
        <v>560</v>
      </c>
      <c r="DF46" s="174">
        <v>77</v>
      </c>
      <c r="DG46" s="83">
        <f t="shared" si="32"/>
        <v>269.5</v>
      </c>
      <c r="DH46" s="174">
        <v>1479</v>
      </c>
      <c r="DI46" s="83">
        <f t="shared" si="33"/>
        <v>10353</v>
      </c>
      <c r="DJ46" s="174">
        <v>8</v>
      </c>
      <c r="DK46" s="174">
        <v>8</v>
      </c>
      <c r="DL46" s="174">
        <v>11</v>
      </c>
      <c r="DM46" s="100">
        <f t="shared" si="34"/>
        <v>1016.5909090909091</v>
      </c>
      <c r="DN46" s="309"/>
      <c r="DO46" s="311"/>
      <c r="DP46" s="102">
        <v>0</v>
      </c>
      <c r="DQ46" s="74">
        <f t="shared" si="35"/>
        <v>0</v>
      </c>
      <c r="DR46" s="1">
        <v>92</v>
      </c>
      <c r="DS46" s="74">
        <f t="shared" si="36"/>
        <v>345</v>
      </c>
      <c r="DT46" s="1">
        <v>397</v>
      </c>
      <c r="DU46" s="74">
        <f t="shared" si="37"/>
        <v>2977.5</v>
      </c>
      <c r="DV46" s="1">
        <v>4</v>
      </c>
      <c r="DW46" s="1">
        <v>3</v>
      </c>
      <c r="DX46" s="110">
        <f t="shared" si="38"/>
        <v>3</v>
      </c>
      <c r="DY46" s="108">
        <f t="shared" si="39"/>
        <v>1107.5</v>
      </c>
    </row>
    <row r="47" spans="2:129" ht="21.75" thickBot="1" x14ac:dyDescent="0.4">
      <c r="H47">
        <f>H39/6</f>
        <v>0</v>
      </c>
      <c r="I47">
        <f>I39/6</f>
        <v>56518</v>
      </c>
      <c r="J47">
        <f t="shared" si="46"/>
        <v>56518</v>
      </c>
      <c r="K47">
        <f>K39/3</f>
        <v>18782.833333333332</v>
      </c>
      <c r="L47">
        <f>L39/3</f>
        <v>114726.5</v>
      </c>
      <c r="AP47">
        <f>AP36/'SEP 16'!AM36*100</f>
        <v>95.525466000242474</v>
      </c>
      <c r="AQ47">
        <f>AQ36/'SEP 16'!AN36*100</f>
        <v>46.466566300078433</v>
      </c>
      <c r="AR47">
        <f>AR36/'SEP 16'!AO36*100</f>
        <v>95.520875411678958</v>
      </c>
      <c r="AS47">
        <f>AS36/'SEP 16'!AP36*100</f>
        <v>119.12454990382651</v>
      </c>
      <c r="AT47">
        <f>AT36/'SEP 16'!AQ36*100</f>
        <v>95.745900162807047</v>
      </c>
      <c r="AV47" s="222" t="s">
        <v>73</v>
      </c>
      <c r="AW47" s="18"/>
      <c r="AX47" s="18"/>
      <c r="BA47" s="223" t="str">
        <f>BA1</f>
        <v>GDL</v>
      </c>
      <c r="BB47" s="71"/>
      <c r="BC47" s="70"/>
      <c r="BD47" s="17"/>
      <c r="BF47" s="308" t="str">
        <f>C26</f>
        <v>MARTES</v>
      </c>
      <c r="BG47" s="312">
        <f>AX26</f>
        <v>42696</v>
      </c>
      <c r="BH47" s="135">
        <v>2109</v>
      </c>
      <c r="BI47" s="82">
        <f t="shared" si="40"/>
        <v>7381.5</v>
      </c>
      <c r="BJ47" s="79">
        <v>351</v>
      </c>
      <c r="BK47" s="82">
        <f t="shared" si="18"/>
        <v>1228.5</v>
      </c>
      <c r="BL47" s="79">
        <v>5986</v>
      </c>
      <c r="BM47" s="82">
        <f t="shared" si="19"/>
        <v>41902</v>
      </c>
      <c r="BN47" s="79"/>
      <c r="BO47" s="174">
        <v>28</v>
      </c>
      <c r="BP47" s="174">
        <v>27</v>
      </c>
      <c r="BQ47" s="119">
        <f t="shared" si="14"/>
        <v>1870.8148148148148</v>
      </c>
      <c r="BR47" s="308" t="str">
        <f>BF47</f>
        <v>MARTES</v>
      </c>
      <c r="BS47" s="314">
        <f>BG47</f>
        <v>42696</v>
      </c>
      <c r="BT47" s="99">
        <v>2120</v>
      </c>
      <c r="BU47" s="83">
        <f t="shared" si="20"/>
        <v>7420</v>
      </c>
      <c r="BV47" s="174">
        <v>196</v>
      </c>
      <c r="BW47" s="83">
        <f t="shared" si="41"/>
        <v>686</v>
      </c>
      <c r="BX47" s="174">
        <v>7715</v>
      </c>
      <c r="BY47" s="83">
        <f t="shared" si="42"/>
        <v>54005</v>
      </c>
      <c r="BZ47" s="174"/>
      <c r="CA47" s="174">
        <v>26</v>
      </c>
      <c r="CB47" s="174">
        <v>25</v>
      </c>
      <c r="CC47" s="100">
        <f t="shared" si="15"/>
        <v>2484.44</v>
      </c>
      <c r="CD47" s="308" t="str">
        <f>BR47</f>
        <v>MARTES</v>
      </c>
      <c r="CE47" s="316">
        <f>BS47</f>
        <v>42696</v>
      </c>
      <c r="CF47" s="99">
        <v>1431</v>
      </c>
      <c r="CG47" s="74">
        <f t="shared" si="23"/>
        <v>4293</v>
      </c>
      <c r="CH47" s="174">
        <v>388</v>
      </c>
      <c r="CI47" s="74">
        <f t="shared" si="24"/>
        <v>1164</v>
      </c>
      <c r="CJ47" s="174">
        <v>3697</v>
      </c>
      <c r="CK47" s="74">
        <f t="shared" si="25"/>
        <v>22182</v>
      </c>
      <c r="CL47" s="174"/>
      <c r="CM47" s="174">
        <v>14</v>
      </c>
      <c r="CN47" s="174">
        <v>15</v>
      </c>
      <c r="CO47" s="100">
        <f t="shared" si="26"/>
        <v>1842.6</v>
      </c>
      <c r="CP47" s="308" t="str">
        <f>CD47</f>
        <v>MARTES</v>
      </c>
      <c r="CQ47" s="318">
        <f>CE47</f>
        <v>42696</v>
      </c>
      <c r="CR47" s="91"/>
      <c r="CS47" s="83">
        <f t="shared" si="27"/>
        <v>0</v>
      </c>
      <c r="CT47" s="174"/>
      <c r="CU47" s="83">
        <f t="shared" si="28"/>
        <v>0</v>
      </c>
      <c r="CV47" s="174"/>
      <c r="CW47" s="83">
        <f t="shared" si="29"/>
        <v>0</v>
      </c>
      <c r="CX47" s="174"/>
      <c r="CY47" s="174"/>
      <c r="CZ47" s="174"/>
      <c r="DA47" s="98" t="e">
        <f t="shared" si="30"/>
        <v>#DIV/0!</v>
      </c>
      <c r="DB47" s="308" t="str">
        <f>CP47</f>
        <v>MARTES</v>
      </c>
      <c r="DC47" s="306">
        <f>CQ47</f>
        <v>42696</v>
      </c>
      <c r="DD47" s="99">
        <v>768</v>
      </c>
      <c r="DE47" s="83">
        <f t="shared" si="31"/>
        <v>2688</v>
      </c>
      <c r="DF47" s="174">
        <v>59</v>
      </c>
      <c r="DG47" s="83">
        <f t="shared" si="32"/>
        <v>206.5</v>
      </c>
      <c r="DH47" s="174">
        <v>2843</v>
      </c>
      <c r="DI47" s="83">
        <f t="shared" si="33"/>
        <v>19901</v>
      </c>
      <c r="DJ47" s="174"/>
      <c r="DK47" s="174">
        <v>12</v>
      </c>
      <c r="DL47" s="174">
        <v>12</v>
      </c>
      <c r="DM47" s="100">
        <f t="shared" si="34"/>
        <v>1899.625</v>
      </c>
      <c r="DN47" s="308" t="str">
        <f>DB47</f>
        <v>MARTES</v>
      </c>
      <c r="DO47" s="310">
        <f>DC47</f>
        <v>42696</v>
      </c>
      <c r="DP47" s="102">
        <v>55</v>
      </c>
      <c r="DQ47" s="74">
        <f t="shared" si="35"/>
        <v>206.25</v>
      </c>
      <c r="DR47" s="1">
        <v>132</v>
      </c>
      <c r="DS47" s="74">
        <f t="shared" si="36"/>
        <v>495</v>
      </c>
      <c r="DT47" s="1">
        <v>343</v>
      </c>
      <c r="DU47" s="74">
        <f t="shared" si="37"/>
        <v>2572.5</v>
      </c>
      <c r="DV47" s="1"/>
      <c r="DW47" s="1">
        <v>4</v>
      </c>
      <c r="DX47" s="110">
        <f t="shared" si="38"/>
        <v>4</v>
      </c>
      <c r="DY47" s="108">
        <f t="shared" si="39"/>
        <v>818.4375</v>
      </c>
    </row>
    <row r="48" spans="2:129" ht="19.5" thickBot="1" x14ac:dyDescent="0.35">
      <c r="AV48" s="350" t="str">
        <f>AV2</f>
        <v>NOVIEMBRE  2016</v>
      </c>
      <c r="AW48" s="350"/>
      <c r="AX48" s="350"/>
      <c r="AY48" s="226" t="s">
        <v>131</v>
      </c>
      <c r="AZ48" s="226" t="s">
        <v>132</v>
      </c>
      <c r="BA48" s="227">
        <f>BA4</f>
        <v>200</v>
      </c>
      <c r="BB48" s="228">
        <f>BB4</f>
        <v>0</v>
      </c>
      <c r="BC48" s="229" t="str">
        <f>BC4</f>
        <v>500    DINA</v>
      </c>
      <c r="BD48" s="254" t="s">
        <v>139</v>
      </c>
      <c r="BF48" s="309"/>
      <c r="BG48" s="313"/>
      <c r="BH48" s="135">
        <v>1927</v>
      </c>
      <c r="BI48" s="82">
        <f t="shared" si="40"/>
        <v>6744.5</v>
      </c>
      <c r="BJ48" s="79">
        <v>302</v>
      </c>
      <c r="BK48" s="82">
        <f t="shared" si="18"/>
        <v>1057</v>
      </c>
      <c r="BL48" s="79">
        <v>5713</v>
      </c>
      <c r="BM48" s="82">
        <f t="shared" si="19"/>
        <v>39991</v>
      </c>
      <c r="BN48" s="79">
        <v>28</v>
      </c>
      <c r="BO48" s="174">
        <v>25</v>
      </c>
      <c r="BP48" s="174">
        <v>27</v>
      </c>
      <c r="BQ48" s="119">
        <f t="shared" si="14"/>
        <v>1770.0925925925926</v>
      </c>
      <c r="BR48" s="309"/>
      <c r="BS48" s="315"/>
      <c r="BT48" s="99">
        <v>1721</v>
      </c>
      <c r="BU48" s="83">
        <f t="shared" si="20"/>
        <v>6023.5</v>
      </c>
      <c r="BV48" s="174">
        <v>253</v>
      </c>
      <c r="BW48" s="83">
        <f t="shared" si="41"/>
        <v>885.5</v>
      </c>
      <c r="BX48" s="174">
        <v>6397</v>
      </c>
      <c r="BY48" s="83">
        <f t="shared" si="42"/>
        <v>44779</v>
      </c>
      <c r="BZ48" s="174">
        <v>26</v>
      </c>
      <c r="CA48" s="174">
        <v>21</v>
      </c>
      <c r="CB48" s="174">
        <v>25</v>
      </c>
      <c r="CC48" s="100">
        <f t="shared" si="15"/>
        <v>2067.52</v>
      </c>
      <c r="CD48" s="309"/>
      <c r="CE48" s="317"/>
      <c r="CF48" s="99">
        <v>1461</v>
      </c>
      <c r="CG48" s="74">
        <f t="shared" si="23"/>
        <v>4383</v>
      </c>
      <c r="CH48" s="174">
        <v>261</v>
      </c>
      <c r="CI48" s="74">
        <f t="shared" si="24"/>
        <v>783</v>
      </c>
      <c r="CJ48" s="174">
        <v>3350</v>
      </c>
      <c r="CK48" s="74">
        <f t="shared" si="25"/>
        <v>20100</v>
      </c>
      <c r="CL48" s="174">
        <v>15</v>
      </c>
      <c r="CM48" s="174">
        <v>13</v>
      </c>
      <c r="CN48" s="174">
        <v>15</v>
      </c>
      <c r="CO48" s="100">
        <f t="shared" si="26"/>
        <v>1684.4</v>
      </c>
      <c r="CP48" s="309"/>
      <c r="CQ48" s="319"/>
      <c r="CR48" s="91"/>
      <c r="CS48" s="83">
        <f t="shared" si="27"/>
        <v>0</v>
      </c>
      <c r="CT48" s="174"/>
      <c r="CU48" s="83">
        <f t="shared" si="28"/>
        <v>0</v>
      </c>
      <c r="CV48" s="174"/>
      <c r="CW48" s="83">
        <f t="shared" si="29"/>
        <v>0</v>
      </c>
      <c r="CX48" s="174"/>
      <c r="CY48" s="174"/>
      <c r="CZ48" s="174"/>
      <c r="DA48" s="98" t="e">
        <f t="shared" si="30"/>
        <v>#DIV/0!</v>
      </c>
      <c r="DB48" s="309"/>
      <c r="DC48" s="307"/>
      <c r="DD48" s="99">
        <v>621</v>
      </c>
      <c r="DE48" s="83">
        <f t="shared" si="31"/>
        <v>2173.5</v>
      </c>
      <c r="DF48" s="174">
        <v>81</v>
      </c>
      <c r="DG48" s="83">
        <f t="shared" si="32"/>
        <v>283.5</v>
      </c>
      <c r="DH48" s="174">
        <v>2705</v>
      </c>
      <c r="DI48" s="83">
        <f t="shared" si="33"/>
        <v>18935</v>
      </c>
      <c r="DJ48" s="174">
        <v>12</v>
      </c>
      <c r="DK48" s="174">
        <v>11</v>
      </c>
      <c r="DL48" s="174">
        <v>12</v>
      </c>
      <c r="DM48" s="100">
        <f t="shared" si="34"/>
        <v>1782.6666666666667</v>
      </c>
      <c r="DN48" s="309"/>
      <c r="DO48" s="311"/>
      <c r="DP48" s="102">
        <v>14</v>
      </c>
      <c r="DQ48" s="74">
        <f t="shared" si="35"/>
        <v>52.5</v>
      </c>
      <c r="DR48" s="1">
        <v>154</v>
      </c>
      <c r="DS48" s="74">
        <f t="shared" si="36"/>
        <v>577.5</v>
      </c>
      <c r="DT48" s="1">
        <v>415</v>
      </c>
      <c r="DU48" s="74">
        <f t="shared" si="37"/>
        <v>3112.5</v>
      </c>
      <c r="DV48" s="1">
        <v>4</v>
      </c>
      <c r="DW48" s="1">
        <v>3</v>
      </c>
      <c r="DX48" s="110">
        <f t="shared" si="38"/>
        <v>3</v>
      </c>
      <c r="DY48" s="108">
        <f t="shared" si="39"/>
        <v>1247.5</v>
      </c>
    </row>
    <row r="49" spans="8:129" ht="19.5" thickBot="1" x14ac:dyDescent="0.3">
      <c r="H49">
        <f>H43/21</f>
        <v>0</v>
      </c>
      <c r="I49">
        <f>I43/21</f>
        <v>5225.0555555555557</v>
      </c>
      <c r="J49">
        <f t="shared" si="46"/>
        <v>5225.0555555555557</v>
      </c>
      <c r="K49">
        <f>K43/21</f>
        <v>1989.0555555555554</v>
      </c>
      <c r="L49">
        <f>L43/21</f>
        <v>10044.484126984127</v>
      </c>
      <c r="AP49">
        <f t="shared" ref="AP49:AQ49" si="49">AP47-100</f>
        <v>-4.4745339997575257</v>
      </c>
      <c r="AQ49">
        <f t="shared" si="49"/>
        <v>-53.533433699921567</v>
      </c>
      <c r="AR49">
        <f>AR47-100</f>
        <v>-4.4791245883210422</v>
      </c>
      <c r="AS49">
        <f t="shared" ref="AS49:AT49" si="50">AS47-100</f>
        <v>19.124549903826505</v>
      </c>
      <c r="AT49">
        <f t="shared" si="50"/>
        <v>-4.2540998371929533</v>
      </c>
      <c r="AV49" s="327" t="s">
        <v>85</v>
      </c>
      <c r="AW49" s="327"/>
      <c r="AX49" s="327"/>
      <c r="AY49" s="224"/>
      <c r="AZ49" s="224"/>
      <c r="BA49" s="224">
        <f>BA37*6</f>
        <v>1014864</v>
      </c>
      <c r="BB49" s="224"/>
      <c r="BC49" s="225"/>
      <c r="BD49" s="155">
        <f t="shared" ref="BD49:BD54" si="51">SUM(AY49:BC49)</f>
        <v>1014864</v>
      </c>
      <c r="BF49" s="308" t="str">
        <f>C27</f>
        <v>MIÉRCOLES</v>
      </c>
      <c r="BG49" s="312">
        <f>AX27</f>
        <v>42697</v>
      </c>
      <c r="BH49" s="135">
        <v>2231</v>
      </c>
      <c r="BI49" s="82">
        <f t="shared" si="40"/>
        <v>7808.5</v>
      </c>
      <c r="BJ49" s="79">
        <v>309</v>
      </c>
      <c r="BK49" s="82">
        <f t="shared" si="18"/>
        <v>1081.5</v>
      </c>
      <c r="BL49" s="79">
        <v>5818</v>
      </c>
      <c r="BM49" s="82">
        <f t="shared" si="19"/>
        <v>40726</v>
      </c>
      <c r="BN49" s="79"/>
      <c r="BO49" s="174">
        <v>27</v>
      </c>
      <c r="BP49" s="174">
        <v>26</v>
      </c>
      <c r="BQ49" s="119">
        <f t="shared" si="14"/>
        <v>1908.3076923076924</v>
      </c>
      <c r="BR49" s="308" t="str">
        <f>BF49</f>
        <v>MIÉRCOLES</v>
      </c>
      <c r="BS49" s="314">
        <f>BG49</f>
        <v>42697</v>
      </c>
      <c r="BT49" s="99">
        <v>2069</v>
      </c>
      <c r="BU49" s="83">
        <f t="shared" si="20"/>
        <v>7241.5</v>
      </c>
      <c r="BV49" s="174">
        <v>188</v>
      </c>
      <c r="BW49" s="83">
        <f t="shared" si="41"/>
        <v>658</v>
      </c>
      <c r="BX49" s="174">
        <v>7445</v>
      </c>
      <c r="BY49" s="83">
        <f t="shared" si="42"/>
        <v>52115</v>
      </c>
      <c r="BZ49" s="174"/>
      <c r="CA49" s="174">
        <v>24</v>
      </c>
      <c r="CB49" s="174">
        <v>27</v>
      </c>
      <c r="CC49" s="100">
        <f t="shared" si="15"/>
        <v>2222.7592592592591</v>
      </c>
      <c r="CD49" s="308" t="str">
        <f>BR49</f>
        <v>MIÉRCOLES</v>
      </c>
      <c r="CE49" s="316">
        <f>BS49</f>
        <v>42697</v>
      </c>
      <c r="CF49" s="99">
        <v>1611</v>
      </c>
      <c r="CG49" s="74">
        <f t="shared" si="23"/>
        <v>4833</v>
      </c>
      <c r="CH49" s="174">
        <v>367</v>
      </c>
      <c r="CI49" s="74">
        <f t="shared" si="24"/>
        <v>1101</v>
      </c>
      <c r="CJ49" s="174">
        <v>3609</v>
      </c>
      <c r="CK49" s="74">
        <f t="shared" si="25"/>
        <v>21654</v>
      </c>
      <c r="CL49" s="174"/>
      <c r="CM49" s="174">
        <v>15</v>
      </c>
      <c r="CN49" s="174">
        <v>15</v>
      </c>
      <c r="CO49" s="100">
        <f t="shared" si="26"/>
        <v>1839.2</v>
      </c>
      <c r="CP49" s="308" t="str">
        <f>CD49</f>
        <v>MIÉRCOLES</v>
      </c>
      <c r="CQ49" s="318">
        <f>CE49</f>
        <v>42697</v>
      </c>
      <c r="CR49" s="91"/>
      <c r="CS49" s="83">
        <f t="shared" si="27"/>
        <v>0</v>
      </c>
      <c r="CT49" s="174"/>
      <c r="CU49" s="83">
        <f t="shared" si="28"/>
        <v>0</v>
      </c>
      <c r="CV49" s="174"/>
      <c r="CW49" s="83">
        <f t="shared" si="29"/>
        <v>0</v>
      </c>
      <c r="CX49" s="174"/>
      <c r="CY49" s="174"/>
      <c r="CZ49" s="174"/>
      <c r="DA49" s="98" t="e">
        <f t="shared" si="30"/>
        <v>#DIV/0!</v>
      </c>
      <c r="DB49" s="308" t="str">
        <f>CP49</f>
        <v>MIÉRCOLES</v>
      </c>
      <c r="DC49" s="306">
        <f>CQ49</f>
        <v>42697</v>
      </c>
      <c r="DD49" s="99">
        <v>833</v>
      </c>
      <c r="DE49" s="83">
        <f t="shared" si="31"/>
        <v>2915.5</v>
      </c>
      <c r="DF49" s="174">
        <v>92</v>
      </c>
      <c r="DG49" s="83">
        <f t="shared" si="32"/>
        <v>322</v>
      </c>
      <c r="DH49" s="174">
        <v>3176</v>
      </c>
      <c r="DI49" s="83">
        <f t="shared" si="33"/>
        <v>22232</v>
      </c>
      <c r="DJ49" s="174"/>
      <c r="DK49" s="174">
        <v>12</v>
      </c>
      <c r="DL49" s="174">
        <v>12</v>
      </c>
      <c r="DM49" s="100">
        <f t="shared" si="34"/>
        <v>2122.4583333333335</v>
      </c>
      <c r="DN49" s="308" t="str">
        <f>DB49</f>
        <v>MIÉRCOLES</v>
      </c>
      <c r="DO49" s="310">
        <f>DC49</f>
        <v>42697</v>
      </c>
      <c r="DP49" s="102">
        <v>16</v>
      </c>
      <c r="DQ49" s="74">
        <f t="shared" si="35"/>
        <v>60</v>
      </c>
      <c r="DR49" s="1">
        <v>120</v>
      </c>
      <c r="DS49" s="74">
        <f t="shared" si="36"/>
        <v>450</v>
      </c>
      <c r="DT49" s="1">
        <v>308</v>
      </c>
      <c r="DU49" s="74">
        <f t="shared" si="37"/>
        <v>2310</v>
      </c>
      <c r="DV49" s="1"/>
      <c r="DW49" s="1">
        <v>3</v>
      </c>
      <c r="DX49" s="110">
        <f t="shared" si="38"/>
        <v>3</v>
      </c>
      <c r="DY49" s="108">
        <f t="shared" si="39"/>
        <v>940</v>
      </c>
    </row>
    <row r="50" spans="8:129" ht="19.5" thickBot="1" x14ac:dyDescent="0.3">
      <c r="AV50" s="148" t="s">
        <v>78</v>
      </c>
      <c r="AW50" s="149"/>
      <c r="AX50" s="149"/>
      <c r="AY50" s="147">
        <f>AY38*7</f>
        <v>2151282</v>
      </c>
      <c r="AZ50" s="147">
        <f>AZ38*7</f>
        <v>2651376</v>
      </c>
      <c r="BA50" s="147"/>
      <c r="BB50" s="147">
        <f>BB38*7</f>
        <v>0</v>
      </c>
      <c r="BC50" s="147">
        <f>BC38*7</f>
        <v>997465</v>
      </c>
      <c r="BD50" s="163">
        <f t="shared" si="51"/>
        <v>5800123</v>
      </c>
      <c r="BF50" s="309"/>
      <c r="BG50" s="313"/>
      <c r="BH50" s="135">
        <v>1834</v>
      </c>
      <c r="BI50" s="82">
        <f t="shared" si="40"/>
        <v>6419</v>
      </c>
      <c r="BJ50" s="79">
        <v>331</v>
      </c>
      <c r="BK50" s="82">
        <f t="shared" si="18"/>
        <v>1158.5</v>
      </c>
      <c r="BL50" s="79">
        <v>5116</v>
      </c>
      <c r="BM50" s="82">
        <f t="shared" si="19"/>
        <v>35812</v>
      </c>
      <c r="BN50" s="79">
        <v>28</v>
      </c>
      <c r="BO50" s="174">
        <v>22</v>
      </c>
      <c r="BP50" s="174">
        <v>26</v>
      </c>
      <c r="BQ50" s="119">
        <f t="shared" si="14"/>
        <v>1668.8269230769231</v>
      </c>
      <c r="BR50" s="309"/>
      <c r="BS50" s="315"/>
      <c r="BT50" s="99">
        <v>2037</v>
      </c>
      <c r="BU50" s="83">
        <f t="shared" si="20"/>
        <v>7129.5</v>
      </c>
      <c r="BV50" s="174">
        <v>307</v>
      </c>
      <c r="BW50" s="83">
        <f t="shared" si="41"/>
        <v>1074.5</v>
      </c>
      <c r="BX50" s="174">
        <v>7678</v>
      </c>
      <c r="BY50" s="83">
        <f t="shared" si="42"/>
        <v>53746</v>
      </c>
      <c r="BZ50" s="174">
        <v>27</v>
      </c>
      <c r="CA50" s="174">
        <v>27</v>
      </c>
      <c r="CB50" s="174">
        <v>27</v>
      </c>
      <c r="CC50" s="100">
        <f t="shared" si="15"/>
        <v>2294.4444444444443</v>
      </c>
      <c r="CD50" s="309"/>
      <c r="CE50" s="317"/>
      <c r="CF50" s="99">
        <v>1286</v>
      </c>
      <c r="CG50" s="74">
        <f t="shared" si="23"/>
        <v>3858</v>
      </c>
      <c r="CH50" s="174">
        <v>206</v>
      </c>
      <c r="CI50" s="74">
        <f t="shared" si="24"/>
        <v>618</v>
      </c>
      <c r="CJ50" s="174">
        <v>3194</v>
      </c>
      <c r="CK50" s="74">
        <f t="shared" si="25"/>
        <v>19164</v>
      </c>
      <c r="CL50" s="174">
        <v>17</v>
      </c>
      <c r="CM50" s="174">
        <v>13</v>
      </c>
      <c r="CN50" s="174">
        <v>15</v>
      </c>
      <c r="CO50" s="100">
        <f t="shared" si="26"/>
        <v>1576</v>
      </c>
      <c r="CP50" s="309"/>
      <c r="CQ50" s="319"/>
      <c r="CR50" s="91"/>
      <c r="CS50" s="83">
        <f t="shared" si="27"/>
        <v>0</v>
      </c>
      <c r="CT50" s="174"/>
      <c r="CU50" s="83">
        <f t="shared" si="28"/>
        <v>0</v>
      </c>
      <c r="CV50" s="174"/>
      <c r="CW50" s="83">
        <f t="shared" si="29"/>
        <v>0</v>
      </c>
      <c r="CX50" s="174"/>
      <c r="CY50" s="174"/>
      <c r="CZ50" s="174"/>
      <c r="DA50" s="98" t="e">
        <f t="shared" si="30"/>
        <v>#DIV/0!</v>
      </c>
      <c r="DB50" s="309"/>
      <c r="DC50" s="307"/>
      <c r="DD50" s="99">
        <v>584</v>
      </c>
      <c r="DE50" s="83">
        <f t="shared" si="31"/>
        <v>2044</v>
      </c>
      <c r="DF50" s="174">
        <v>45</v>
      </c>
      <c r="DG50" s="83">
        <f t="shared" si="32"/>
        <v>157.5</v>
      </c>
      <c r="DH50" s="174">
        <v>2458</v>
      </c>
      <c r="DI50" s="83">
        <f t="shared" si="33"/>
        <v>17206</v>
      </c>
      <c r="DJ50" s="174">
        <v>12</v>
      </c>
      <c r="DK50" s="174">
        <v>9</v>
      </c>
      <c r="DL50" s="174">
        <v>12</v>
      </c>
      <c r="DM50" s="100">
        <f t="shared" si="34"/>
        <v>1617.2916666666667</v>
      </c>
      <c r="DN50" s="309"/>
      <c r="DO50" s="311"/>
      <c r="DP50" s="102">
        <v>26</v>
      </c>
      <c r="DQ50" s="74">
        <f t="shared" si="35"/>
        <v>97.5</v>
      </c>
      <c r="DR50" s="1">
        <v>224</v>
      </c>
      <c r="DS50" s="74">
        <f t="shared" si="36"/>
        <v>840</v>
      </c>
      <c r="DT50" s="1">
        <v>481</v>
      </c>
      <c r="DU50" s="74">
        <f t="shared" si="37"/>
        <v>3607.5</v>
      </c>
      <c r="DV50" s="1">
        <v>4</v>
      </c>
      <c r="DW50" s="1">
        <v>4</v>
      </c>
      <c r="DX50" s="110">
        <f t="shared" si="38"/>
        <v>4</v>
      </c>
      <c r="DY50" s="108">
        <f t="shared" si="39"/>
        <v>1136.25</v>
      </c>
    </row>
    <row r="51" spans="8:129" ht="19.5" thickBot="1" x14ac:dyDescent="0.3">
      <c r="H51">
        <f>H47/9</f>
        <v>0</v>
      </c>
      <c r="I51">
        <f>I47/9</f>
        <v>6279.7777777777774</v>
      </c>
      <c r="J51">
        <f t="shared" si="46"/>
        <v>6279.7777777777774</v>
      </c>
      <c r="K51">
        <f>K47/9</f>
        <v>2086.9814814814813</v>
      </c>
      <c r="L51">
        <f>L47/9</f>
        <v>12747.388888888889</v>
      </c>
      <c r="AV51" s="327" t="s">
        <v>101</v>
      </c>
      <c r="AW51" s="327"/>
      <c r="AX51" s="327"/>
      <c r="AY51" s="175"/>
      <c r="AZ51" s="175"/>
      <c r="BA51" s="175">
        <f>BA39*3</f>
        <v>190497</v>
      </c>
      <c r="BB51" s="175"/>
      <c r="BC51" s="154"/>
      <c r="BD51" s="155">
        <f t="shared" si="51"/>
        <v>190497</v>
      </c>
      <c r="BF51" s="308" t="str">
        <f>C28</f>
        <v>JUEVES</v>
      </c>
      <c r="BG51" s="312">
        <f>AX28</f>
        <v>42698</v>
      </c>
      <c r="BH51" s="135">
        <v>2209</v>
      </c>
      <c r="BI51" s="82">
        <f t="shared" si="40"/>
        <v>7731.5</v>
      </c>
      <c r="BJ51" s="79">
        <v>341</v>
      </c>
      <c r="BK51" s="82">
        <f t="shared" si="18"/>
        <v>1193.5</v>
      </c>
      <c r="BL51" s="79">
        <v>6112</v>
      </c>
      <c r="BM51" s="82">
        <f t="shared" si="19"/>
        <v>42784</v>
      </c>
      <c r="BN51" s="79"/>
      <c r="BO51" s="174">
        <v>26</v>
      </c>
      <c r="BP51" s="174">
        <v>26</v>
      </c>
      <c r="BQ51" s="119">
        <f t="shared" si="14"/>
        <v>1988.8076923076924</v>
      </c>
      <c r="BR51" s="308" t="str">
        <f>BF51</f>
        <v>JUEVES</v>
      </c>
      <c r="BS51" s="314">
        <f>BG51</f>
        <v>42698</v>
      </c>
      <c r="BT51" s="99">
        <v>2245</v>
      </c>
      <c r="BU51" s="83">
        <f t="shared" si="20"/>
        <v>7857.5</v>
      </c>
      <c r="BV51" s="174">
        <v>235</v>
      </c>
      <c r="BW51" s="83">
        <f t="shared" si="41"/>
        <v>822.5</v>
      </c>
      <c r="BX51" s="174">
        <v>6879</v>
      </c>
      <c r="BY51" s="83">
        <f t="shared" si="42"/>
        <v>48153</v>
      </c>
      <c r="BZ51" s="174"/>
      <c r="CA51" s="174">
        <v>25</v>
      </c>
      <c r="CB51" s="174">
        <v>27</v>
      </c>
      <c r="CC51" s="100">
        <f t="shared" si="15"/>
        <v>2104.9259259259261</v>
      </c>
      <c r="CD51" s="308" t="str">
        <f>BR51</f>
        <v>JUEVES</v>
      </c>
      <c r="CE51" s="316">
        <f>BS51</f>
        <v>42698</v>
      </c>
      <c r="CF51" s="99">
        <v>1660</v>
      </c>
      <c r="CG51" s="74">
        <f t="shared" si="23"/>
        <v>4980</v>
      </c>
      <c r="CH51" s="174">
        <v>308</v>
      </c>
      <c r="CI51" s="74">
        <f t="shared" si="24"/>
        <v>924</v>
      </c>
      <c r="CJ51" s="174">
        <v>3470</v>
      </c>
      <c r="CK51" s="74">
        <f t="shared" si="25"/>
        <v>20820</v>
      </c>
      <c r="CL51" s="174"/>
      <c r="CM51" s="174">
        <v>14</v>
      </c>
      <c r="CN51" s="174">
        <v>17</v>
      </c>
      <c r="CO51" s="100">
        <f t="shared" si="26"/>
        <v>1572</v>
      </c>
      <c r="CP51" s="308" t="str">
        <f>CD51</f>
        <v>JUEVES</v>
      </c>
      <c r="CQ51" s="318">
        <f>CE51</f>
        <v>42698</v>
      </c>
      <c r="CR51" s="91"/>
      <c r="CS51" s="83">
        <f t="shared" si="27"/>
        <v>0</v>
      </c>
      <c r="CT51" s="174"/>
      <c r="CU51" s="83">
        <f t="shared" si="28"/>
        <v>0</v>
      </c>
      <c r="CV51" s="174"/>
      <c r="CW51" s="83">
        <f t="shared" si="29"/>
        <v>0</v>
      </c>
      <c r="CX51" s="174"/>
      <c r="CY51" s="174"/>
      <c r="CZ51" s="174"/>
      <c r="DA51" s="98" t="e">
        <f t="shared" si="30"/>
        <v>#DIV/0!</v>
      </c>
      <c r="DB51" s="308" t="str">
        <f>CP51</f>
        <v>JUEVES</v>
      </c>
      <c r="DC51" s="306">
        <f>CQ51</f>
        <v>42698</v>
      </c>
      <c r="DD51" s="99">
        <v>788</v>
      </c>
      <c r="DE51" s="83">
        <f t="shared" si="31"/>
        <v>2758</v>
      </c>
      <c r="DF51" s="174">
        <v>59</v>
      </c>
      <c r="DG51" s="83">
        <f t="shared" si="32"/>
        <v>206.5</v>
      </c>
      <c r="DH51" s="174">
        <v>2920</v>
      </c>
      <c r="DI51" s="83">
        <f t="shared" si="33"/>
        <v>20440</v>
      </c>
      <c r="DJ51" s="174"/>
      <c r="DK51" s="174">
        <v>12</v>
      </c>
      <c r="DL51" s="174">
        <v>12</v>
      </c>
      <c r="DM51" s="100">
        <f t="shared" si="34"/>
        <v>1950.375</v>
      </c>
      <c r="DN51" s="308" t="str">
        <f>DB51</f>
        <v>JUEVES</v>
      </c>
      <c r="DO51" s="310">
        <f>DC51</f>
        <v>42698</v>
      </c>
      <c r="DP51" s="102">
        <v>59</v>
      </c>
      <c r="DQ51" s="74">
        <f t="shared" si="35"/>
        <v>221.25</v>
      </c>
      <c r="DR51" s="1">
        <v>208</v>
      </c>
      <c r="DS51" s="74">
        <f t="shared" si="36"/>
        <v>780</v>
      </c>
      <c r="DT51" s="1">
        <v>469</v>
      </c>
      <c r="DU51" s="74">
        <f t="shared" si="37"/>
        <v>3517.5</v>
      </c>
      <c r="DV51" s="1"/>
      <c r="DW51" s="1">
        <v>4</v>
      </c>
      <c r="DX51" s="110">
        <f t="shared" si="38"/>
        <v>4</v>
      </c>
      <c r="DY51" s="108">
        <f t="shared" si="39"/>
        <v>1129.6875</v>
      </c>
    </row>
    <row r="52" spans="8:129" ht="19.5" thickBot="1" x14ac:dyDescent="0.3">
      <c r="AV52" s="148" t="s">
        <v>104</v>
      </c>
      <c r="AW52" s="149"/>
      <c r="AX52" s="149"/>
      <c r="AY52" s="147">
        <f>AY40*3.5</f>
        <v>337641.5</v>
      </c>
      <c r="AZ52" s="147">
        <f>AZ40*3.5</f>
        <v>335321</v>
      </c>
      <c r="BA52" s="147"/>
      <c r="BB52" s="147">
        <f>BB40*3.5</f>
        <v>0</v>
      </c>
      <c r="BC52" s="147">
        <f>BC40*3.5</f>
        <v>113522.5</v>
      </c>
      <c r="BD52" s="163">
        <f t="shared" si="51"/>
        <v>786485</v>
      </c>
      <c r="BF52" s="309"/>
      <c r="BG52" s="313"/>
      <c r="BH52" s="135">
        <v>1862</v>
      </c>
      <c r="BI52" s="82">
        <f t="shared" si="40"/>
        <v>6517</v>
      </c>
      <c r="BJ52" s="79">
        <v>310</v>
      </c>
      <c r="BK52" s="82">
        <f t="shared" si="18"/>
        <v>1085</v>
      </c>
      <c r="BL52" s="79">
        <v>5641</v>
      </c>
      <c r="BM52" s="82">
        <f t="shared" si="19"/>
        <v>39487</v>
      </c>
      <c r="BN52" s="79">
        <v>27</v>
      </c>
      <c r="BO52" s="174">
        <v>25</v>
      </c>
      <c r="BP52" s="174">
        <v>26</v>
      </c>
      <c r="BQ52" s="119">
        <f t="shared" si="14"/>
        <v>1811.1153846153845</v>
      </c>
      <c r="BR52" s="309"/>
      <c r="BS52" s="315"/>
      <c r="BT52" s="99">
        <v>1940</v>
      </c>
      <c r="BU52" s="83">
        <f t="shared" si="20"/>
        <v>6790</v>
      </c>
      <c r="BV52" s="174">
        <v>219</v>
      </c>
      <c r="BW52" s="83">
        <f t="shared" si="41"/>
        <v>766.5</v>
      </c>
      <c r="BX52" s="174">
        <v>7001</v>
      </c>
      <c r="BY52" s="83">
        <f t="shared" si="42"/>
        <v>49007</v>
      </c>
      <c r="BZ52" s="174">
        <v>27</v>
      </c>
      <c r="CA52" s="174">
        <v>24</v>
      </c>
      <c r="CB52" s="174">
        <v>27</v>
      </c>
      <c r="CC52" s="100">
        <f t="shared" si="15"/>
        <v>2094.9444444444443</v>
      </c>
      <c r="CD52" s="309"/>
      <c r="CE52" s="317"/>
      <c r="CF52" s="99">
        <v>1286</v>
      </c>
      <c r="CG52" s="74">
        <f t="shared" si="23"/>
        <v>3858</v>
      </c>
      <c r="CH52" s="174">
        <v>156</v>
      </c>
      <c r="CI52" s="74">
        <f t="shared" si="24"/>
        <v>468</v>
      </c>
      <c r="CJ52" s="174">
        <v>3043</v>
      </c>
      <c r="CK52" s="74">
        <f t="shared" si="25"/>
        <v>18258</v>
      </c>
      <c r="CL52" s="174">
        <v>15</v>
      </c>
      <c r="CM52" s="174">
        <v>14</v>
      </c>
      <c r="CN52" s="174">
        <v>17</v>
      </c>
      <c r="CO52" s="100">
        <f t="shared" si="26"/>
        <v>1328.4705882352941</v>
      </c>
      <c r="CP52" s="309"/>
      <c r="CQ52" s="319"/>
      <c r="CR52" s="91"/>
      <c r="CS52" s="83">
        <f t="shared" si="27"/>
        <v>0</v>
      </c>
      <c r="CT52" s="174"/>
      <c r="CU52" s="83">
        <f t="shared" si="28"/>
        <v>0</v>
      </c>
      <c r="CV52" s="174"/>
      <c r="CW52" s="83">
        <f t="shared" si="29"/>
        <v>0</v>
      </c>
      <c r="CX52" s="174"/>
      <c r="CY52" s="174"/>
      <c r="CZ52" s="174"/>
      <c r="DA52" s="98" t="e">
        <f t="shared" si="30"/>
        <v>#DIV/0!</v>
      </c>
      <c r="DB52" s="309"/>
      <c r="DC52" s="307"/>
      <c r="DD52" s="99">
        <v>571</v>
      </c>
      <c r="DE52" s="83">
        <f t="shared" si="31"/>
        <v>1998.5</v>
      </c>
      <c r="DF52" s="174">
        <v>53</v>
      </c>
      <c r="DG52" s="83">
        <f t="shared" si="32"/>
        <v>185.5</v>
      </c>
      <c r="DH52" s="174">
        <v>2488</v>
      </c>
      <c r="DI52" s="83">
        <f t="shared" si="33"/>
        <v>17416</v>
      </c>
      <c r="DJ52" s="174">
        <v>12</v>
      </c>
      <c r="DK52" s="174">
        <v>10</v>
      </c>
      <c r="DL52" s="174">
        <v>12</v>
      </c>
      <c r="DM52" s="100">
        <f t="shared" si="34"/>
        <v>1633.3333333333333</v>
      </c>
      <c r="DN52" s="309"/>
      <c r="DO52" s="311"/>
      <c r="DP52" s="102">
        <v>45</v>
      </c>
      <c r="DQ52" s="74">
        <f t="shared" si="35"/>
        <v>168.75</v>
      </c>
      <c r="DR52" s="1">
        <v>216</v>
      </c>
      <c r="DS52" s="74">
        <f t="shared" si="36"/>
        <v>810</v>
      </c>
      <c r="DT52" s="1">
        <v>437</v>
      </c>
      <c r="DU52" s="74">
        <f t="shared" si="37"/>
        <v>3277.5</v>
      </c>
      <c r="DV52" s="1">
        <v>4</v>
      </c>
      <c r="DW52" s="1">
        <v>4</v>
      </c>
      <c r="DX52" s="110">
        <f t="shared" si="38"/>
        <v>4</v>
      </c>
      <c r="DY52" s="108">
        <f t="shared" si="39"/>
        <v>1064.0625</v>
      </c>
    </row>
    <row r="53" spans="8:129" ht="19.5" thickBot="1" x14ac:dyDescent="0.3">
      <c r="AV53" s="320" t="s">
        <v>102</v>
      </c>
      <c r="AW53" s="320"/>
      <c r="AX53" s="320"/>
      <c r="AY53" s="175"/>
      <c r="AZ53" s="175"/>
      <c r="BA53" s="175">
        <f>BA41*3</f>
        <v>44193</v>
      </c>
      <c r="BB53" s="175"/>
      <c r="BC53" s="154"/>
      <c r="BD53" s="155">
        <f t="shared" si="51"/>
        <v>44193</v>
      </c>
      <c r="BE53" s="59"/>
      <c r="BF53" s="308" t="str">
        <f>C29</f>
        <v>VIERNES</v>
      </c>
      <c r="BG53" s="312">
        <f>AX29</f>
        <v>42699</v>
      </c>
      <c r="BH53" s="135">
        <v>1815</v>
      </c>
      <c r="BI53" s="82">
        <f t="shared" si="40"/>
        <v>6352.5</v>
      </c>
      <c r="BJ53" s="79">
        <v>367</v>
      </c>
      <c r="BK53" s="82">
        <f t="shared" si="18"/>
        <v>1284.5</v>
      </c>
      <c r="BL53" s="79">
        <v>5564</v>
      </c>
      <c r="BM53" s="82">
        <f t="shared" si="19"/>
        <v>38948</v>
      </c>
      <c r="BN53" s="79"/>
      <c r="BO53" s="174">
        <v>26</v>
      </c>
      <c r="BP53" s="174">
        <v>26</v>
      </c>
      <c r="BQ53" s="119">
        <f t="shared" si="14"/>
        <v>1791.7307692307693</v>
      </c>
      <c r="BR53" s="308" t="str">
        <f>BF53</f>
        <v>VIERNES</v>
      </c>
      <c r="BS53" s="314">
        <f>BG53</f>
        <v>42699</v>
      </c>
      <c r="BT53" s="99">
        <v>1935</v>
      </c>
      <c r="BU53" s="83">
        <f t="shared" si="20"/>
        <v>6772.5</v>
      </c>
      <c r="BV53" s="174">
        <v>587</v>
      </c>
      <c r="BW53" s="83">
        <f t="shared" si="41"/>
        <v>2054.5</v>
      </c>
      <c r="BX53" s="174">
        <v>7873</v>
      </c>
      <c r="BY53" s="83">
        <f t="shared" si="42"/>
        <v>55111</v>
      </c>
      <c r="BZ53" s="174"/>
      <c r="CA53" s="174">
        <v>26</v>
      </c>
      <c r="CB53" s="174">
        <v>27</v>
      </c>
      <c r="CC53" s="100">
        <f t="shared" si="15"/>
        <v>2368.0740740740739</v>
      </c>
      <c r="CD53" s="308" t="str">
        <f>BR53</f>
        <v>VIERNES</v>
      </c>
      <c r="CE53" s="316">
        <f>BS53</f>
        <v>42699</v>
      </c>
      <c r="CF53" s="99">
        <v>1406</v>
      </c>
      <c r="CG53" s="74">
        <f t="shared" si="23"/>
        <v>4218</v>
      </c>
      <c r="CH53" s="174">
        <v>566</v>
      </c>
      <c r="CI53" s="74">
        <f t="shared" si="24"/>
        <v>1698</v>
      </c>
      <c r="CJ53" s="174">
        <v>3904</v>
      </c>
      <c r="CK53" s="74">
        <f t="shared" si="25"/>
        <v>23424</v>
      </c>
      <c r="CL53" s="174"/>
      <c r="CM53" s="174">
        <v>17</v>
      </c>
      <c r="CN53" s="174">
        <v>17</v>
      </c>
      <c r="CO53" s="100">
        <f t="shared" si="26"/>
        <v>1725.8823529411766</v>
      </c>
      <c r="CP53" s="308" t="str">
        <f>CD53</f>
        <v>VIERNES</v>
      </c>
      <c r="CQ53" s="318">
        <f>CE53</f>
        <v>42699</v>
      </c>
      <c r="CR53" s="91"/>
      <c r="CS53" s="83">
        <f t="shared" si="27"/>
        <v>0</v>
      </c>
      <c r="CT53" s="174"/>
      <c r="CU53" s="83">
        <f t="shared" si="28"/>
        <v>0</v>
      </c>
      <c r="CV53" s="174"/>
      <c r="CW53" s="83">
        <f t="shared" si="29"/>
        <v>0</v>
      </c>
      <c r="CX53" s="174"/>
      <c r="CY53" s="174"/>
      <c r="CZ53" s="174"/>
      <c r="DA53" s="98" t="e">
        <f t="shared" si="30"/>
        <v>#DIV/0!</v>
      </c>
      <c r="DB53" s="308" t="str">
        <f>CP53</f>
        <v>VIERNES</v>
      </c>
      <c r="DC53" s="306">
        <f>CQ53</f>
        <v>42699</v>
      </c>
      <c r="DD53" s="99">
        <v>716</v>
      </c>
      <c r="DE53" s="83">
        <f t="shared" si="31"/>
        <v>2506</v>
      </c>
      <c r="DF53" s="174">
        <v>107</v>
      </c>
      <c r="DG53" s="83">
        <f t="shared" si="32"/>
        <v>374.5</v>
      </c>
      <c r="DH53" s="174">
        <v>2990</v>
      </c>
      <c r="DI53" s="83">
        <f t="shared" si="33"/>
        <v>20930</v>
      </c>
      <c r="DJ53" s="174"/>
      <c r="DK53" s="174">
        <v>12</v>
      </c>
      <c r="DL53" s="174">
        <v>12</v>
      </c>
      <c r="DM53" s="100">
        <f t="shared" si="34"/>
        <v>1984.2083333333333</v>
      </c>
      <c r="DN53" s="308" t="str">
        <f>DB53</f>
        <v>VIERNES</v>
      </c>
      <c r="DO53" s="310">
        <f>DC53</f>
        <v>42699</v>
      </c>
      <c r="DP53" s="102">
        <v>34</v>
      </c>
      <c r="DQ53" s="74">
        <f t="shared" si="35"/>
        <v>127.5</v>
      </c>
      <c r="DR53" s="1">
        <v>160</v>
      </c>
      <c r="DS53" s="74">
        <f t="shared" si="36"/>
        <v>600</v>
      </c>
      <c r="DT53" s="1">
        <v>421</v>
      </c>
      <c r="DU53" s="74">
        <f t="shared" si="37"/>
        <v>3157.5</v>
      </c>
      <c r="DV53" s="1"/>
      <c r="DW53" s="1">
        <v>4</v>
      </c>
      <c r="DX53" s="110">
        <f t="shared" si="38"/>
        <v>4</v>
      </c>
      <c r="DY53" s="108">
        <f t="shared" si="39"/>
        <v>971.25</v>
      </c>
    </row>
    <row r="54" spans="8:129" ht="19.5" thickBot="1" x14ac:dyDescent="0.3">
      <c r="AV54" s="26" t="s">
        <v>105</v>
      </c>
      <c r="AW54" s="13"/>
      <c r="AX54" s="13"/>
      <c r="AY54" s="16">
        <f>AY42*3.5</f>
        <v>72579.5</v>
      </c>
      <c r="AZ54" s="16">
        <f>AZ42*3.5</f>
        <v>50858.5</v>
      </c>
      <c r="BA54" s="16"/>
      <c r="BB54" s="16">
        <f>BB42*3.5</f>
        <v>0</v>
      </c>
      <c r="BC54" s="16">
        <f>BC42*3.5</f>
        <v>14028</v>
      </c>
      <c r="BD54" s="163">
        <f t="shared" si="51"/>
        <v>137466</v>
      </c>
      <c r="BF54" s="309"/>
      <c r="BG54" s="313"/>
      <c r="BH54" s="135">
        <v>1701</v>
      </c>
      <c r="BI54" s="82">
        <f t="shared" si="40"/>
        <v>5953.5</v>
      </c>
      <c r="BJ54" s="79">
        <v>441</v>
      </c>
      <c r="BK54" s="82">
        <f t="shared" si="18"/>
        <v>1543.5</v>
      </c>
      <c r="BL54" s="79">
        <v>5837</v>
      </c>
      <c r="BM54" s="82">
        <f t="shared" si="19"/>
        <v>40859</v>
      </c>
      <c r="BN54" s="79">
        <v>27</v>
      </c>
      <c r="BO54" s="174">
        <v>24</v>
      </c>
      <c r="BP54" s="174">
        <v>26</v>
      </c>
      <c r="BQ54" s="119">
        <f t="shared" si="14"/>
        <v>1859.8461538461538</v>
      </c>
      <c r="BR54" s="309"/>
      <c r="BS54" s="315"/>
      <c r="BT54" s="99">
        <v>1863</v>
      </c>
      <c r="BU54" s="83">
        <f t="shared" si="20"/>
        <v>6520.5</v>
      </c>
      <c r="BV54" s="174">
        <v>307</v>
      </c>
      <c r="BW54" s="83">
        <f t="shared" si="41"/>
        <v>1074.5</v>
      </c>
      <c r="BX54" s="174">
        <v>7323</v>
      </c>
      <c r="BY54" s="83">
        <f t="shared" si="42"/>
        <v>51261</v>
      </c>
      <c r="BZ54" s="174">
        <v>27</v>
      </c>
      <c r="CA54" s="174">
        <v>27</v>
      </c>
      <c r="CB54" s="174">
        <v>25</v>
      </c>
      <c r="CC54" s="100">
        <f t="shared" si="15"/>
        <v>2354.2399999999998</v>
      </c>
      <c r="CD54" s="309"/>
      <c r="CE54" s="317"/>
      <c r="CF54" s="99">
        <v>1210</v>
      </c>
      <c r="CG54" s="74">
        <f t="shared" si="23"/>
        <v>3630</v>
      </c>
      <c r="CH54" s="174">
        <v>228</v>
      </c>
      <c r="CI54" s="74">
        <f t="shared" si="24"/>
        <v>684</v>
      </c>
      <c r="CJ54" s="174">
        <v>3150</v>
      </c>
      <c r="CK54" s="74">
        <f t="shared" si="25"/>
        <v>18900</v>
      </c>
      <c r="CL54" s="174">
        <v>17</v>
      </c>
      <c r="CM54" s="174">
        <v>15</v>
      </c>
      <c r="CN54" s="174">
        <v>16</v>
      </c>
      <c r="CO54" s="100">
        <f t="shared" si="26"/>
        <v>1450.875</v>
      </c>
      <c r="CP54" s="309"/>
      <c r="CQ54" s="319"/>
      <c r="CR54" s="91"/>
      <c r="CS54" s="83">
        <f t="shared" si="27"/>
        <v>0</v>
      </c>
      <c r="CT54" s="174"/>
      <c r="CU54" s="83">
        <f t="shared" si="28"/>
        <v>0</v>
      </c>
      <c r="CV54" s="174"/>
      <c r="CW54" s="83">
        <f t="shared" si="29"/>
        <v>0</v>
      </c>
      <c r="CX54" s="174"/>
      <c r="CY54" s="174"/>
      <c r="CZ54" s="174"/>
      <c r="DA54" s="98" t="e">
        <f t="shared" si="30"/>
        <v>#DIV/0!</v>
      </c>
      <c r="DB54" s="309"/>
      <c r="DC54" s="307"/>
      <c r="DD54" s="99">
        <v>520</v>
      </c>
      <c r="DE54" s="83">
        <f t="shared" si="31"/>
        <v>1820</v>
      </c>
      <c r="DF54" s="174">
        <v>119</v>
      </c>
      <c r="DG54" s="83">
        <f t="shared" si="32"/>
        <v>416.5</v>
      </c>
      <c r="DH54" s="174">
        <v>2474</v>
      </c>
      <c r="DI54" s="83">
        <f t="shared" si="33"/>
        <v>17318</v>
      </c>
      <c r="DJ54" s="174">
        <v>12</v>
      </c>
      <c r="DK54" s="174">
        <v>11</v>
      </c>
      <c r="DL54" s="174">
        <v>12</v>
      </c>
      <c r="DM54" s="100">
        <f t="shared" si="34"/>
        <v>1629.5416666666667</v>
      </c>
      <c r="DN54" s="309"/>
      <c r="DO54" s="311"/>
      <c r="DP54" s="102">
        <v>28</v>
      </c>
      <c r="DQ54" s="74">
        <f t="shared" si="35"/>
        <v>105</v>
      </c>
      <c r="DR54" s="1">
        <v>140</v>
      </c>
      <c r="DS54" s="74">
        <f t="shared" si="36"/>
        <v>525</v>
      </c>
      <c r="DT54" s="1">
        <v>505</v>
      </c>
      <c r="DU54" s="74">
        <f t="shared" si="37"/>
        <v>3787.5</v>
      </c>
      <c r="DV54" s="1">
        <v>4</v>
      </c>
      <c r="DW54" s="1">
        <v>4</v>
      </c>
      <c r="DX54" s="110">
        <f t="shared" si="38"/>
        <v>4</v>
      </c>
      <c r="DY54" s="108">
        <f t="shared" si="39"/>
        <v>1104.375</v>
      </c>
    </row>
    <row r="55" spans="8:129" ht="25.5" thickBot="1" x14ac:dyDescent="0.45">
      <c r="AV55" s="321" t="s">
        <v>17</v>
      </c>
      <c r="AW55" s="322"/>
      <c r="AX55" s="323"/>
      <c r="AY55" s="146">
        <f>SUM(AY49:AY54)</f>
        <v>2561503</v>
      </c>
      <c r="AZ55" s="167">
        <f>SUM(AZ49:AZ54)</f>
        <v>3037555.5</v>
      </c>
      <c r="BA55" s="146">
        <f>SUM(BA49:BA54)</f>
        <v>1249554</v>
      </c>
      <c r="BB55" s="167">
        <f>SUM(BB49:BB54)</f>
        <v>0</v>
      </c>
      <c r="BC55" s="146">
        <f>SUM(BC49:BC54)</f>
        <v>1125015.5</v>
      </c>
      <c r="BD55" s="255">
        <f>SUM(AY55:BC55)</f>
        <v>7973628</v>
      </c>
      <c r="BF55" s="308" t="str">
        <f>C30</f>
        <v>SÁBADO</v>
      </c>
      <c r="BG55" s="312">
        <f>AX30</f>
        <v>42700</v>
      </c>
      <c r="BH55" s="135">
        <v>961</v>
      </c>
      <c r="BI55" s="82">
        <f t="shared" si="40"/>
        <v>3363.5</v>
      </c>
      <c r="BJ55" s="79">
        <v>363</v>
      </c>
      <c r="BK55" s="82">
        <f t="shared" si="18"/>
        <v>1270.5</v>
      </c>
      <c r="BL55" s="79">
        <v>4256</v>
      </c>
      <c r="BM55" s="82">
        <f t="shared" si="19"/>
        <v>29792</v>
      </c>
      <c r="BN55" s="79"/>
      <c r="BO55" s="174">
        <v>22</v>
      </c>
      <c r="BP55" s="174">
        <v>24</v>
      </c>
      <c r="BQ55" s="119">
        <f t="shared" si="14"/>
        <v>1434.4166666666667</v>
      </c>
      <c r="BR55" s="308" t="str">
        <f>BF55</f>
        <v>SÁBADO</v>
      </c>
      <c r="BS55" s="314">
        <f>BG55</f>
        <v>42700</v>
      </c>
      <c r="BT55" s="99">
        <v>988</v>
      </c>
      <c r="BU55" s="83">
        <f t="shared" si="20"/>
        <v>3458</v>
      </c>
      <c r="BV55" s="174">
        <v>218</v>
      </c>
      <c r="BW55" s="83">
        <f t="shared" si="41"/>
        <v>763</v>
      </c>
      <c r="BX55" s="174">
        <v>5610</v>
      </c>
      <c r="BY55" s="83">
        <f t="shared" si="42"/>
        <v>39270</v>
      </c>
      <c r="BZ55" s="174"/>
      <c r="CA55" s="174">
        <v>18</v>
      </c>
      <c r="CB55" s="174">
        <v>24</v>
      </c>
      <c r="CC55" s="100">
        <f t="shared" si="15"/>
        <v>1812.125</v>
      </c>
      <c r="CD55" s="308" t="str">
        <f>BR55</f>
        <v>SÁBADO</v>
      </c>
      <c r="CE55" s="316">
        <f>BS55</f>
        <v>42700</v>
      </c>
      <c r="CF55" s="99">
        <v>671</v>
      </c>
      <c r="CG55" s="74">
        <f t="shared" si="23"/>
        <v>2013</v>
      </c>
      <c r="CH55" s="174">
        <v>282</v>
      </c>
      <c r="CI55" s="74">
        <f t="shared" si="24"/>
        <v>846</v>
      </c>
      <c r="CJ55" s="174">
        <v>2706</v>
      </c>
      <c r="CK55" s="74">
        <f t="shared" si="25"/>
        <v>16236</v>
      </c>
      <c r="CL55" s="174"/>
      <c r="CM55" s="174">
        <v>13</v>
      </c>
      <c r="CN55" s="174">
        <v>12</v>
      </c>
      <c r="CO55" s="100">
        <f t="shared" si="26"/>
        <v>1591.25</v>
      </c>
      <c r="CP55" s="308" t="str">
        <f>CD55</f>
        <v>SÁBADO</v>
      </c>
      <c r="CQ55" s="318">
        <f>CE55</f>
        <v>42700</v>
      </c>
      <c r="CR55" s="91"/>
      <c r="CS55" s="83">
        <f t="shared" si="27"/>
        <v>0</v>
      </c>
      <c r="CT55" s="174"/>
      <c r="CU55" s="83">
        <f t="shared" si="28"/>
        <v>0</v>
      </c>
      <c r="CV55" s="174"/>
      <c r="CW55" s="83">
        <f t="shared" si="29"/>
        <v>0</v>
      </c>
      <c r="CX55" s="174"/>
      <c r="CY55" s="174"/>
      <c r="CZ55" s="174"/>
      <c r="DA55" s="98" t="e">
        <f t="shared" si="30"/>
        <v>#DIV/0!</v>
      </c>
      <c r="DB55" s="308" t="str">
        <f>CP55</f>
        <v>SÁBADO</v>
      </c>
      <c r="DC55" s="306">
        <f>CQ55</f>
        <v>42700</v>
      </c>
      <c r="DD55" s="99">
        <v>476</v>
      </c>
      <c r="DE55" s="83">
        <f t="shared" si="31"/>
        <v>1666</v>
      </c>
      <c r="DF55" s="174">
        <v>94</v>
      </c>
      <c r="DG55" s="83">
        <f t="shared" si="32"/>
        <v>329</v>
      </c>
      <c r="DH55" s="174">
        <v>2505</v>
      </c>
      <c r="DI55" s="83">
        <f t="shared" si="33"/>
        <v>17535</v>
      </c>
      <c r="DJ55" s="174"/>
      <c r="DK55" s="174">
        <v>11</v>
      </c>
      <c r="DL55" s="174">
        <v>10</v>
      </c>
      <c r="DM55" s="100">
        <f t="shared" si="34"/>
        <v>1953</v>
      </c>
      <c r="DN55" s="308" t="str">
        <f>DB55</f>
        <v>SÁBADO</v>
      </c>
      <c r="DO55" s="310">
        <f>DC55</f>
        <v>42700</v>
      </c>
      <c r="DP55" s="102">
        <v>6</v>
      </c>
      <c r="DQ55" s="74">
        <f t="shared" si="35"/>
        <v>22.5</v>
      </c>
      <c r="DR55" s="1">
        <v>110</v>
      </c>
      <c r="DS55" s="74">
        <f t="shared" si="36"/>
        <v>412.5</v>
      </c>
      <c r="DT55" s="1">
        <v>330</v>
      </c>
      <c r="DU55" s="74">
        <f t="shared" si="37"/>
        <v>2475</v>
      </c>
      <c r="DV55" s="1"/>
      <c r="DW55" s="1">
        <v>4</v>
      </c>
      <c r="DX55" s="110">
        <f t="shared" si="38"/>
        <v>4</v>
      </c>
      <c r="DY55" s="108">
        <f t="shared" si="39"/>
        <v>727.5</v>
      </c>
    </row>
    <row r="56" spans="8:129" ht="15.75" thickBot="1" x14ac:dyDescent="0.3">
      <c r="AY56" s="324">
        <f>AY55+AZ55+BA55</f>
        <v>6848612.5</v>
      </c>
      <c r="AZ56" s="325"/>
      <c r="BA56" s="326"/>
      <c r="BB56" s="324">
        <f>BB55+BC55</f>
        <v>1125015.5</v>
      </c>
      <c r="BC56" s="326"/>
      <c r="BD56" s="210"/>
      <c r="BF56" s="309"/>
      <c r="BG56" s="313"/>
      <c r="BH56" s="135">
        <v>708</v>
      </c>
      <c r="BI56" s="82">
        <f t="shared" si="40"/>
        <v>2478</v>
      </c>
      <c r="BJ56" s="79">
        <v>387</v>
      </c>
      <c r="BK56" s="82">
        <f t="shared" si="18"/>
        <v>1354.5</v>
      </c>
      <c r="BL56" s="79">
        <v>4141</v>
      </c>
      <c r="BM56" s="82">
        <f t="shared" si="19"/>
        <v>28987</v>
      </c>
      <c r="BN56" s="79">
        <v>25</v>
      </c>
      <c r="BO56" s="174">
        <v>21</v>
      </c>
      <c r="BP56" s="174">
        <v>22</v>
      </c>
      <c r="BQ56" s="119">
        <f t="shared" si="14"/>
        <v>1491.7954545454545</v>
      </c>
      <c r="BR56" s="309"/>
      <c r="BS56" s="315"/>
      <c r="BT56" s="99">
        <v>800</v>
      </c>
      <c r="BU56" s="83">
        <f t="shared" si="20"/>
        <v>2800</v>
      </c>
      <c r="BV56" s="174">
        <v>295</v>
      </c>
      <c r="BW56" s="83">
        <f t="shared" si="41"/>
        <v>1032.5</v>
      </c>
      <c r="BX56" s="174">
        <v>5241</v>
      </c>
      <c r="BY56" s="83">
        <f t="shared" si="42"/>
        <v>36687</v>
      </c>
      <c r="BZ56" s="174">
        <v>22</v>
      </c>
      <c r="CA56" s="174">
        <v>17</v>
      </c>
      <c r="CB56" s="174">
        <v>22</v>
      </c>
      <c r="CC56" s="100">
        <f t="shared" si="15"/>
        <v>1841.7954545454545</v>
      </c>
      <c r="CD56" s="309"/>
      <c r="CE56" s="317"/>
      <c r="CF56" s="99">
        <v>330</v>
      </c>
      <c r="CG56" s="74">
        <f t="shared" si="23"/>
        <v>990</v>
      </c>
      <c r="CH56" s="174">
        <v>195</v>
      </c>
      <c r="CI56" s="74">
        <f t="shared" si="24"/>
        <v>585</v>
      </c>
      <c r="CJ56" s="174">
        <v>1819</v>
      </c>
      <c r="CK56" s="74">
        <f t="shared" si="25"/>
        <v>10914</v>
      </c>
      <c r="CL56" s="174">
        <v>13</v>
      </c>
      <c r="CM56" s="174">
        <v>10</v>
      </c>
      <c r="CN56" s="174">
        <v>10</v>
      </c>
      <c r="CO56" s="100">
        <f t="shared" si="26"/>
        <v>1248.9000000000001</v>
      </c>
      <c r="CP56" s="309"/>
      <c r="CQ56" s="319"/>
      <c r="CR56" s="91"/>
      <c r="CS56" s="83">
        <f t="shared" si="27"/>
        <v>0</v>
      </c>
      <c r="CT56" s="174"/>
      <c r="CU56" s="83">
        <f t="shared" si="28"/>
        <v>0</v>
      </c>
      <c r="CV56" s="174"/>
      <c r="CW56" s="83">
        <f t="shared" si="29"/>
        <v>0</v>
      </c>
      <c r="CX56" s="174"/>
      <c r="CY56" s="174"/>
      <c r="CZ56" s="174"/>
      <c r="DA56" s="98" t="e">
        <f t="shared" si="30"/>
        <v>#DIV/0!</v>
      </c>
      <c r="DB56" s="309"/>
      <c r="DC56" s="307"/>
      <c r="DD56" s="99">
        <v>259</v>
      </c>
      <c r="DE56" s="83">
        <f t="shared" si="31"/>
        <v>906.5</v>
      </c>
      <c r="DF56" s="174">
        <v>79</v>
      </c>
      <c r="DG56" s="83">
        <f t="shared" si="32"/>
        <v>276.5</v>
      </c>
      <c r="DH56" s="174">
        <v>1532</v>
      </c>
      <c r="DI56" s="83">
        <f t="shared" si="33"/>
        <v>10724</v>
      </c>
      <c r="DJ56" s="174">
        <v>11</v>
      </c>
      <c r="DK56" s="174">
        <v>6</v>
      </c>
      <c r="DL56" s="174">
        <v>11</v>
      </c>
      <c r="DM56" s="100">
        <f t="shared" si="34"/>
        <v>1082.4545454545455</v>
      </c>
      <c r="DN56" s="309"/>
      <c r="DO56" s="311"/>
      <c r="DP56" s="102">
        <v>14</v>
      </c>
      <c r="DQ56" s="74">
        <f t="shared" si="35"/>
        <v>52.5</v>
      </c>
      <c r="DR56" s="1">
        <v>150</v>
      </c>
      <c r="DS56" s="74">
        <f t="shared" si="36"/>
        <v>562.5</v>
      </c>
      <c r="DT56" s="1">
        <v>533</v>
      </c>
      <c r="DU56" s="74">
        <f t="shared" si="37"/>
        <v>3997.5</v>
      </c>
      <c r="DV56" s="1">
        <v>4</v>
      </c>
      <c r="DW56" s="1">
        <v>4</v>
      </c>
      <c r="DX56" s="110">
        <f t="shared" si="38"/>
        <v>4</v>
      </c>
      <c r="DY56" s="108">
        <f t="shared" si="39"/>
        <v>1153.125</v>
      </c>
    </row>
    <row r="57" spans="8:129" ht="16.5" thickTop="1" thickBot="1" x14ac:dyDescent="0.3">
      <c r="BA57" s="193">
        <f>AY56</f>
        <v>6848612.5</v>
      </c>
      <c r="BB57" s="194"/>
      <c r="BC57" s="193">
        <f>BB56</f>
        <v>1125015.5</v>
      </c>
      <c r="BD57" s="213">
        <f>M36-BD55</f>
        <v>0</v>
      </c>
      <c r="BF57" s="308" t="str">
        <f>C31</f>
        <v>DOMINGO</v>
      </c>
      <c r="BG57" s="312">
        <f>AX31</f>
        <v>42701</v>
      </c>
      <c r="BH57" s="135">
        <v>551</v>
      </c>
      <c r="BI57" s="82">
        <f t="shared" si="40"/>
        <v>1928.5</v>
      </c>
      <c r="BJ57" s="79">
        <v>256</v>
      </c>
      <c r="BK57" s="82">
        <f t="shared" si="18"/>
        <v>896</v>
      </c>
      <c r="BL57" s="79">
        <v>3197</v>
      </c>
      <c r="BM57" s="82">
        <f t="shared" si="19"/>
        <v>22379</v>
      </c>
      <c r="BN57" s="79"/>
      <c r="BO57" s="174">
        <v>18</v>
      </c>
      <c r="BP57" s="174">
        <v>16</v>
      </c>
      <c r="BQ57" s="119">
        <f t="shared" si="14"/>
        <v>1575.21875</v>
      </c>
      <c r="BR57" s="308" t="str">
        <f>BF57</f>
        <v>DOMINGO</v>
      </c>
      <c r="BS57" s="314">
        <f>BG57</f>
        <v>42701</v>
      </c>
      <c r="BT57" s="99">
        <v>406</v>
      </c>
      <c r="BU57" s="83">
        <f t="shared" si="20"/>
        <v>1421</v>
      </c>
      <c r="BV57" s="174">
        <v>124</v>
      </c>
      <c r="BW57" s="83">
        <f t="shared" si="41"/>
        <v>434</v>
      </c>
      <c r="BX57" s="174">
        <v>2886</v>
      </c>
      <c r="BY57" s="83">
        <f t="shared" si="42"/>
        <v>20202</v>
      </c>
      <c r="BZ57" s="174"/>
      <c r="CA57" s="174">
        <v>14</v>
      </c>
      <c r="CB57" s="174">
        <v>18</v>
      </c>
      <c r="CC57" s="100">
        <f t="shared" si="15"/>
        <v>1225.3888888888889</v>
      </c>
      <c r="CD57" s="308" t="str">
        <f>BR57</f>
        <v>DOMINGO</v>
      </c>
      <c r="CE57" s="316">
        <f>BS57</f>
        <v>42701</v>
      </c>
      <c r="CF57" s="99">
        <v>167</v>
      </c>
      <c r="CG57" s="74">
        <f t="shared" si="23"/>
        <v>501</v>
      </c>
      <c r="CH57" s="174">
        <v>96</v>
      </c>
      <c r="CI57" s="74">
        <f t="shared" si="24"/>
        <v>288</v>
      </c>
      <c r="CJ57" s="174">
        <v>1083</v>
      </c>
      <c r="CK57" s="74">
        <f t="shared" si="25"/>
        <v>6498</v>
      </c>
      <c r="CL57" s="174"/>
      <c r="CM57" s="174">
        <v>7</v>
      </c>
      <c r="CN57" s="174">
        <v>8</v>
      </c>
      <c r="CO57" s="100">
        <f t="shared" si="26"/>
        <v>910.875</v>
      </c>
      <c r="CP57" s="308" t="str">
        <f>CD57</f>
        <v>DOMINGO</v>
      </c>
      <c r="CQ57" s="318">
        <f>CE57</f>
        <v>42701</v>
      </c>
      <c r="CR57" s="91"/>
      <c r="CS57" s="83">
        <f t="shared" si="27"/>
        <v>0</v>
      </c>
      <c r="CT57" s="174"/>
      <c r="CU57" s="83">
        <f t="shared" si="28"/>
        <v>0</v>
      </c>
      <c r="CV57" s="174"/>
      <c r="CW57" s="83">
        <f t="shared" si="29"/>
        <v>0</v>
      </c>
      <c r="CX57" s="174"/>
      <c r="CY57" s="174"/>
      <c r="CZ57" s="174"/>
      <c r="DA57" s="98" t="e">
        <f t="shared" si="30"/>
        <v>#DIV/0!</v>
      </c>
      <c r="DB57" s="308" t="str">
        <f>CP57</f>
        <v>DOMINGO</v>
      </c>
      <c r="DC57" s="306">
        <f>CQ57</f>
        <v>42701</v>
      </c>
      <c r="DD57" s="99"/>
      <c r="DE57" s="83">
        <f t="shared" si="31"/>
        <v>0</v>
      </c>
      <c r="DF57" s="174"/>
      <c r="DG57" s="83">
        <f t="shared" si="32"/>
        <v>0</v>
      </c>
      <c r="DH57" s="174"/>
      <c r="DI57" s="83">
        <f t="shared" si="33"/>
        <v>0</v>
      </c>
      <c r="DJ57" s="174"/>
      <c r="DK57" s="174"/>
      <c r="DL57" s="174">
        <v>0</v>
      </c>
      <c r="DM57" s="100" t="e">
        <f t="shared" si="34"/>
        <v>#DIV/0!</v>
      </c>
      <c r="DN57" s="308" t="str">
        <f>DB57</f>
        <v>DOMINGO</v>
      </c>
      <c r="DO57" s="310">
        <f>DC57</f>
        <v>42701</v>
      </c>
      <c r="DP57" s="102">
        <v>0</v>
      </c>
      <c r="DQ57" s="74">
        <f t="shared" si="35"/>
        <v>0</v>
      </c>
      <c r="DR57" s="1">
        <v>64</v>
      </c>
      <c r="DS57" s="74">
        <f t="shared" si="36"/>
        <v>240</v>
      </c>
      <c r="DT57" s="1">
        <v>289</v>
      </c>
      <c r="DU57" s="74">
        <f t="shared" si="37"/>
        <v>2167.5</v>
      </c>
      <c r="DV57" s="1"/>
      <c r="DW57" s="1">
        <v>4</v>
      </c>
      <c r="DX57" s="110">
        <f t="shared" si="38"/>
        <v>4</v>
      </c>
      <c r="DY57" s="108">
        <f t="shared" si="39"/>
        <v>601.875</v>
      </c>
    </row>
    <row r="58" spans="8:129" ht="16.5" thickTop="1" thickBot="1" x14ac:dyDescent="0.3">
      <c r="BD58" s="214">
        <f>SUM(BD49:BD54)-BD55</f>
        <v>0</v>
      </c>
      <c r="BF58" s="309"/>
      <c r="BG58" s="313"/>
      <c r="BH58" s="135">
        <v>463</v>
      </c>
      <c r="BI58" s="82">
        <f t="shared" si="40"/>
        <v>1620.5</v>
      </c>
      <c r="BJ58" s="79">
        <v>363</v>
      </c>
      <c r="BK58" s="82">
        <f t="shared" si="18"/>
        <v>1270.5</v>
      </c>
      <c r="BL58" s="79">
        <v>3405</v>
      </c>
      <c r="BM58" s="82">
        <f t="shared" si="19"/>
        <v>23835</v>
      </c>
      <c r="BN58" s="79">
        <v>22</v>
      </c>
      <c r="BO58" s="174">
        <v>20</v>
      </c>
      <c r="BP58" s="174">
        <v>15</v>
      </c>
      <c r="BQ58" s="119">
        <f t="shared" si="14"/>
        <v>1781.7333333333333</v>
      </c>
      <c r="BR58" s="309"/>
      <c r="BS58" s="315"/>
      <c r="BT58" s="99">
        <v>427</v>
      </c>
      <c r="BU58" s="83">
        <f t="shared" si="20"/>
        <v>1494.5</v>
      </c>
      <c r="BV58" s="174">
        <v>197</v>
      </c>
      <c r="BW58" s="83">
        <f t="shared" si="41"/>
        <v>689.5</v>
      </c>
      <c r="BX58" s="174">
        <v>3889</v>
      </c>
      <c r="BY58" s="83">
        <f t="shared" si="42"/>
        <v>27223</v>
      </c>
      <c r="BZ58" s="174">
        <v>17</v>
      </c>
      <c r="CA58" s="174">
        <v>16</v>
      </c>
      <c r="CB58" s="174">
        <v>13</v>
      </c>
      <c r="CC58" s="100">
        <f t="shared" si="15"/>
        <v>2262.0769230769229</v>
      </c>
      <c r="CD58" s="309"/>
      <c r="CE58" s="317"/>
      <c r="CF58" s="99">
        <v>212</v>
      </c>
      <c r="CG58" s="74">
        <f t="shared" si="23"/>
        <v>636</v>
      </c>
      <c r="CH58" s="174">
        <v>173</v>
      </c>
      <c r="CI58" s="74">
        <f t="shared" si="24"/>
        <v>519</v>
      </c>
      <c r="CJ58" s="174">
        <v>1320</v>
      </c>
      <c r="CK58" s="74">
        <f t="shared" si="25"/>
        <v>7920</v>
      </c>
      <c r="CL58" s="174">
        <v>9</v>
      </c>
      <c r="CM58" s="174">
        <v>9</v>
      </c>
      <c r="CN58" s="174">
        <v>9</v>
      </c>
      <c r="CO58" s="100">
        <f t="shared" si="26"/>
        <v>1008.3333333333334</v>
      </c>
      <c r="CP58" s="309"/>
      <c r="CQ58" s="319"/>
      <c r="CR58" s="91"/>
      <c r="CS58" s="83">
        <f t="shared" si="27"/>
        <v>0</v>
      </c>
      <c r="CT58" s="174"/>
      <c r="CU58" s="83">
        <f t="shared" si="28"/>
        <v>0</v>
      </c>
      <c r="CV58" s="174"/>
      <c r="CW58" s="83">
        <f t="shared" si="29"/>
        <v>0</v>
      </c>
      <c r="CX58" s="174"/>
      <c r="CY58" s="174"/>
      <c r="CZ58" s="174"/>
      <c r="DA58" s="98" t="e">
        <f t="shared" si="30"/>
        <v>#DIV/0!</v>
      </c>
      <c r="DB58" s="309"/>
      <c r="DC58" s="307"/>
      <c r="DD58" s="99">
        <v>131</v>
      </c>
      <c r="DE58" s="83">
        <f t="shared" si="31"/>
        <v>458.5</v>
      </c>
      <c r="DF58" s="174">
        <v>56</v>
      </c>
      <c r="DG58" s="83">
        <f t="shared" si="32"/>
        <v>196</v>
      </c>
      <c r="DH58" s="174">
        <v>1069</v>
      </c>
      <c r="DI58" s="83">
        <f t="shared" si="33"/>
        <v>7483</v>
      </c>
      <c r="DJ58" s="174">
        <v>6</v>
      </c>
      <c r="DK58" s="174">
        <v>6</v>
      </c>
      <c r="DL58" s="174">
        <v>6</v>
      </c>
      <c r="DM58" s="100">
        <f t="shared" si="34"/>
        <v>1356.25</v>
      </c>
      <c r="DN58" s="309"/>
      <c r="DO58" s="311"/>
      <c r="DP58" s="102">
        <v>0</v>
      </c>
      <c r="DQ58" s="74">
        <f t="shared" si="35"/>
        <v>0</v>
      </c>
      <c r="DR58" s="1">
        <v>114</v>
      </c>
      <c r="DS58" s="74">
        <f t="shared" si="36"/>
        <v>427.5</v>
      </c>
      <c r="DT58" s="1">
        <v>432</v>
      </c>
      <c r="DU58" s="74">
        <f t="shared" si="37"/>
        <v>3240</v>
      </c>
      <c r="DV58" s="1">
        <v>4</v>
      </c>
      <c r="DW58" s="1">
        <v>4</v>
      </c>
      <c r="DX58" s="110">
        <f t="shared" si="38"/>
        <v>4</v>
      </c>
      <c r="DY58" s="108">
        <f t="shared" si="39"/>
        <v>916.875</v>
      </c>
    </row>
    <row r="59" spans="8:129" ht="15.75" thickTop="1" x14ac:dyDescent="0.25">
      <c r="BF59" s="308" t="str">
        <f>C32</f>
        <v>LUNES</v>
      </c>
      <c r="BG59" s="312">
        <f>AX32</f>
        <v>42702</v>
      </c>
      <c r="BH59" s="135">
        <v>1828</v>
      </c>
      <c r="BI59" s="82">
        <f t="shared" si="40"/>
        <v>6398</v>
      </c>
      <c r="BJ59" s="79">
        <v>334</v>
      </c>
      <c r="BK59" s="82">
        <f t="shared" si="18"/>
        <v>1169</v>
      </c>
      <c r="BL59" s="79">
        <v>5499</v>
      </c>
      <c r="BM59" s="82">
        <f t="shared" si="19"/>
        <v>38493</v>
      </c>
      <c r="BN59" s="79"/>
      <c r="BO59" s="174">
        <v>26</v>
      </c>
      <c r="BP59" s="174">
        <v>26</v>
      </c>
      <c r="BQ59" s="119">
        <f t="shared" si="14"/>
        <v>1771.5384615384614</v>
      </c>
      <c r="BR59" s="308" t="str">
        <f>BF59</f>
        <v>LUNES</v>
      </c>
      <c r="BS59" s="314">
        <f>BG59</f>
        <v>42702</v>
      </c>
      <c r="BT59" s="99">
        <v>1853</v>
      </c>
      <c r="BU59" s="83">
        <f t="shared" si="20"/>
        <v>6485.5</v>
      </c>
      <c r="BV59" s="174">
        <v>206</v>
      </c>
      <c r="BW59" s="83">
        <f t="shared" si="41"/>
        <v>721</v>
      </c>
      <c r="BX59" s="174">
        <v>6983</v>
      </c>
      <c r="BY59" s="83">
        <f t="shared" si="42"/>
        <v>48881</v>
      </c>
      <c r="BZ59" s="174"/>
      <c r="CA59" s="174">
        <v>26</v>
      </c>
      <c r="CB59" s="174">
        <v>26</v>
      </c>
      <c r="CC59" s="100">
        <f t="shared" si="15"/>
        <v>2157.2115384615386</v>
      </c>
      <c r="CD59" s="308" t="str">
        <f>BR59</f>
        <v>LUNES</v>
      </c>
      <c r="CE59" s="316">
        <f>BS59</f>
        <v>42702</v>
      </c>
      <c r="CF59" s="99">
        <v>1257</v>
      </c>
      <c r="CG59" s="74">
        <f t="shared" si="23"/>
        <v>3771</v>
      </c>
      <c r="CH59" s="174">
        <v>352</v>
      </c>
      <c r="CI59" s="74">
        <f t="shared" si="24"/>
        <v>1056</v>
      </c>
      <c r="CJ59" s="174">
        <v>3579</v>
      </c>
      <c r="CK59" s="74">
        <f t="shared" si="25"/>
        <v>21474</v>
      </c>
      <c r="CL59" s="174"/>
      <c r="CM59" s="174">
        <v>10</v>
      </c>
      <c r="CN59" s="174">
        <v>14</v>
      </c>
      <c r="CO59" s="100">
        <f t="shared" si="26"/>
        <v>1878.6428571428571</v>
      </c>
      <c r="CP59" s="308" t="str">
        <f>CD59</f>
        <v>LUNES</v>
      </c>
      <c r="CQ59" s="318">
        <f>CE59</f>
        <v>42702</v>
      </c>
      <c r="CR59" s="91"/>
      <c r="CS59" s="83">
        <f t="shared" si="27"/>
        <v>0</v>
      </c>
      <c r="CT59" s="174"/>
      <c r="CU59" s="83">
        <f t="shared" si="28"/>
        <v>0</v>
      </c>
      <c r="CV59" s="174"/>
      <c r="CW59" s="83">
        <f t="shared" si="29"/>
        <v>0</v>
      </c>
      <c r="CX59" s="174"/>
      <c r="CY59" s="174"/>
      <c r="CZ59" s="174"/>
      <c r="DA59" s="98" t="e">
        <f t="shared" si="30"/>
        <v>#DIV/0!</v>
      </c>
      <c r="DB59" s="308" t="str">
        <f>CP59</f>
        <v>LUNES</v>
      </c>
      <c r="DC59" s="306">
        <f>CQ59</f>
        <v>42702</v>
      </c>
      <c r="DD59" s="99">
        <v>747</v>
      </c>
      <c r="DE59" s="83">
        <f t="shared" si="31"/>
        <v>2614.5</v>
      </c>
      <c r="DF59" s="174">
        <v>51</v>
      </c>
      <c r="DG59" s="83">
        <f t="shared" si="32"/>
        <v>178.5</v>
      </c>
      <c r="DH59" s="174">
        <v>2959</v>
      </c>
      <c r="DI59" s="83">
        <f t="shared" si="33"/>
        <v>20713</v>
      </c>
      <c r="DJ59" s="174"/>
      <c r="DK59" s="174">
        <v>10</v>
      </c>
      <c r="DL59" s="174">
        <v>10</v>
      </c>
      <c r="DM59" s="100">
        <f t="shared" si="34"/>
        <v>2350.6</v>
      </c>
      <c r="DN59" s="308" t="str">
        <f>DB59</f>
        <v>LUNES</v>
      </c>
      <c r="DO59" s="310">
        <f>DC59</f>
        <v>42702</v>
      </c>
      <c r="DP59" s="102">
        <v>50</v>
      </c>
      <c r="DQ59" s="74">
        <f t="shared" si="35"/>
        <v>187.5</v>
      </c>
      <c r="DR59" s="1">
        <v>146</v>
      </c>
      <c r="DS59" s="74">
        <f t="shared" si="36"/>
        <v>547.5</v>
      </c>
      <c r="DT59" s="1">
        <v>438</v>
      </c>
      <c r="DU59" s="74">
        <f t="shared" si="37"/>
        <v>3285</v>
      </c>
      <c r="DV59" s="1"/>
      <c r="DW59" s="1">
        <v>4</v>
      </c>
      <c r="DX59" s="110">
        <f t="shared" si="38"/>
        <v>4</v>
      </c>
      <c r="DY59" s="108">
        <f t="shared" si="39"/>
        <v>1005</v>
      </c>
    </row>
    <row r="60" spans="8:129" ht="15.75" thickBot="1" x14ac:dyDescent="0.3">
      <c r="BF60" s="309"/>
      <c r="BG60" s="313"/>
      <c r="BH60" s="135">
        <v>1862</v>
      </c>
      <c r="BI60" s="82">
        <f t="shared" si="40"/>
        <v>6517</v>
      </c>
      <c r="BJ60" s="79">
        <v>367</v>
      </c>
      <c r="BK60" s="82">
        <f t="shared" si="18"/>
        <v>1284.5</v>
      </c>
      <c r="BL60" s="79">
        <v>6062</v>
      </c>
      <c r="BM60" s="82">
        <f t="shared" si="19"/>
        <v>42434</v>
      </c>
      <c r="BN60" s="79">
        <v>27</v>
      </c>
      <c r="BO60" s="174">
        <v>25</v>
      </c>
      <c r="BP60" s="174">
        <v>26</v>
      </c>
      <c r="BQ60" s="119">
        <f t="shared" si="14"/>
        <v>1932.1346153846155</v>
      </c>
      <c r="BR60" s="309"/>
      <c r="BS60" s="315"/>
      <c r="BT60" s="99">
        <v>2022</v>
      </c>
      <c r="BU60" s="83">
        <f t="shared" si="20"/>
        <v>7077</v>
      </c>
      <c r="BV60" s="174">
        <v>325</v>
      </c>
      <c r="BW60" s="83">
        <f t="shared" si="41"/>
        <v>1137.5</v>
      </c>
      <c r="BX60" s="174">
        <v>7576</v>
      </c>
      <c r="BY60" s="83">
        <f t="shared" si="42"/>
        <v>53032</v>
      </c>
      <c r="BZ60" s="174">
        <v>26</v>
      </c>
      <c r="CA60" s="174">
        <v>28</v>
      </c>
      <c r="CB60" s="174">
        <v>26</v>
      </c>
      <c r="CC60" s="100">
        <f t="shared" si="15"/>
        <v>2355.6346153846152</v>
      </c>
      <c r="CD60" s="309"/>
      <c r="CE60" s="317"/>
      <c r="CF60" s="99">
        <v>1165</v>
      </c>
      <c r="CG60" s="74">
        <f t="shared" si="23"/>
        <v>3495</v>
      </c>
      <c r="CH60" s="174">
        <v>152</v>
      </c>
      <c r="CI60" s="74">
        <f t="shared" si="24"/>
        <v>456</v>
      </c>
      <c r="CJ60" s="174">
        <v>2980</v>
      </c>
      <c r="CK60" s="74">
        <f t="shared" si="25"/>
        <v>17880</v>
      </c>
      <c r="CL60" s="174">
        <v>16</v>
      </c>
      <c r="CM60" s="174">
        <v>13</v>
      </c>
      <c r="CN60" s="174">
        <v>14</v>
      </c>
      <c r="CO60" s="100">
        <f t="shared" si="26"/>
        <v>1559.3571428571429</v>
      </c>
      <c r="CP60" s="309"/>
      <c r="CQ60" s="319"/>
      <c r="CR60" s="91"/>
      <c r="CS60" s="83">
        <f t="shared" si="27"/>
        <v>0</v>
      </c>
      <c r="CT60" s="174"/>
      <c r="CU60" s="83">
        <f t="shared" si="28"/>
        <v>0</v>
      </c>
      <c r="CV60" s="174"/>
      <c r="CW60" s="83">
        <f t="shared" si="29"/>
        <v>0</v>
      </c>
      <c r="CX60" s="174"/>
      <c r="CY60" s="174"/>
      <c r="CZ60" s="174"/>
      <c r="DA60" s="98" t="e">
        <f t="shared" si="30"/>
        <v>#DIV/0!</v>
      </c>
      <c r="DB60" s="309"/>
      <c r="DC60" s="307"/>
      <c r="DD60" s="99">
        <v>477</v>
      </c>
      <c r="DE60" s="83">
        <f t="shared" si="31"/>
        <v>1669.5</v>
      </c>
      <c r="DF60" s="174">
        <v>84</v>
      </c>
      <c r="DG60" s="83">
        <f t="shared" si="32"/>
        <v>294</v>
      </c>
      <c r="DH60" s="174">
        <v>2499</v>
      </c>
      <c r="DI60" s="83">
        <f t="shared" si="33"/>
        <v>17493</v>
      </c>
      <c r="DJ60" s="174">
        <v>10</v>
      </c>
      <c r="DK60" s="174">
        <v>9</v>
      </c>
      <c r="DL60" s="174">
        <v>10</v>
      </c>
      <c r="DM60" s="100">
        <f t="shared" si="34"/>
        <v>1945.65</v>
      </c>
      <c r="DN60" s="309"/>
      <c r="DO60" s="311"/>
      <c r="DP60" s="102">
        <v>22</v>
      </c>
      <c r="DQ60" s="74">
        <f t="shared" si="35"/>
        <v>82.5</v>
      </c>
      <c r="DR60" s="1">
        <v>208</v>
      </c>
      <c r="DS60" s="74">
        <f t="shared" si="36"/>
        <v>780</v>
      </c>
      <c r="DT60" s="1">
        <v>440</v>
      </c>
      <c r="DU60" s="74">
        <f t="shared" si="37"/>
        <v>3300</v>
      </c>
      <c r="DV60" s="1">
        <v>4</v>
      </c>
      <c r="DW60" s="1">
        <v>4</v>
      </c>
      <c r="DX60" s="110">
        <f t="shared" si="38"/>
        <v>4</v>
      </c>
      <c r="DY60" s="108">
        <f t="shared" si="39"/>
        <v>1040.625</v>
      </c>
    </row>
    <row r="61" spans="8:129" x14ac:dyDescent="0.25">
      <c r="BF61" s="308" t="str">
        <f>C33</f>
        <v>MARTES</v>
      </c>
      <c r="BG61" s="312">
        <f>AX33</f>
        <v>42703</v>
      </c>
      <c r="BH61" s="135">
        <v>2010</v>
      </c>
      <c r="BI61" s="82">
        <f t="shared" si="40"/>
        <v>7035</v>
      </c>
      <c r="BJ61" s="79">
        <v>328</v>
      </c>
      <c r="BK61" s="82">
        <f t="shared" si="18"/>
        <v>1148</v>
      </c>
      <c r="BL61" s="79">
        <v>5714</v>
      </c>
      <c r="BM61" s="82">
        <f t="shared" si="19"/>
        <v>39998</v>
      </c>
      <c r="BN61" s="79"/>
      <c r="BO61" s="174">
        <v>27</v>
      </c>
      <c r="BP61" s="174">
        <v>27</v>
      </c>
      <c r="BQ61" s="119">
        <f t="shared" si="14"/>
        <v>1784.4814814814815</v>
      </c>
      <c r="BR61" s="308" t="str">
        <f>BF61</f>
        <v>MARTES</v>
      </c>
      <c r="BS61" s="314">
        <f>BG61</f>
        <v>42703</v>
      </c>
      <c r="BT61" s="99">
        <v>2206</v>
      </c>
      <c r="BU61" s="83">
        <f t="shared" si="20"/>
        <v>7721</v>
      </c>
      <c r="BV61" s="174">
        <v>152</v>
      </c>
      <c r="BW61" s="83">
        <f t="shared" si="41"/>
        <v>532</v>
      </c>
      <c r="BX61" s="174">
        <v>7993</v>
      </c>
      <c r="BY61" s="83">
        <f t="shared" si="42"/>
        <v>55951</v>
      </c>
      <c r="BZ61" s="174"/>
      <c r="CA61" s="174">
        <v>29</v>
      </c>
      <c r="CB61" s="174">
        <v>29</v>
      </c>
      <c r="CC61" s="100">
        <f t="shared" si="15"/>
        <v>2213.9310344827586</v>
      </c>
      <c r="CD61" s="308" t="str">
        <f>BR61</f>
        <v>MARTES</v>
      </c>
      <c r="CE61" s="316">
        <f>BS61</f>
        <v>42703</v>
      </c>
      <c r="CF61" s="99">
        <v>1371</v>
      </c>
      <c r="CG61" s="74">
        <f t="shared" si="23"/>
        <v>4113</v>
      </c>
      <c r="CH61" s="174">
        <v>425</v>
      </c>
      <c r="CI61" s="74">
        <f t="shared" si="24"/>
        <v>1275</v>
      </c>
      <c r="CJ61" s="174">
        <v>4014</v>
      </c>
      <c r="CK61" s="74">
        <f t="shared" si="25"/>
        <v>24084</v>
      </c>
      <c r="CL61" s="174"/>
      <c r="CM61" s="174">
        <v>18</v>
      </c>
      <c r="CN61" s="174">
        <v>17</v>
      </c>
      <c r="CO61" s="100">
        <f t="shared" si="26"/>
        <v>1733.6470588235295</v>
      </c>
      <c r="CP61" s="308" t="str">
        <f>CD61</f>
        <v>MARTES</v>
      </c>
      <c r="CQ61" s="318">
        <f>CE61</f>
        <v>42703</v>
      </c>
      <c r="CR61" s="91"/>
      <c r="CS61" s="83">
        <f t="shared" si="27"/>
        <v>0</v>
      </c>
      <c r="CT61" s="174"/>
      <c r="CU61" s="83">
        <f t="shared" si="28"/>
        <v>0</v>
      </c>
      <c r="CV61" s="174"/>
      <c r="CW61" s="83">
        <f t="shared" si="29"/>
        <v>0</v>
      </c>
      <c r="CX61" s="174"/>
      <c r="CY61" s="174"/>
      <c r="CZ61" s="174"/>
      <c r="DA61" s="98" t="e">
        <f t="shared" si="30"/>
        <v>#DIV/0!</v>
      </c>
      <c r="DB61" s="308" t="str">
        <f>CP61</f>
        <v>MARTES</v>
      </c>
      <c r="DC61" s="306">
        <f>CQ61</f>
        <v>42703</v>
      </c>
      <c r="DD61" s="99">
        <v>817</v>
      </c>
      <c r="DE61" s="83">
        <f t="shared" si="31"/>
        <v>2859.5</v>
      </c>
      <c r="DF61" s="174">
        <v>62</v>
      </c>
      <c r="DG61" s="83">
        <f t="shared" si="32"/>
        <v>217</v>
      </c>
      <c r="DH61" s="174">
        <v>3126</v>
      </c>
      <c r="DI61" s="83">
        <f t="shared" si="33"/>
        <v>21882</v>
      </c>
      <c r="DJ61" s="174"/>
      <c r="DK61" s="174">
        <v>12</v>
      </c>
      <c r="DL61" s="174">
        <v>12</v>
      </c>
      <c r="DM61" s="100">
        <f t="shared" si="34"/>
        <v>2079.875</v>
      </c>
      <c r="DN61" s="308" t="str">
        <f>DB61</f>
        <v>MARTES</v>
      </c>
      <c r="DO61" s="310">
        <f>DC61</f>
        <v>42703</v>
      </c>
      <c r="DP61" s="102">
        <v>37</v>
      </c>
      <c r="DQ61" s="74">
        <f t="shared" si="35"/>
        <v>138.75</v>
      </c>
      <c r="DR61" s="1">
        <v>148</v>
      </c>
      <c r="DS61" s="74">
        <f t="shared" si="36"/>
        <v>555</v>
      </c>
      <c r="DT61" s="1">
        <v>478</v>
      </c>
      <c r="DU61" s="74">
        <f t="shared" si="37"/>
        <v>3585</v>
      </c>
      <c r="DV61" s="1"/>
      <c r="DW61" s="1">
        <v>4</v>
      </c>
      <c r="DX61" s="110">
        <f t="shared" si="38"/>
        <v>4</v>
      </c>
      <c r="DY61" s="108">
        <f t="shared" si="39"/>
        <v>1069.6875</v>
      </c>
    </row>
    <row r="62" spans="8:129" ht="15.75" thickBot="1" x14ac:dyDescent="0.3">
      <c r="BF62" s="309"/>
      <c r="BG62" s="313"/>
      <c r="BH62" s="135">
        <v>1838</v>
      </c>
      <c r="BI62" s="82">
        <f t="shared" si="40"/>
        <v>6433</v>
      </c>
      <c r="BJ62" s="79">
        <v>308</v>
      </c>
      <c r="BK62" s="82">
        <f t="shared" si="18"/>
        <v>1078</v>
      </c>
      <c r="BL62" s="79">
        <v>5737</v>
      </c>
      <c r="BM62" s="82">
        <f t="shared" si="19"/>
        <v>40159</v>
      </c>
      <c r="BN62" s="79">
        <v>27</v>
      </c>
      <c r="BO62" s="174">
        <v>24</v>
      </c>
      <c r="BP62" s="174">
        <v>27</v>
      </c>
      <c r="BQ62" s="119">
        <f t="shared" si="14"/>
        <v>1765.5555555555557</v>
      </c>
      <c r="BR62" s="309"/>
      <c r="BS62" s="315"/>
      <c r="BT62" s="99">
        <v>1844</v>
      </c>
      <c r="BU62" s="83">
        <f t="shared" si="20"/>
        <v>6454</v>
      </c>
      <c r="BV62" s="174">
        <v>227</v>
      </c>
      <c r="BW62" s="83">
        <f t="shared" si="41"/>
        <v>794.5</v>
      </c>
      <c r="BX62" s="174">
        <v>6842</v>
      </c>
      <c r="BY62" s="83">
        <f t="shared" si="42"/>
        <v>47894</v>
      </c>
      <c r="BZ62" s="174">
        <v>29</v>
      </c>
      <c r="CA62" s="174">
        <v>25</v>
      </c>
      <c r="CB62" s="174">
        <v>29</v>
      </c>
      <c r="CC62" s="100">
        <f t="shared" si="15"/>
        <v>1901.4655172413793</v>
      </c>
      <c r="CD62" s="309"/>
      <c r="CE62" s="317"/>
      <c r="CF62" s="99">
        <v>1205</v>
      </c>
      <c r="CG62" s="74">
        <f t="shared" si="23"/>
        <v>3615</v>
      </c>
      <c r="CH62" s="174">
        <v>170</v>
      </c>
      <c r="CI62" s="74">
        <f t="shared" si="24"/>
        <v>510</v>
      </c>
      <c r="CJ62" s="174">
        <v>3164</v>
      </c>
      <c r="CK62" s="74">
        <f t="shared" si="25"/>
        <v>18984</v>
      </c>
      <c r="CL62" s="174">
        <v>17</v>
      </c>
      <c r="CM62" s="174">
        <v>14</v>
      </c>
      <c r="CN62" s="174">
        <v>17</v>
      </c>
      <c r="CO62" s="100">
        <f t="shared" si="26"/>
        <v>1359.3529411764705</v>
      </c>
      <c r="CP62" s="309"/>
      <c r="CQ62" s="319"/>
      <c r="CR62" s="91"/>
      <c r="CS62" s="83">
        <f t="shared" si="27"/>
        <v>0</v>
      </c>
      <c r="CT62" s="174"/>
      <c r="CU62" s="83">
        <f t="shared" si="28"/>
        <v>0</v>
      </c>
      <c r="CV62" s="174"/>
      <c r="CW62" s="83">
        <f t="shared" si="29"/>
        <v>0</v>
      </c>
      <c r="CX62" s="174"/>
      <c r="CY62" s="174"/>
      <c r="CZ62" s="174"/>
      <c r="DA62" s="98" t="e">
        <f t="shared" si="30"/>
        <v>#DIV/0!</v>
      </c>
      <c r="DB62" s="309"/>
      <c r="DC62" s="307"/>
      <c r="DD62" s="99">
        <v>568</v>
      </c>
      <c r="DE62" s="83">
        <f t="shared" si="31"/>
        <v>1988</v>
      </c>
      <c r="DF62" s="174">
        <v>51</v>
      </c>
      <c r="DG62" s="83">
        <f t="shared" si="32"/>
        <v>178.5</v>
      </c>
      <c r="DH62" s="174">
        <v>2728</v>
      </c>
      <c r="DI62" s="83">
        <f t="shared" si="33"/>
        <v>19096</v>
      </c>
      <c r="DJ62" s="174">
        <v>12</v>
      </c>
      <c r="DK62" s="174">
        <v>11</v>
      </c>
      <c r="DL62" s="174">
        <v>12</v>
      </c>
      <c r="DM62" s="100">
        <f t="shared" si="34"/>
        <v>1771.875</v>
      </c>
      <c r="DN62" s="309"/>
      <c r="DO62" s="311"/>
      <c r="DP62" s="102">
        <v>38</v>
      </c>
      <c r="DQ62" s="74">
        <f t="shared" si="35"/>
        <v>142.5</v>
      </c>
      <c r="DR62" s="1">
        <v>202</v>
      </c>
      <c r="DS62" s="74">
        <f t="shared" si="36"/>
        <v>757.5</v>
      </c>
      <c r="DT62" s="1">
        <v>545</v>
      </c>
      <c r="DU62" s="74">
        <f t="shared" si="37"/>
        <v>4087.5</v>
      </c>
      <c r="DV62" s="1">
        <v>4</v>
      </c>
      <c r="DW62" s="1">
        <v>4</v>
      </c>
      <c r="DX62" s="110">
        <f t="shared" si="38"/>
        <v>4</v>
      </c>
      <c r="DY62" s="108">
        <f t="shared" si="39"/>
        <v>1246.875</v>
      </c>
    </row>
    <row r="63" spans="8:129" x14ac:dyDescent="0.25">
      <c r="BF63" s="308" t="str">
        <f>C34</f>
        <v>MIÉRCOLES</v>
      </c>
      <c r="BG63" s="312">
        <f>AX34</f>
        <v>42704</v>
      </c>
      <c r="BH63" s="135">
        <v>2147</v>
      </c>
      <c r="BI63" s="82">
        <f t="shared" si="40"/>
        <v>7514.5</v>
      </c>
      <c r="BJ63" s="79">
        <v>361</v>
      </c>
      <c r="BK63" s="82">
        <f t="shared" si="18"/>
        <v>1263.5</v>
      </c>
      <c r="BL63" s="79">
        <v>5861</v>
      </c>
      <c r="BM63" s="82">
        <f t="shared" si="19"/>
        <v>41027</v>
      </c>
      <c r="BN63" s="79"/>
      <c r="BO63" s="174">
        <v>28</v>
      </c>
      <c r="BP63" s="174">
        <v>28</v>
      </c>
      <c r="BQ63" s="119">
        <f t="shared" si="14"/>
        <v>1778.75</v>
      </c>
      <c r="BR63" s="308" t="str">
        <f t="shared" ref="BR63:BS63" si="52">BF63</f>
        <v>MIÉRCOLES</v>
      </c>
      <c r="BS63" s="314">
        <f t="shared" si="52"/>
        <v>42704</v>
      </c>
      <c r="BT63" s="99">
        <v>2080</v>
      </c>
      <c r="BU63" s="83">
        <f t="shared" si="20"/>
        <v>7280</v>
      </c>
      <c r="BV63" s="174">
        <v>220</v>
      </c>
      <c r="BW63" s="83">
        <f t="shared" si="41"/>
        <v>770</v>
      </c>
      <c r="BX63" s="174">
        <v>7753</v>
      </c>
      <c r="BY63" s="83">
        <f t="shared" si="42"/>
        <v>54271</v>
      </c>
      <c r="BZ63" s="174"/>
      <c r="CA63" s="174">
        <v>26</v>
      </c>
      <c r="CB63" s="174">
        <v>26</v>
      </c>
      <c r="CC63" s="100">
        <f t="shared" si="15"/>
        <v>2396.9615384615386</v>
      </c>
      <c r="CD63" s="308" t="str">
        <f t="shared" ref="CD63:CE63" si="53">BR63</f>
        <v>MIÉRCOLES</v>
      </c>
      <c r="CE63" s="316">
        <f t="shared" si="53"/>
        <v>42704</v>
      </c>
      <c r="CF63" s="99">
        <v>1429</v>
      </c>
      <c r="CG63" s="74">
        <f t="shared" si="23"/>
        <v>4287</v>
      </c>
      <c r="CH63" s="174">
        <v>425</v>
      </c>
      <c r="CI63" s="74">
        <f t="shared" si="24"/>
        <v>1275</v>
      </c>
      <c r="CJ63" s="174">
        <v>3953</v>
      </c>
      <c r="CK63" s="74">
        <f t="shared" si="25"/>
        <v>23718</v>
      </c>
      <c r="CL63" s="174"/>
      <c r="CM63" s="174">
        <v>18</v>
      </c>
      <c r="CN63" s="174">
        <v>18</v>
      </c>
      <c r="CO63" s="100">
        <f t="shared" si="26"/>
        <v>1626.6666666666667</v>
      </c>
      <c r="CP63" s="308" t="str">
        <f t="shared" ref="CP63:CQ63" si="54">CD63</f>
        <v>MIÉRCOLES</v>
      </c>
      <c r="CQ63" s="318">
        <f t="shared" si="54"/>
        <v>42704</v>
      </c>
      <c r="CR63" s="91"/>
      <c r="CS63" s="83">
        <f t="shared" si="27"/>
        <v>0</v>
      </c>
      <c r="CT63" s="174"/>
      <c r="CU63" s="83">
        <f t="shared" si="28"/>
        <v>0</v>
      </c>
      <c r="CV63" s="174"/>
      <c r="CW63" s="83">
        <f t="shared" si="29"/>
        <v>0</v>
      </c>
      <c r="CX63" s="174"/>
      <c r="CY63" s="174"/>
      <c r="CZ63" s="174"/>
      <c r="DA63" s="98" t="e">
        <f t="shared" si="30"/>
        <v>#DIV/0!</v>
      </c>
      <c r="DB63" s="308" t="str">
        <f t="shared" ref="DB63:DC63" si="55">CP63</f>
        <v>MIÉRCOLES</v>
      </c>
      <c r="DC63" s="306">
        <f t="shared" si="55"/>
        <v>42704</v>
      </c>
      <c r="DD63" s="99">
        <v>763</v>
      </c>
      <c r="DE63" s="83">
        <f t="shared" si="31"/>
        <v>2670.5</v>
      </c>
      <c r="DF63" s="174">
        <v>44</v>
      </c>
      <c r="DG63" s="83">
        <f t="shared" si="32"/>
        <v>154</v>
      </c>
      <c r="DH63" s="174">
        <v>2801</v>
      </c>
      <c r="DI63" s="83">
        <f t="shared" si="33"/>
        <v>19607</v>
      </c>
      <c r="DJ63" s="174"/>
      <c r="DK63" s="174">
        <v>11</v>
      </c>
      <c r="DL63" s="174">
        <v>11</v>
      </c>
      <c r="DM63" s="100">
        <f t="shared" si="34"/>
        <v>2039.2272727272727</v>
      </c>
      <c r="DN63" s="308" t="str">
        <f t="shared" ref="DN63:DO63" si="56">DB63</f>
        <v>MIÉRCOLES</v>
      </c>
      <c r="DO63" s="310">
        <f t="shared" si="56"/>
        <v>42704</v>
      </c>
      <c r="DP63" s="102">
        <v>30</v>
      </c>
      <c r="DQ63" s="74">
        <f t="shared" si="35"/>
        <v>112.5</v>
      </c>
      <c r="DR63" s="1">
        <v>220</v>
      </c>
      <c r="DS63" s="74">
        <f t="shared" si="36"/>
        <v>825</v>
      </c>
      <c r="DT63" s="1">
        <v>499</v>
      </c>
      <c r="DU63" s="74">
        <f t="shared" si="37"/>
        <v>3742.5</v>
      </c>
      <c r="DV63" s="1"/>
      <c r="DW63" s="1">
        <v>4</v>
      </c>
      <c r="DX63" s="110">
        <f t="shared" si="38"/>
        <v>4</v>
      </c>
      <c r="DY63" s="108">
        <f t="shared" si="39"/>
        <v>1170</v>
      </c>
    </row>
    <row r="64" spans="8:129" ht="15.75" thickBot="1" x14ac:dyDescent="0.3">
      <c r="BF64" s="309"/>
      <c r="BG64" s="313"/>
      <c r="BH64" s="135">
        <v>1772</v>
      </c>
      <c r="BI64" s="82">
        <f t="shared" si="40"/>
        <v>6202</v>
      </c>
      <c r="BJ64" s="79">
        <v>337</v>
      </c>
      <c r="BK64" s="82">
        <f t="shared" si="18"/>
        <v>1179.5</v>
      </c>
      <c r="BL64" s="79">
        <v>5610</v>
      </c>
      <c r="BM64" s="82">
        <f t="shared" si="19"/>
        <v>39270</v>
      </c>
      <c r="BN64" s="79">
        <v>28</v>
      </c>
      <c r="BO64" s="174">
        <v>24</v>
      </c>
      <c r="BP64" s="174">
        <v>28</v>
      </c>
      <c r="BQ64" s="119">
        <f t="shared" si="14"/>
        <v>1666.125</v>
      </c>
      <c r="BR64" s="309"/>
      <c r="BS64" s="315"/>
      <c r="BT64" s="99">
        <v>1820</v>
      </c>
      <c r="BU64" s="83">
        <f t="shared" si="20"/>
        <v>6370</v>
      </c>
      <c r="BV64" s="174">
        <v>227</v>
      </c>
      <c r="BW64" s="83">
        <f t="shared" si="41"/>
        <v>794.5</v>
      </c>
      <c r="BX64" s="174">
        <v>7185</v>
      </c>
      <c r="BY64" s="83">
        <f t="shared" si="42"/>
        <v>50295</v>
      </c>
      <c r="BZ64" s="174">
        <v>28</v>
      </c>
      <c r="CA64" s="174">
        <v>26</v>
      </c>
      <c r="CB64" s="174">
        <v>26</v>
      </c>
      <c r="CC64" s="100">
        <f t="shared" si="15"/>
        <v>2209.9807692307691</v>
      </c>
      <c r="CD64" s="309"/>
      <c r="CE64" s="317"/>
      <c r="CF64" s="99">
        <v>1171</v>
      </c>
      <c r="CG64" s="74">
        <f t="shared" si="23"/>
        <v>3513</v>
      </c>
      <c r="CH64" s="174">
        <v>148</v>
      </c>
      <c r="CI64" s="74">
        <f t="shared" si="24"/>
        <v>444</v>
      </c>
      <c r="CJ64" s="174">
        <v>2922</v>
      </c>
      <c r="CK64" s="74">
        <f t="shared" si="25"/>
        <v>17532</v>
      </c>
      <c r="CL64" s="174">
        <v>17</v>
      </c>
      <c r="CM64" s="174">
        <v>14</v>
      </c>
      <c r="CN64" s="174">
        <v>18</v>
      </c>
      <c r="CO64" s="100">
        <f t="shared" si="26"/>
        <v>1193.8333333333333</v>
      </c>
      <c r="CP64" s="309"/>
      <c r="CQ64" s="319"/>
      <c r="CR64" s="91"/>
      <c r="CS64" s="83">
        <f t="shared" si="27"/>
        <v>0</v>
      </c>
      <c r="CT64" s="174"/>
      <c r="CU64" s="83">
        <f t="shared" si="28"/>
        <v>0</v>
      </c>
      <c r="CV64" s="174"/>
      <c r="CW64" s="83">
        <f t="shared" si="29"/>
        <v>0</v>
      </c>
      <c r="CX64" s="174"/>
      <c r="CY64" s="174"/>
      <c r="CZ64" s="174"/>
      <c r="DA64" s="98" t="e">
        <f t="shared" si="30"/>
        <v>#DIV/0!</v>
      </c>
      <c r="DB64" s="309"/>
      <c r="DC64" s="307"/>
      <c r="DD64" s="99">
        <v>548</v>
      </c>
      <c r="DE64" s="83">
        <f t="shared" si="31"/>
        <v>1918</v>
      </c>
      <c r="DF64" s="174">
        <v>91</v>
      </c>
      <c r="DG64" s="83">
        <f t="shared" si="32"/>
        <v>318.5</v>
      </c>
      <c r="DH64" s="174">
        <v>2491</v>
      </c>
      <c r="DI64" s="83">
        <f t="shared" si="33"/>
        <v>17437</v>
      </c>
      <c r="DJ64" s="174">
        <v>11</v>
      </c>
      <c r="DK64" s="174">
        <v>10</v>
      </c>
      <c r="DL64" s="174">
        <v>11</v>
      </c>
      <c r="DM64" s="100">
        <f t="shared" si="34"/>
        <v>1788.5</v>
      </c>
      <c r="DN64" s="309"/>
      <c r="DO64" s="311"/>
      <c r="DP64" s="102">
        <v>36</v>
      </c>
      <c r="DQ64" s="74">
        <f t="shared" si="35"/>
        <v>135</v>
      </c>
      <c r="DR64" s="1">
        <v>224</v>
      </c>
      <c r="DS64" s="74">
        <f t="shared" si="36"/>
        <v>840</v>
      </c>
      <c r="DT64" s="1">
        <v>573</v>
      </c>
      <c r="DU64" s="74">
        <f t="shared" si="37"/>
        <v>4297.5</v>
      </c>
      <c r="DV64" s="1">
        <v>4</v>
      </c>
      <c r="DW64" s="1">
        <v>4</v>
      </c>
      <c r="DX64" s="110">
        <f t="shared" si="38"/>
        <v>4</v>
      </c>
      <c r="DY64" s="108">
        <f t="shared" si="39"/>
        <v>1318.125</v>
      </c>
    </row>
    <row r="65" spans="58:129" x14ac:dyDescent="0.25">
      <c r="BF65" s="308">
        <f>C35</f>
        <v>0</v>
      </c>
      <c r="BG65" s="312"/>
      <c r="BH65" s="135"/>
      <c r="BI65" s="82">
        <f t="shared" si="40"/>
        <v>0</v>
      </c>
      <c r="BJ65" s="79"/>
      <c r="BK65" s="82">
        <f t="shared" si="18"/>
        <v>0</v>
      </c>
      <c r="BL65" s="79"/>
      <c r="BM65" s="82">
        <f t="shared" si="19"/>
        <v>0</v>
      </c>
      <c r="BN65" s="79"/>
      <c r="BO65" s="174"/>
      <c r="BP65" s="174"/>
      <c r="BQ65" s="119" t="e">
        <f t="shared" si="14"/>
        <v>#DIV/0!</v>
      </c>
      <c r="BR65" s="308">
        <f t="shared" ref="BR65" si="57">BF65</f>
        <v>0</v>
      </c>
      <c r="BS65" s="314"/>
      <c r="BT65" s="99"/>
      <c r="BU65" s="83">
        <f t="shared" si="20"/>
        <v>0</v>
      </c>
      <c r="BV65" s="174"/>
      <c r="BW65" s="83">
        <f t="shared" si="41"/>
        <v>0</v>
      </c>
      <c r="BX65" s="174"/>
      <c r="BY65" s="83">
        <f t="shared" si="42"/>
        <v>0</v>
      </c>
      <c r="BZ65" s="174"/>
      <c r="CA65" s="174"/>
      <c r="CB65" s="174"/>
      <c r="CC65" s="100" t="e">
        <f t="shared" si="15"/>
        <v>#DIV/0!</v>
      </c>
      <c r="CD65" s="308">
        <f t="shared" ref="CD65" si="58">BR65</f>
        <v>0</v>
      </c>
      <c r="CE65" s="316"/>
      <c r="CF65" s="99"/>
      <c r="CG65" s="74">
        <f t="shared" si="23"/>
        <v>0</v>
      </c>
      <c r="CH65" s="174"/>
      <c r="CI65" s="74">
        <f t="shared" si="24"/>
        <v>0</v>
      </c>
      <c r="CJ65" s="174"/>
      <c r="CK65" s="74">
        <f t="shared" si="25"/>
        <v>0</v>
      </c>
      <c r="CL65" s="174"/>
      <c r="CM65" s="174"/>
      <c r="CN65" s="174"/>
      <c r="CO65" s="100" t="e">
        <f t="shared" si="26"/>
        <v>#DIV/0!</v>
      </c>
      <c r="CP65" s="308">
        <f t="shared" ref="CP65" si="59">CD65</f>
        <v>0</v>
      </c>
      <c r="CQ65" s="318"/>
      <c r="CR65" s="91"/>
      <c r="CS65" s="83">
        <f t="shared" si="27"/>
        <v>0</v>
      </c>
      <c r="CT65" s="174"/>
      <c r="CU65" s="83">
        <f t="shared" si="28"/>
        <v>0</v>
      </c>
      <c r="CV65" s="174"/>
      <c r="CW65" s="83">
        <f t="shared" si="29"/>
        <v>0</v>
      </c>
      <c r="CX65" s="174"/>
      <c r="CY65" s="174"/>
      <c r="CZ65" s="174"/>
      <c r="DA65" s="98" t="e">
        <f t="shared" si="30"/>
        <v>#DIV/0!</v>
      </c>
      <c r="DB65" s="308">
        <f t="shared" ref="DB65" si="60">CP65</f>
        <v>0</v>
      </c>
      <c r="DC65" s="306"/>
      <c r="DD65" s="99"/>
      <c r="DE65" s="83">
        <f t="shared" si="31"/>
        <v>0</v>
      </c>
      <c r="DF65" s="174"/>
      <c r="DG65" s="83">
        <f t="shared" si="32"/>
        <v>0</v>
      </c>
      <c r="DH65" s="174"/>
      <c r="DI65" s="83">
        <f t="shared" si="33"/>
        <v>0</v>
      </c>
      <c r="DJ65" s="174"/>
      <c r="DK65" s="174"/>
      <c r="DL65" s="174"/>
      <c r="DM65" s="100" t="e">
        <f t="shared" si="34"/>
        <v>#DIV/0!</v>
      </c>
      <c r="DN65" s="308">
        <f t="shared" ref="DN65" si="61">DB65</f>
        <v>0</v>
      </c>
      <c r="DO65" s="310"/>
      <c r="DP65" s="102"/>
      <c r="DQ65" s="74">
        <f t="shared" si="35"/>
        <v>0</v>
      </c>
      <c r="DR65" s="1"/>
      <c r="DS65" s="74">
        <f t="shared" si="36"/>
        <v>0</v>
      </c>
      <c r="DT65" s="1"/>
      <c r="DU65" s="74">
        <f t="shared" si="37"/>
        <v>0</v>
      </c>
      <c r="DV65" s="1"/>
      <c r="DW65" s="1"/>
      <c r="DX65" s="110">
        <f t="shared" si="38"/>
        <v>0</v>
      </c>
      <c r="DY65" s="108" t="e">
        <f t="shared" si="39"/>
        <v>#DIV/0!</v>
      </c>
    </row>
    <row r="66" spans="58:129" ht="15.75" thickBot="1" x14ac:dyDescent="0.3">
      <c r="BF66" s="309"/>
      <c r="BG66" s="313"/>
      <c r="BH66" s="95"/>
      <c r="BI66" s="82">
        <f t="shared" si="40"/>
        <v>0</v>
      </c>
      <c r="BJ66" s="96"/>
      <c r="BK66" s="82">
        <f t="shared" si="18"/>
        <v>0</v>
      </c>
      <c r="BL66" s="96"/>
      <c r="BM66" s="82">
        <f t="shared" si="19"/>
        <v>0</v>
      </c>
      <c r="BN66" s="96"/>
      <c r="BO66" s="97"/>
      <c r="BP66" s="97"/>
      <c r="BQ66" s="119" t="e">
        <f t="shared" si="14"/>
        <v>#DIV/0!</v>
      </c>
      <c r="BR66" s="309"/>
      <c r="BS66" s="315"/>
      <c r="BT66" s="120"/>
      <c r="BU66" s="83">
        <f t="shared" si="20"/>
        <v>0</v>
      </c>
      <c r="BV66" s="174"/>
      <c r="BW66" s="83">
        <f t="shared" si="41"/>
        <v>0</v>
      </c>
      <c r="BX66" s="174"/>
      <c r="BY66" s="83">
        <f t="shared" si="42"/>
        <v>0</v>
      </c>
      <c r="BZ66" s="174"/>
      <c r="CA66" s="141"/>
      <c r="CB66" s="174"/>
      <c r="CC66" s="100" t="e">
        <f t="shared" si="15"/>
        <v>#DIV/0!</v>
      </c>
      <c r="CD66" s="309"/>
      <c r="CE66" s="317"/>
      <c r="CF66" s="99"/>
      <c r="CG66" s="74">
        <f t="shared" si="23"/>
        <v>0</v>
      </c>
      <c r="CH66" s="174"/>
      <c r="CI66" s="74">
        <f t="shared" si="24"/>
        <v>0</v>
      </c>
      <c r="CJ66" s="174"/>
      <c r="CK66" s="74">
        <f t="shared" si="25"/>
        <v>0</v>
      </c>
      <c r="CL66" s="174"/>
      <c r="CM66" s="141"/>
      <c r="CN66" s="174"/>
      <c r="CO66" s="100" t="e">
        <f t="shared" si="26"/>
        <v>#DIV/0!</v>
      </c>
      <c r="CP66" s="309"/>
      <c r="CQ66" s="319"/>
      <c r="CR66" s="91"/>
      <c r="CS66" s="83">
        <f t="shared" si="27"/>
        <v>0</v>
      </c>
      <c r="CT66" s="174"/>
      <c r="CU66" s="83">
        <f t="shared" si="28"/>
        <v>0</v>
      </c>
      <c r="CV66" s="174"/>
      <c r="CW66" s="83">
        <f t="shared" si="29"/>
        <v>0</v>
      </c>
      <c r="CX66" s="174"/>
      <c r="CY66" s="141"/>
      <c r="CZ66" s="174"/>
      <c r="DA66" s="98" t="e">
        <f t="shared" si="30"/>
        <v>#DIV/0!</v>
      </c>
      <c r="DB66" s="309"/>
      <c r="DC66" s="307"/>
      <c r="DD66" s="99"/>
      <c r="DE66" s="83">
        <f t="shared" si="31"/>
        <v>0</v>
      </c>
      <c r="DF66" s="174"/>
      <c r="DG66" s="83">
        <f t="shared" si="32"/>
        <v>0</v>
      </c>
      <c r="DH66" s="174"/>
      <c r="DI66" s="83">
        <f t="shared" si="33"/>
        <v>0</v>
      </c>
      <c r="DJ66" s="174"/>
      <c r="DK66" s="141"/>
      <c r="DL66" s="174"/>
      <c r="DM66" s="100" t="e">
        <f t="shared" si="34"/>
        <v>#DIV/0!</v>
      </c>
      <c r="DN66" s="309"/>
      <c r="DO66" s="311"/>
      <c r="DP66" s="103"/>
      <c r="DQ66" s="87">
        <f t="shared" si="35"/>
        <v>0</v>
      </c>
      <c r="DR66" s="84"/>
      <c r="DS66" s="87">
        <f t="shared" si="36"/>
        <v>0</v>
      </c>
      <c r="DT66" s="84"/>
      <c r="DU66" s="87">
        <f t="shared" si="37"/>
        <v>0</v>
      </c>
      <c r="DV66" s="84"/>
      <c r="DW66" s="84"/>
      <c r="DX66" s="110">
        <f t="shared" si="38"/>
        <v>0</v>
      </c>
      <c r="DY66" s="108" t="e">
        <f t="shared" si="39"/>
        <v>#DIV/0!</v>
      </c>
    </row>
    <row r="67" spans="58:129" ht="15.75" thickBot="1" x14ac:dyDescent="0.3">
      <c r="BG67" s="122" t="s">
        <v>28</v>
      </c>
      <c r="BH67" s="286">
        <f t="shared" ref="BH67:BP67" si="62">SUM(BH5:BH66)</f>
        <v>96469</v>
      </c>
      <c r="BI67" s="82">
        <f t="shared" si="40"/>
        <v>337641.5</v>
      </c>
      <c r="BJ67" s="93">
        <f t="shared" si="62"/>
        <v>20737</v>
      </c>
      <c r="BK67" s="82">
        <f t="shared" si="18"/>
        <v>72579.5</v>
      </c>
      <c r="BL67" s="93">
        <f t="shared" si="62"/>
        <v>307326</v>
      </c>
      <c r="BM67" s="82">
        <f t="shared" si="19"/>
        <v>2151282</v>
      </c>
      <c r="BN67" s="93">
        <f t="shared" si="62"/>
        <v>801</v>
      </c>
      <c r="BO67" s="94">
        <f t="shared" si="62"/>
        <v>1436</v>
      </c>
      <c r="BP67" s="121">
        <f t="shared" si="62"/>
        <v>1529</v>
      </c>
      <c r="BQ67" s="119">
        <f t="shared" si="14"/>
        <v>1675.2799215173316</v>
      </c>
      <c r="BR67" s="127"/>
      <c r="BS67" s="131" t="s">
        <v>28</v>
      </c>
      <c r="BT67" s="101">
        <f>SUM(BT5:BT66)</f>
        <v>95806</v>
      </c>
      <c r="BU67" s="83">
        <f t="shared" si="20"/>
        <v>335321</v>
      </c>
      <c r="BV67" s="80">
        <f>SUM(BV5:BV66)</f>
        <v>14531</v>
      </c>
      <c r="BW67" s="83">
        <f t="shared" si="41"/>
        <v>50858.5</v>
      </c>
      <c r="BX67" s="80">
        <f>SUM(BX5:BX66)</f>
        <v>378768</v>
      </c>
      <c r="BY67" s="83">
        <f t="shared" si="42"/>
        <v>2651376</v>
      </c>
      <c r="BZ67" s="76">
        <f>SUM(BZ5:BZ66)</f>
        <v>736</v>
      </c>
      <c r="CA67" s="142">
        <f>SUM(CA5:CA66)</f>
        <v>1356</v>
      </c>
      <c r="CB67" s="86">
        <f>SUM(CB5:CB66)</f>
        <v>1472</v>
      </c>
      <c r="CC67" s="100">
        <f t="shared" si="15"/>
        <v>2063.5567255434785</v>
      </c>
      <c r="CE67" s="122" t="s">
        <v>28</v>
      </c>
      <c r="CF67" s="101">
        <f>SUM(CF5:CF66)</f>
        <v>64715</v>
      </c>
      <c r="CG67" s="74">
        <f t="shared" si="23"/>
        <v>194145</v>
      </c>
      <c r="CH67" s="80">
        <f>SUM(CH5:CH66)</f>
        <v>14655</v>
      </c>
      <c r="CI67" s="74">
        <f t="shared" si="24"/>
        <v>43965</v>
      </c>
      <c r="CJ67" s="80">
        <f>SUM(CJ5:CJ66)</f>
        <v>177128</v>
      </c>
      <c r="CK67" s="74">
        <f t="shared" si="25"/>
        <v>1062768</v>
      </c>
      <c r="CL67" s="80">
        <f>SUM(CL5:CL66)</f>
        <v>442</v>
      </c>
      <c r="CM67" s="174">
        <f>SUM(CM5:CM66)</f>
        <v>765</v>
      </c>
      <c r="CN67" s="86">
        <f>SUM(CN5:CN66)</f>
        <v>833</v>
      </c>
      <c r="CO67" s="100">
        <f t="shared" si="26"/>
        <v>1561.6782713085233</v>
      </c>
      <c r="CP67" s="130"/>
      <c r="CQ67" s="128" t="s">
        <v>28</v>
      </c>
      <c r="CR67" s="80">
        <f>SUM(CR5:CR66)</f>
        <v>0</v>
      </c>
      <c r="CS67" s="83">
        <f t="shared" si="27"/>
        <v>0</v>
      </c>
      <c r="CT67" s="80">
        <f>SUM(CT5:CT66)</f>
        <v>0</v>
      </c>
      <c r="CU67" s="83">
        <f t="shared" si="28"/>
        <v>0</v>
      </c>
      <c r="CV67" s="80">
        <f>SUM(CV5:CV66)</f>
        <v>0</v>
      </c>
      <c r="CW67" s="83">
        <f t="shared" si="29"/>
        <v>0</v>
      </c>
      <c r="CX67" s="80">
        <f>SUM(CX5:CX66)</f>
        <v>0</v>
      </c>
      <c r="CY67" s="174">
        <f>SUM(CY5:CY66)</f>
        <v>0</v>
      </c>
      <c r="CZ67" s="86">
        <f>SUM(CZ5:CZ66)</f>
        <v>0</v>
      </c>
      <c r="DA67" s="98" t="e">
        <f t="shared" si="30"/>
        <v>#DIV/0!</v>
      </c>
      <c r="DC67" s="122" t="s">
        <v>28</v>
      </c>
      <c r="DD67" s="101">
        <f>SUM(DD5:DD66)</f>
        <v>32435</v>
      </c>
      <c r="DE67" s="83">
        <f t="shared" si="31"/>
        <v>113522.5</v>
      </c>
      <c r="DF67" s="80">
        <f>SUM(DF5:DF66)</f>
        <v>4008</v>
      </c>
      <c r="DG67" s="83">
        <f t="shared" si="32"/>
        <v>14028</v>
      </c>
      <c r="DH67" s="80">
        <f>SUM(DH5:DH66)</f>
        <v>142499</v>
      </c>
      <c r="DI67" s="83">
        <f t="shared" si="33"/>
        <v>997493</v>
      </c>
      <c r="DJ67" s="80">
        <f>SUM(DJ5:DJ66)</f>
        <v>327</v>
      </c>
      <c r="DK67" s="174">
        <f>SUM(DK5:DK66)</f>
        <v>572</v>
      </c>
      <c r="DL67" s="86">
        <f>SUM(DL5:DL66)</f>
        <v>622</v>
      </c>
      <c r="DM67" s="100">
        <f t="shared" si="34"/>
        <v>1808.7516077170419</v>
      </c>
      <c r="DN67" s="130"/>
      <c r="DO67" s="105" t="s">
        <v>28</v>
      </c>
      <c r="DP67" s="104">
        <f>SUM(DP5:DP66)</f>
        <v>1595</v>
      </c>
      <c r="DQ67" s="74">
        <f t="shared" si="35"/>
        <v>5981.25</v>
      </c>
      <c r="DR67" s="85">
        <f t="shared" ref="DR67:DX67" si="63">SUM(DR5:DR66)</f>
        <v>9048</v>
      </c>
      <c r="DS67" s="74">
        <f t="shared" si="36"/>
        <v>33930</v>
      </c>
      <c r="DT67" s="85">
        <f t="shared" si="63"/>
        <v>25043</v>
      </c>
      <c r="DU67" s="74">
        <f t="shared" si="37"/>
        <v>187822.5</v>
      </c>
      <c r="DV67" s="85">
        <f t="shared" si="63"/>
        <v>116</v>
      </c>
      <c r="DW67" s="126">
        <f t="shared" si="63"/>
        <v>214</v>
      </c>
      <c r="DX67" s="123">
        <f t="shared" si="63"/>
        <v>214</v>
      </c>
      <c r="DY67" s="108">
        <f t="shared" si="39"/>
        <v>1064.1764018691588</v>
      </c>
    </row>
  </sheetData>
  <dataConsolidate/>
  <mergeCells count="400">
    <mergeCell ref="AY3:BC3"/>
    <mergeCell ref="BH3:BQ3"/>
    <mergeCell ref="BT3:CC3"/>
    <mergeCell ref="CF3:CO3"/>
    <mergeCell ref="CR3:DA3"/>
    <mergeCell ref="DD3:DM3"/>
    <mergeCell ref="B3:D3"/>
    <mergeCell ref="E3:I3"/>
    <mergeCell ref="J3:M3"/>
    <mergeCell ref="Q3:AO3"/>
    <mergeCell ref="AP3:AT3"/>
    <mergeCell ref="AV3:AX3"/>
    <mergeCell ref="EA5:EA8"/>
    <mergeCell ref="BF7:BF8"/>
    <mergeCell ref="BG7:BG8"/>
    <mergeCell ref="BR7:BR8"/>
    <mergeCell ref="BS7:BS8"/>
    <mergeCell ref="CD7:CD8"/>
    <mergeCell ref="CE7:CE8"/>
    <mergeCell ref="DP3:DY3"/>
    <mergeCell ref="BF5:BF6"/>
    <mergeCell ref="BG5:BG6"/>
    <mergeCell ref="BR5:BR6"/>
    <mergeCell ref="BS5:BS6"/>
    <mergeCell ref="CD5:CD6"/>
    <mergeCell ref="CE5:CE6"/>
    <mergeCell ref="CP5:CP6"/>
    <mergeCell ref="CQ5:CQ6"/>
    <mergeCell ref="DB5:DB6"/>
    <mergeCell ref="CP7:CP8"/>
    <mergeCell ref="CQ7:CQ8"/>
    <mergeCell ref="DB7:DB8"/>
    <mergeCell ref="DC7:DC8"/>
    <mergeCell ref="DN7:DN8"/>
    <mergeCell ref="DO7:DO8"/>
    <mergeCell ref="DC5:DC6"/>
    <mergeCell ref="DN5:DN6"/>
    <mergeCell ref="DO5:DO6"/>
    <mergeCell ref="CP9:CP10"/>
    <mergeCell ref="CQ9:CQ10"/>
    <mergeCell ref="DB9:DB10"/>
    <mergeCell ref="DC9:DC10"/>
    <mergeCell ref="DN9:DN10"/>
    <mergeCell ref="DO9:DO10"/>
    <mergeCell ref="BF9:BF10"/>
    <mergeCell ref="BG9:BG10"/>
    <mergeCell ref="BR9:BR10"/>
    <mergeCell ref="BS9:BS10"/>
    <mergeCell ref="CD9:CD10"/>
    <mergeCell ref="CE9:CE10"/>
    <mergeCell ref="CP11:CP12"/>
    <mergeCell ref="CQ11:CQ12"/>
    <mergeCell ref="DB11:DB12"/>
    <mergeCell ref="DC11:DC12"/>
    <mergeCell ref="DN11:DN12"/>
    <mergeCell ref="DO11:DO12"/>
    <mergeCell ref="BF11:BF12"/>
    <mergeCell ref="BG11:BG12"/>
    <mergeCell ref="BR11:BR12"/>
    <mergeCell ref="BS11:BS12"/>
    <mergeCell ref="CD11:CD12"/>
    <mergeCell ref="CE11:CE12"/>
    <mergeCell ref="CP13:CP14"/>
    <mergeCell ref="CQ13:CQ14"/>
    <mergeCell ref="DB13:DB14"/>
    <mergeCell ref="DC13:DC14"/>
    <mergeCell ref="DN13:DN14"/>
    <mergeCell ref="DO13:DO14"/>
    <mergeCell ref="BF13:BF14"/>
    <mergeCell ref="BG13:BG14"/>
    <mergeCell ref="BR13:BR14"/>
    <mergeCell ref="BS13:BS14"/>
    <mergeCell ref="CD13:CD14"/>
    <mergeCell ref="CE13:CE14"/>
    <mergeCell ref="CP15:CP16"/>
    <mergeCell ref="CQ15:CQ16"/>
    <mergeCell ref="DB15:DB16"/>
    <mergeCell ref="DC15:DC16"/>
    <mergeCell ref="DN15:DN16"/>
    <mergeCell ref="DO15:DO16"/>
    <mergeCell ref="BF15:BF16"/>
    <mergeCell ref="BG15:BG16"/>
    <mergeCell ref="BR15:BR16"/>
    <mergeCell ref="BS15:BS16"/>
    <mergeCell ref="CD15:CD16"/>
    <mergeCell ref="CE15:CE16"/>
    <mergeCell ref="CP17:CP18"/>
    <mergeCell ref="CQ17:CQ18"/>
    <mergeCell ref="DB17:DB18"/>
    <mergeCell ref="DC17:DC18"/>
    <mergeCell ref="DN17:DN18"/>
    <mergeCell ref="DO17:DO18"/>
    <mergeCell ref="BF17:BF18"/>
    <mergeCell ref="BG17:BG18"/>
    <mergeCell ref="BR17:BR18"/>
    <mergeCell ref="BS17:BS18"/>
    <mergeCell ref="CD17:CD18"/>
    <mergeCell ref="CE17:CE18"/>
    <mergeCell ref="CP19:CP20"/>
    <mergeCell ref="CQ19:CQ20"/>
    <mergeCell ref="DB19:DB20"/>
    <mergeCell ref="DC19:DC20"/>
    <mergeCell ref="DN19:DN20"/>
    <mergeCell ref="DO19:DO20"/>
    <mergeCell ref="BF19:BF20"/>
    <mergeCell ref="BG19:BG20"/>
    <mergeCell ref="BR19:BR20"/>
    <mergeCell ref="BS19:BS20"/>
    <mergeCell ref="CD19:CD20"/>
    <mergeCell ref="CE19:CE20"/>
    <mergeCell ref="CP21:CP22"/>
    <mergeCell ref="CQ21:CQ22"/>
    <mergeCell ref="DB21:DB22"/>
    <mergeCell ref="DC21:DC22"/>
    <mergeCell ref="DN21:DN22"/>
    <mergeCell ref="DO21:DO22"/>
    <mergeCell ref="BF21:BF22"/>
    <mergeCell ref="BG21:BG22"/>
    <mergeCell ref="BR21:BR22"/>
    <mergeCell ref="BS21:BS22"/>
    <mergeCell ref="CD21:CD22"/>
    <mergeCell ref="CE21:CE22"/>
    <mergeCell ref="CP23:CP24"/>
    <mergeCell ref="CQ23:CQ24"/>
    <mergeCell ref="DB23:DB24"/>
    <mergeCell ref="DC23:DC24"/>
    <mergeCell ref="DN23:DN24"/>
    <mergeCell ref="DO23:DO24"/>
    <mergeCell ref="BF23:BF24"/>
    <mergeCell ref="BG23:BG24"/>
    <mergeCell ref="BR23:BR24"/>
    <mergeCell ref="BS23:BS24"/>
    <mergeCell ref="CD23:CD24"/>
    <mergeCell ref="CE23:CE24"/>
    <mergeCell ref="CP25:CP26"/>
    <mergeCell ref="CQ25:CQ26"/>
    <mergeCell ref="DB25:DB26"/>
    <mergeCell ref="DC25:DC26"/>
    <mergeCell ref="DN25:DN26"/>
    <mergeCell ref="DO25:DO26"/>
    <mergeCell ref="BF25:BF26"/>
    <mergeCell ref="BG25:BG26"/>
    <mergeCell ref="BR25:BR26"/>
    <mergeCell ref="BS25:BS26"/>
    <mergeCell ref="CD25:CD26"/>
    <mergeCell ref="CE25:CE26"/>
    <mergeCell ref="CP27:CP28"/>
    <mergeCell ref="CQ27:CQ28"/>
    <mergeCell ref="DB27:DB28"/>
    <mergeCell ref="DC27:DC28"/>
    <mergeCell ref="DN27:DN28"/>
    <mergeCell ref="DO27:DO28"/>
    <mergeCell ref="BF27:BF28"/>
    <mergeCell ref="BG27:BG28"/>
    <mergeCell ref="BR27:BR28"/>
    <mergeCell ref="BS27:BS28"/>
    <mergeCell ref="CD27:CD28"/>
    <mergeCell ref="CE27:CE28"/>
    <mergeCell ref="CP29:CP30"/>
    <mergeCell ref="CQ29:CQ30"/>
    <mergeCell ref="DB29:DB30"/>
    <mergeCell ref="DC29:DC30"/>
    <mergeCell ref="DN29:DN30"/>
    <mergeCell ref="DO29:DO30"/>
    <mergeCell ref="BF29:BF30"/>
    <mergeCell ref="BG29:BG30"/>
    <mergeCell ref="BR29:BR30"/>
    <mergeCell ref="BS29:BS30"/>
    <mergeCell ref="CD29:CD30"/>
    <mergeCell ref="CE29:CE30"/>
    <mergeCell ref="CP31:CP32"/>
    <mergeCell ref="CQ31:CQ32"/>
    <mergeCell ref="DB31:DB32"/>
    <mergeCell ref="DC31:DC32"/>
    <mergeCell ref="DN31:DN32"/>
    <mergeCell ref="DO31:DO32"/>
    <mergeCell ref="BF31:BF32"/>
    <mergeCell ref="BG31:BG32"/>
    <mergeCell ref="BR31:BR32"/>
    <mergeCell ref="BS31:BS32"/>
    <mergeCell ref="CD31:CD32"/>
    <mergeCell ref="CE31:CE32"/>
    <mergeCell ref="CP33:CP34"/>
    <mergeCell ref="CQ33:CQ34"/>
    <mergeCell ref="DB33:DB34"/>
    <mergeCell ref="DC33:DC34"/>
    <mergeCell ref="DN33:DN34"/>
    <mergeCell ref="DO33:DO34"/>
    <mergeCell ref="BF33:BF34"/>
    <mergeCell ref="BG33:BG34"/>
    <mergeCell ref="BR33:BR34"/>
    <mergeCell ref="BS33:BS34"/>
    <mergeCell ref="CD33:CD34"/>
    <mergeCell ref="CE33:CE34"/>
    <mergeCell ref="CP35:CP36"/>
    <mergeCell ref="CQ35:CQ36"/>
    <mergeCell ref="DB35:DB36"/>
    <mergeCell ref="DC35:DC36"/>
    <mergeCell ref="DN35:DN36"/>
    <mergeCell ref="DO35:DO36"/>
    <mergeCell ref="BF35:BF36"/>
    <mergeCell ref="BG35:BG36"/>
    <mergeCell ref="BR35:BR36"/>
    <mergeCell ref="BS35:BS36"/>
    <mergeCell ref="CD35:CD36"/>
    <mergeCell ref="CE35:CE36"/>
    <mergeCell ref="DO37:DO38"/>
    <mergeCell ref="AM38:AO38"/>
    <mergeCell ref="AV39:AX39"/>
    <mergeCell ref="BF39:BF40"/>
    <mergeCell ref="BG39:BG40"/>
    <mergeCell ref="BR39:BR40"/>
    <mergeCell ref="BS39:BS40"/>
    <mergeCell ref="CD39:CD40"/>
    <mergeCell ref="CE39:CE40"/>
    <mergeCell ref="CP39:CP40"/>
    <mergeCell ref="CE37:CE38"/>
    <mergeCell ref="CP37:CP38"/>
    <mergeCell ref="CQ37:CQ38"/>
    <mergeCell ref="DB37:DB38"/>
    <mergeCell ref="DC37:DC38"/>
    <mergeCell ref="DN37:DN38"/>
    <mergeCell ref="AV37:AX37"/>
    <mergeCell ref="BF37:BF38"/>
    <mergeCell ref="BG37:BG38"/>
    <mergeCell ref="BR37:BR38"/>
    <mergeCell ref="BS37:BS38"/>
    <mergeCell ref="CD37:CD38"/>
    <mergeCell ref="CQ39:CQ40"/>
    <mergeCell ref="DB39:DB40"/>
    <mergeCell ref="DC39:DC40"/>
    <mergeCell ref="DN39:DN40"/>
    <mergeCell ref="DO39:DO40"/>
    <mergeCell ref="AV41:AX41"/>
    <mergeCell ref="BF41:BF42"/>
    <mergeCell ref="BG41:BG42"/>
    <mergeCell ref="BR41:BR42"/>
    <mergeCell ref="BS41:BS42"/>
    <mergeCell ref="AV43:AX43"/>
    <mergeCell ref="BF43:BF44"/>
    <mergeCell ref="BG43:BG44"/>
    <mergeCell ref="BR43:BR44"/>
    <mergeCell ref="BS43:BS44"/>
    <mergeCell ref="CD43:CD44"/>
    <mergeCell ref="CE43:CE44"/>
    <mergeCell ref="CP43:CP44"/>
    <mergeCell ref="CD41:CD42"/>
    <mergeCell ref="CE41:CE42"/>
    <mergeCell ref="CP41:CP42"/>
    <mergeCell ref="CQ43:CQ44"/>
    <mergeCell ref="DB43:DB44"/>
    <mergeCell ref="DC43:DC44"/>
    <mergeCell ref="DN43:DN44"/>
    <mergeCell ref="DO43:DO44"/>
    <mergeCell ref="AY44:BA44"/>
    <mergeCell ref="BB44:BC44"/>
    <mergeCell ref="DN41:DN42"/>
    <mergeCell ref="DO41:DO42"/>
    <mergeCell ref="CQ41:CQ42"/>
    <mergeCell ref="DB41:DB42"/>
    <mergeCell ref="DC41:DC42"/>
    <mergeCell ref="CP45:CP46"/>
    <mergeCell ref="CQ45:CQ46"/>
    <mergeCell ref="DB45:DB46"/>
    <mergeCell ref="DC45:DC46"/>
    <mergeCell ref="DN45:DN46"/>
    <mergeCell ref="DO45:DO46"/>
    <mergeCell ref="BF45:BF46"/>
    <mergeCell ref="BG45:BG46"/>
    <mergeCell ref="BR45:BR46"/>
    <mergeCell ref="BS45:BS46"/>
    <mergeCell ref="CD45:CD46"/>
    <mergeCell ref="CE45:CE46"/>
    <mergeCell ref="DC47:DC48"/>
    <mergeCell ref="DN47:DN48"/>
    <mergeCell ref="DO47:DO48"/>
    <mergeCell ref="BF47:BF48"/>
    <mergeCell ref="BG47:BG48"/>
    <mergeCell ref="BR47:BR48"/>
    <mergeCell ref="BS47:BS48"/>
    <mergeCell ref="CD47:CD48"/>
    <mergeCell ref="CE47:CE48"/>
    <mergeCell ref="AV48:AX48"/>
    <mergeCell ref="AV49:AX49"/>
    <mergeCell ref="BF49:BF50"/>
    <mergeCell ref="BG49:BG50"/>
    <mergeCell ref="BR49:BR50"/>
    <mergeCell ref="BS49:BS50"/>
    <mergeCell ref="CP47:CP48"/>
    <mergeCell ref="CQ47:CQ48"/>
    <mergeCell ref="DB47:DB48"/>
    <mergeCell ref="DN49:DN50"/>
    <mergeCell ref="DO49:DO50"/>
    <mergeCell ref="AV51:AX51"/>
    <mergeCell ref="BF51:BF52"/>
    <mergeCell ref="BG51:BG52"/>
    <mergeCell ref="BR51:BR52"/>
    <mergeCell ref="BS51:BS52"/>
    <mergeCell ref="CD51:CD52"/>
    <mergeCell ref="CE51:CE52"/>
    <mergeCell ref="CP51:CP52"/>
    <mergeCell ref="CD49:CD50"/>
    <mergeCell ref="CE49:CE50"/>
    <mergeCell ref="CP49:CP50"/>
    <mergeCell ref="CQ49:CQ50"/>
    <mergeCell ref="DB49:DB50"/>
    <mergeCell ref="DC49:DC50"/>
    <mergeCell ref="CQ51:CQ52"/>
    <mergeCell ref="DB51:DB52"/>
    <mergeCell ref="DC51:DC52"/>
    <mergeCell ref="DN51:DN52"/>
    <mergeCell ref="DO51:DO52"/>
    <mergeCell ref="AV53:AX53"/>
    <mergeCell ref="BF53:BF54"/>
    <mergeCell ref="BG53:BG54"/>
    <mergeCell ref="BR53:BR54"/>
    <mergeCell ref="BS53:BS54"/>
    <mergeCell ref="AV55:AX55"/>
    <mergeCell ref="BF55:BF56"/>
    <mergeCell ref="BG55:BG56"/>
    <mergeCell ref="BR55:BR56"/>
    <mergeCell ref="BS55:BS56"/>
    <mergeCell ref="DN55:DN56"/>
    <mergeCell ref="DO55:DO56"/>
    <mergeCell ref="AY56:BA56"/>
    <mergeCell ref="BB56:BC56"/>
    <mergeCell ref="DN53:DN54"/>
    <mergeCell ref="DO53:DO54"/>
    <mergeCell ref="CQ53:CQ54"/>
    <mergeCell ref="DB53:DB54"/>
    <mergeCell ref="DC53:DC54"/>
    <mergeCell ref="CD55:CD56"/>
    <mergeCell ref="CE55:CE56"/>
    <mergeCell ref="CP55:CP56"/>
    <mergeCell ref="CD53:CD54"/>
    <mergeCell ref="CE53:CE54"/>
    <mergeCell ref="CP53:CP54"/>
    <mergeCell ref="CQ55:CQ56"/>
    <mergeCell ref="DB55:DB56"/>
    <mergeCell ref="DC55:DC56"/>
    <mergeCell ref="CP57:CP58"/>
    <mergeCell ref="CQ57:CQ58"/>
    <mergeCell ref="DB57:DB58"/>
    <mergeCell ref="DC57:DC58"/>
    <mergeCell ref="DN57:DN58"/>
    <mergeCell ref="DO57:DO58"/>
    <mergeCell ref="BF57:BF58"/>
    <mergeCell ref="BG57:BG58"/>
    <mergeCell ref="BR57:BR58"/>
    <mergeCell ref="BS57:BS58"/>
    <mergeCell ref="CD57:CD58"/>
    <mergeCell ref="CE57:CE58"/>
    <mergeCell ref="CP59:CP60"/>
    <mergeCell ref="CQ59:CQ60"/>
    <mergeCell ref="DB59:DB60"/>
    <mergeCell ref="DC59:DC60"/>
    <mergeCell ref="DN59:DN60"/>
    <mergeCell ref="DO59:DO60"/>
    <mergeCell ref="BF59:BF60"/>
    <mergeCell ref="BG59:BG60"/>
    <mergeCell ref="BR59:BR60"/>
    <mergeCell ref="BS59:BS60"/>
    <mergeCell ref="CD59:CD60"/>
    <mergeCell ref="CE59:CE60"/>
    <mergeCell ref="CP61:CP62"/>
    <mergeCell ref="CQ61:CQ62"/>
    <mergeCell ref="DB61:DB62"/>
    <mergeCell ref="DC61:DC62"/>
    <mergeCell ref="DN61:DN62"/>
    <mergeCell ref="DO61:DO62"/>
    <mergeCell ref="BF61:BF62"/>
    <mergeCell ref="BG61:BG62"/>
    <mergeCell ref="BR61:BR62"/>
    <mergeCell ref="BS61:BS62"/>
    <mergeCell ref="CD61:CD62"/>
    <mergeCell ref="CE61:CE62"/>
    <mergeCell ref="CP63:CP64"/>
    <mergeCell ref="CQ63:CQ64"/>
    <mergeCell ref="DB63:DB64"/>
    <mergeCell ref="DC63:DC64"/>
    <mergeCell ref="DN63:DN64"/>
    <mergeCell ref="DO63:DO64"/>
    <mergeCell ref="BF63:BF64"/>
    <mergeCell ref="BG63:BG64"/>
    <mergeCell ref="BR63:BR64"/>
    <mergeCell ref="BS63:BS64"/>
    <mergeCell ref="CD63:CD64"/>
    <mergeCell ref="CE63:CE64"/>
    <mergeCell ref="CP65:CP66"/>
    <mergeCell ref="CQ65:CQ66"/>
    <mergeCell ref="DB65:DB66"/>
    <mergeCell ref="DC65:DC66"/>
    <mergeCell ref="DN65:DN66"/>
    <mergeCell ref="DO65:DO66"/>
    <mergeCell ref="BF65:BF66"/>
    <mergeCell ref="BG65:BG66"/>
    <mergeCell ref="BR65:BR66"/>
    <mergeCell ref="BS65:BS66"/>
    <mergeCell ref="CD65:CD66"/>
    <mergeCell ref="CE65:CE66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B67"/>
  <sheetViews>
    <sheetView tabSelected="1" topLeftCell="CF1" zoomScaleNormal="100" workbookViewId="0">
      <pane ySplit="4" topLeftCell="A5" activePane="bottomLeft" state="frozen"/>
      <selection activeCell="F1" sqref="F1"/>
      <selection pane="bottomLeft" activeCell="DL18" sqref="DL1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3" width="13.5703125" hidden="1" customWidth="1"/>
    <col min="24" max="24" width="14.140625" customWidth="1"/>
    <col min="25" max="25" width="12.7109375" customWidth="1"/>
    <col min="26" max="26" width="13.7109375" customWidth="1"/>
    <col min="27" max="27" width="12.85546875" bestFit="1" customWidth="1"/>
    <col min="28" max="28" width="13.85546875" bestFit="1" customWidth="1"/>
    <col min="29" max="29" width="14.28515625" customWidth="1"/>
    <col min="30" max="30" width="16.42578125" bestFit="1" customWidth="1"/>
    <col min="31" max="31" width="12.85546875" customWidth="1"/>
    <col min="32" max="32" width="12.7109375" bestFit="1" customWidth="1"/>
    <col min="33" max="33" width="11.42578125" customWidth="1"/>
    <col min="34" max="34" width="11.5703125" customWidth="1"/>
    <col min="35" max="35" width="13.28515625" customWidth="1"/>
    <col min="36" max="36" width="12.7109375" bestFit="1" customWidth="1"/>
    <col min="37" max="37" width="13.42578125" customWidth="1"/>
    <col min="38" max="38" width="11.5703125" customWidth="1"/>
    <col min="39" max="39" width="12.7109375" customWidth="1"/>
    <col min="40" max="41" width="13.85546875" customWidth="1"/>
    <col min="42" max="42" width="19.5703125" bestFit="1" customWidth="1"/>
    <col min="43" max="43" width="17.42578125" bestFit="1" customWidth="1"/>
    <col min="44" max="45" width="21" customWidth="1"/>
    <col min="46" max="46" width="22.85546875" bestFit="1" customWidth="1"/>
    <col min="48" max="48" width="7.5703125" customWidth="1"/>
    <col min="51" max="51" width="15.28515625" customWidth="1"/>
    <col min="52" max="53" width="14.140625" customWidth="1"/>
    <col min="54" max="54" width="6.140625" bestFit="1" customWidth="1"/>
    <col min="55" max="55" width="14.140625" bestFit="1" customWidth="1"/>
    <col min="56" max="56" width="22.7109375" customWidth="1"/>
    <col min="57" max="57" width="14.140625" bestFit="1" customWidth="1"/>
    <col min="58" max="58" width="11" bestFit="1" customWidth="1"/>
    <col min="60" max="60" width="10.7109375" bestFit="1" customWidth="1"/>
    <col min="61" max="61" width="12.28515625" customWidth="1"/>
    <col min="62" max="62" width="8.28515625" customWidth="1"/>
    <col min="63" max="63" width="12.28515625" bestFit="1" customWidth="1"/>
    <col min="64" max="64" width="9" bestFit="1" customWidth="1"/>
    <col min="65" max="65" width="14.140625" bestFit="1" customWidth="1"/>
    <col min="66" max="66" width="8.42578125" style="81" customWidth="1"/>
    <col min="67" max="67" width="8.140625" bestFit="1" customWidth="1"/>
    <col min="68" max="68" width="9.85546875" bestFit="1" customWidth="1"/>
    <col min="69" max="69" width="11.28515625" bestFit="1" customWidth="1"/>
    <col min="70" max="71" width="11.28515625" customWidth="1"/>
    <col min="72" max="72" width="10" bestFit="1" customWidth="1"/>
    <col min="73" max="73" width="12.5703125" bestFit="1" customWidth="1"/>
    <col min="74" max="74" width="8.28515625" customWidth="1"/>
    <col min="75" max="75" width="11.5703125" bestFit="1" customWidth="1"/>
    <col min="76" max="76" width="9" bestFit="1" customWidth="1"/>
    <col min="77" max="77" width="14.140625" bestFit="1" customWidth="1"/>
    <col min="78" max="78" width="8.28515625" customWidth="1"/>
    <col min="79" max="79" width="8.140625" bestFit="1" customWidth="1"/>
    <col min="81" max="81" width="11.5703125" bestFit="1" customWidth="1"/>
    <col min="82" max="83" width="11.5703125" customWidth="1"/>
    <col min="84" max="84" width="10" bestFit="1" customWidth="1"/>
    <col min="85" max="85" width="12.5703125" bestFit="1" customWidth="1"/>
    <col min="86" max="86" width="8.28515625" customWidth="1"/>
    <col min="87" max="87" width="11.5703125" bestFit="1" customWidth="1"/>
    <col min="88" max="88" width="9.28515625" customWidth="1"/>
    <col min="89" max="89" width="14.140625" bestFit="1" customWidth="1"/>
    <col min="90" max="90" width="8.140625" customWidth="1"/>
    <col min="91" max="91" width="8.140625" bestFit="1" customWidth="1"/>
    <col min="92" max="92" width="9.85546875" bestFit="1" customWidth="1"/>
    <col min="93" max="93" width="11.5703125" bestFit="1" customWidth="1"/>
    <col min="94" max="95" width="11.5703125" hidden="1" customWidth="1"/>
    <col min="96" max="96" width="10" hidden="1" customWidth="1"/>
    <col min="97" max="97" width="12.5703125" hidden="1" customWidth="1"/>
    <col min="98" max="98" width="8.28515625" hidden="1" customWidth="1"/>
    <col min="99" max="99" width="11.5703125" hidden="1" customWidth="1"/>
    <col min="100" max="100" width="9" hidden="1" customWidth="1"/>
    <col min="101" max="101" width="14.140625" hidden="1" customWidth="1"/>
    <col min="102" max="102" width="8.42578125" hidden="1" customWidth="1"/>
    <col min="103" max="103" width="8.140625" hidden="1" customWidth="1"/>
    <col min="104" max="104" width="9.85546875" hidden="1" customWidth="1"/>
    <col min="105" max="105" width="11.5703125" hidden="1" customWidth="1"/>
    <col min="106" max="107" width="11.5703125" customWidth="1"/>
    <col min="108" max="108" width="10" bestFit="1" customWidth="1"/>
    <col min="109" max="109" width="12.42578125" customWidth="1"/>
    <col min="110" max="110" width="8.28515625" customWidth="1"/>
    <col min="111" max="111" width="11.5703125" bestFit="1" customWidth="1"/>
    <col min="112" max="112" width="9" bestFit="1" customWidth="1"/>
    <col min="113" max="113" width="12.5703125" bestFit="1" customWidth="1"/>
    <col min="114" max="114" width="8.7109375" customWidth="1"/>
    <col min="115" max="115" width="8.140625" bestFit="1" customWidth="1"/>
    <col min="116" max="116" width="9.85546875" bestFit="1" customWidth="1"/>
    <col min="117" max="117" width="10.5703125" bestFit="1" customWidth="1"/>
    <col min="118" max="119" width="10.5703125" customWidth="1"/>
    <col min="120" max="120" width="10" bestFit="1" customWidth="1"/>
    <col min="121" max="121" width="11.28515625" bestFit="1" customWidth="1"/>
    <col min="122" max="122" width="10.28515625" bestFit="1" customWidth="1"/>
    <col min="124" max="124" width="8.5703125" bestFit="1" customWidth="1"/>
    <col min="125" max="125" width="12.5703125" bestFit="1" customWidth="1"/>
    <col min="126" max="126" width="8.28515625" bestFit="1" customWidth="1"/>
    <col min="127" max="127" width="11.140625" bestFit="1" customWidth="1"/>
    <col min="128" max="128" width="10.140625" bestFit="1" customWidth="1"/>
    <col min="129" max="129" width="10.5703125" bestFit="1" customWidth="1"/>
    <col min="132" max="132" width="19.5703125" bestFit="1" customWidth="1"/>
  </cols>
  <sheetData>
    <row r="1" spans="2:132" ht="28.5" x14ac:dyDescent="0.45">
      <c r="B1" s="11" t="s">
        <v>136</v>
      </c>
      <c r="I1" s="30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4"/>
      <c r="Y1" s="4"/>
      <c r="Z1" s="4"/>
      <c r="AA1" s="12" t="s">
        <v>36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232" t="str">
        <f>Q2</f>
        <v>NOVIEMBRE  2016</v>
      </c>
      <c r="AS1" s="4"/>
      <c r="AT1" s="4"/>
      <c r="AU1" s="4"/>
      <c r="AV1" s="221" t="s">
        <v>72</v>
      </c>
      <c r="AW1" s="4"/>
      <c r="AX1" s="4"/>
      <c r="AY1" s="4"/>
      <c r="AZ1" s="4"/>
      <c r="BA1" s="12" t="s">
        <v>36</v>
      </c>
      <c r="BB1" s="4"/>
      <c r="BC1" s="4"/>
      <c r="BD1" s="4"/>
      <c r="BY1" s="81"/>
      <c r="CK1" s="81"/>
      <c r="CW1" s="81"/>
      <c r="DI1" s="81"/>
      <c r="DU1" s="81"/>
    </row>
    <row r="2" spans="2:132" ht="24" thickBot="1" x14ac:dyDescent="0.4">
      <c r="B2" s="10" t="s">
        <v>163</v>
      </c>
      <c r="P2" s="4"/>
      <c r="Q2" s="10" t="str">
        <f>B2</f>
        <v>NOVIEMBRE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13"/>
      <c r="AP2" s="4"/>
      <c r="AQ2" s="4"/>
      <c r="AR2" s="4"/>
      <c r="AS2" s="4"/>
      <c r="AT2" s="4"/>
      <c r="AU2" s="4"/>
      <c r="AV2" s="10" t="str">
        <f>B2</f>
        <v>NOVIEMBRE  2016</v>
      </c>
      <c r="AW2" s="4"/>
      <c r="AX2" s="4"/>
      <c r="AY2" s="4"/>
      <c r="AZ2" s="4"/>
      <c r="BA2" s="4"/>
      <c r="BB2" s="4"/>
      <c r="BC2" s="4"/>
      <c r="BD2" s="4"/>
      <c r="BL2" s="233" t="str">
        <f>AV2</f>
        <v>NOVIEMBRE  2016</v>
      </c>
      <c r="BX2" s="233" t="str">
        <f>BL2</f>
        <v>NOVIEMBRE  2016</v>
      </c>
      <c r="CJ2" s="233" t="str">
        <f>BX2</f>
        <v>NOVIEMBRE  2016</v>
      </c>
      <c r="CV2" s="233" t="str">
        <f>CJ2</f>
        <v>NOVIEMBRE  2016</v>
      </c>
      <c r="DH2" s="233" t="str">
        <f>CV2</f>
        <v>NOVIEMBRE  2016</v>
      </c>
      <c r="DT2" s="233" t="str">
        <f>DH2</f>
        <v>NOVIEMBRE  2016</v>
      </c>
      <c r="DU2" s="81"/>
    </row>
    <row r="3" spans="2:132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305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60"/>
      <c r="AP3" s="361" t="s">
        <v>119</v>
      </c>
      <c r="AQ3" s="362"/>
      <c r="AR3" s="362"/>
      <c r="AS3" s="362"/>
      <c r="AT3" s="363"/>
      <c r="AU3" s="4"/>
      <c r="AV3" s="351"/>
      <c r="AW3" s="351"/>
      <c r="AX3" s="351"/>
      <c r="AY3" s="364" t="s">
        <v>120</v>
      </c>
      <c r="AZ3" s="365"/>
      <c r="BA3" s="365"/>
      <c r="BB3" s="365"/>
      <c r="BC3" s="366"/>
      <c r="BD3" s="200"/>
      <c r="BH3" s="338" t="s">
        <v>113</v>
      </c>
      <c r="BI3" s="339"/>
      <c r="BJ3" s="339"/>
      <c r="BK3" s="339"/>
      <c r="BL3" s="339"/>
      <c r="BM3" s="339"/>
      <c r="BN3" s="339"/>
      <c r="BO3" s="339"/>
      <c r="BP3" s="339"/>
      <c r="BQ3" s="340"/>
      <c r="BR3" s="203"/>
      <c r="BS3" s="203"/>
      <c r="BT3" s="338" t="s">
        <v>114</v>
      </c>
      <c r="BU3" s="339"/>
      <c r="BV3" s="339"/>
      <c r="BW3" s="339"/>
      <c r="BX3" s="339"/>
      <c r="BY3" s="339"/>
      <c r="BZ3" s="339"/>
      <c r="CA3" s="339"/>
      <c r="CB3" s="339"/>
      <c r="CC3" s="340"/>
      <c r="CD3" s="203"/>
      <c r="CE3" s="203"/>
      <c r="CF3" s="341" t="s">
        <v>115</v>
      </c>
      <c r="CG3" s="342"/>
      <c r="CH3" s="342"/>
      <c r="CI3" s="342"/>
      <c r="CJ3" s="342"/>
      <c r="CK3" s="342"/>
      <c r="CL3" s="342"/>
      <c r="CM3" s="342"/>
      <c r="CN3" s="342"/>
      <c r="CO3" s="343"/>
      <c r="CP3" s="203"/>
      <c r="CQ3" s="203"/>
      <c r="CR3" s="344"/>
      <c r="CS3" s="345"/>
      <c r="CT3" s="345"/>
      <c r="CU3" s="345"/>
      <c r="CV3" s="345"/>
      <c r="CW3" s="345"/>
      <c r="CX3" s="345"/>
      <c r="CY3" s="345"/>
      <c r="CZ3" s="345"/>
      <c r="DA3" s="346"/>
      <c r="DB3" s="203"/>
      <c r="DC3" s="203"/>
      <c r="DD3" s="344" t="s">
        <v>116</v>
      </c>
      <c r="DE3" s="345"/>
      <c r="DF3" s="345"/>
      <c r="DG3" s="345"/>
      <c r="DH3" s="345"/>
      <c r="DI3" s="345"/>
      <c r="DJ3" s="345"/>
      <c r="DK3" s="345"/>
      <c r="DL3" s="345"/>
      <c r="DM3" s="346"/>
      <c r="DN3" s="203"/>
      <c r="DO3" s="203"/>
      <c r="DP3" s="347" t="s">
        <v>112</v>
      </c>
      <c r="DQ3" s="348"/>
      <c r="DR3" s="348"/>
      <c r="DS3" s="348"/>
      <c r="DT3" s="348"/>
      <c r="DU3" s="348"/>
      <c r="DV3" s="348"/>
      <c r="DW3" s="348"/>
      <c r="DX3" s="348"/>
      <c r="DY3" s="349"/>
    </row>
    <row r="4" spans="2:132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305"/>
      <c r="P4" s="182" t="s">
        <v>1</v>
      </c>
      <c r="Q4" s="183" t="s">
        <v>3</v>
      </c>
      <c r="R4" s="183" t="s">
        <v>31</v>
      </c>
      <c r="S4" s="183" t="s">
        <v>161</v>
      </c>
      <c r="T4" s="183" t="s">
        <v>5</v>
      </c>
      <c r="U4" s="183"/>
      <c r="V4" s="183"/>
      <c r="W4" s="183"/>
      <c r="X4" s="183" t="s">
        <v>9</v>
      </c>
      <c r="Y4" s="183" t="s">
        <v>14</v>
      </c>
      <c r="Z4" s="183" t="s">
        <v>4</v>
      </c>
      <c r="AA4" s="183" t="s">
        <v>10</v>
      </c>
      <c r="AB4" s="183" t="s">
        <v>6</v>
      </c>
      <c r="AC4" s="183" t="s">
        <v>111</v>
      </c>
      <c r="AD4" s="184" t="s">
        <v>12</v>
      </c>
      <c r="AE4" s="183" t="s">
        <v>32</v>
      </c>
      <c r="AF4" s="183" t="s">
        <v>33</v>
      </c>
      <c r="AG4" s="183" t="s">
        <v>37</v>
      </c>
      <c r="AH4" s="183" t="s">
        <v>34</v>
      </c>
      <c r="AI4" s="183" t="s">
        <v>15</v>
      </c>
      <c r="AJ4" s="185" t="s">
        <v>13</v>
      </c>
      <c r="AK4" s="183" t="s">
        <v>8</v>
      </c>
      <c r="AL4" s="183" t="s">
        <v>11</v>
      </c>
      <c r="AM4" s="183" t="s">
        <v>127</v>
      </c>
      <c r="AN4" s="183" t="s">
        <v>103</v>
      </c>
      <c r="AO4" s="202" t="s">
        <v>76</v>
      </c>
      <c r="AP4" s="238" t="s">
        <v>74</v>
      </c>
      <c r="AQ4" s="239" t="s">
        <v>125</v>
      </c>
      <c r="AR4" s="240" t="s">
        <v>128</v>
      </c>
      <c r="AS4" s="256" t="s">
        <v>129</v>
      </c>
      <c r="AT4" s="241" t="s">
        <v>133</v>
      </c>
      <c r="AU4" s="4"/>
      <c r="AV4" s="195" t="s">
        <v>30</v>
      </c>
      <c r="AW4" s="196" t="s">
        <v>0</v>
      </c>
      <c r="AX4" s="196" t="s">
        <v>1</v>
      </c>
      <c r="AY4" s="197" t="s">
        <v>107</v>
      </c>
      <c r="AZ4" s="197" t="s">
        <v>108</v>
      </c>
      <c r="BA4" s="198">
        <v>200</v>
      </c>
      <c r="BB4" s="199"/>
      <c r="BC4" s="199" t="s">
        <v>109</v>
      </c>
      <c r="BD4" s="220" t="s">
        <v>130</v>
      </c>
      <c r="BG4" s="125" t="s">
        <v>1</v>
      </c>
      <c r="BH4" s="177" t="s">
        <v>99</v>
      </c>
      <c r="BI4" s="178" t="s">
        <v>150</v>
      </c>
      <c r="BJ4" s="179" t="s">
        <v>89</v>
      </c>
      <c r="BK4" s="178" t="s">
        <v>151</v>
      </c>
      <c r="BL4" s="179" t="s">
        <v>90</v>
      </c>
      <c r="BM4" s="178" t="s">
        <v>152</v>
      </c>
      <c r="BN4" s="179" t="s">
        <v>97</v>
      </c>
      <c r="BO4" s="180" t="s">
        <v>98</v>
      </c>
      <c r="BP4" s="180" t="s">
        <v>91</v>
      </c>
      <c r="BQ4" s="181" t="s">
        <v>96</v>
      </c>
      <c r="BS4" s="125" t="s">
        <v>1</v>
      </c>
      <c r="BT4" s="136" t="s">
        <v>99</v>
      </c>
      <c r="BU4" s="137" t="s">
        <v>150</v>
      </c>
      <c r="BV4" s="138" t="s">
        <v>89</v>
      </c>
      <c r="BW4" s="137" t="s">
        <v>151</v>
      </c>
      <c r="BX4" s="138" t="s">
        <v>90</v>
      </c>
      <c r="BY4" s="137" t="s">
        <v>152</v>
      </c>
      <c r="BZ4" s="138" t="s">
        <v>97</v>
      </c>
      <c r="CA4" s="139" t="s">
        <v>98</v>
      </c>
      <c r="CB4" s="139" t="s">
        <v>91</v>
      </c>
      <c r="CC4" s="140" t="s">
        <v>96</v>
      </c>
      <c r="CE4" s="125" t="s">
        <v>1</v>
      </c>
      <c r="CF4" s="111" t="s">
        <v>100</v>
      </c>
      <c r="CG4" s="112" t="s">
        <v>150</v>
      </c>
      <c r="CH4" s="113" t="s">
        <v>89</v>
      </c>
      <c r="CI4" s="112" t="s">
        <v>151</v>
      </c>
      <c r="CJ4" s="113" t="s">
        <v>90</v>
      </c>
      <c r="CK4" s="112" t="s">
        <v>152</v>
      </c>
      <c r="CL4" s="113" t="s">
        <v>97</v>
      </c>
      <c r="CM4" s="114" t="s">
        <v>98</v>
      </c>
      <c r="CN4" s="114" t="s">
        <v>91</v>
      </c>
      <c r="CO4" s="115" t="s">
        <v>96</v>
      </c>
      <c r="CQ4" s="125" t="s">
        <v>1</v>
      </c>
      <c r="CR4" s="129" t="s">
        <v>100</v>
      </c>
      <c r="CS4" s="116" t="s">
        <v>150</v>
      </c>
      <c r="CT4" s="117" t="s">
        <v>89</v>
      </c>
      <c r="CU4" s="116" t="s">
        <v>151</v>
      </c>
      <c r="CV4" s="117" t="s">
        <v>90</v>
      </c>
      <c r="CW4" s="116" t="s">
        <v>152</v>
      </c>
      <c r="CX4" s="117" t="s">
        <v>97</v>
      </c>
      <c r="CY4" s="118" t="s">
        <v>98</v>
      </c>
      <c r="CZ4" s="118" t="s">
        <v>91</v>
      </c>
      <c r="DA4" s="124" t="s">
        <v>96</v>
      </c>
      <c r="DC4" s="125" t="s">
        <v>1</v>
      </c>
      <c r="DD4" s="290" t="s">
        <v>100</v>
      </c>
      <c r="DE4" s="291" t="s">
        <v>150</v>
      </c>
      <c r="DF4" s="292" t="s">
        <v>89</v>
      </c>
      <c r="DG4" s="291" t="s">
        <v>151</v>
      </c>
      <c r="DH4" s="292" t="s">
        <v>90</v>
      </c>
      <c r="DI4" s="291" t="s">
        <v>152</v>
      </c>
      <c r="DJ4" s="292" t="s">
        <v>97</v>
      </c>
      <c r="DK4" s="293" t="s">
        <v>98</v>
      </c>
      <c r="DL4" s="293" t="s">
        <v>91</v>
      </c>
      <c r="DM4" s="294" t="s">
        <v>96</v>
      </c>
      <c r="DO4" s="204" t="s">
        <v>1</v>
      </c>
      <c r="DP4" s="205" t="s">
        <v>100</v>
      </c>
      <c r="DQ4" s="206" t="s">
        <v>150</v>
      </c>
      <c r="DR4" s="207" t="s">
        <v>153</v>
      </c>
      <c r="DS4" s="206" t="s">
        <v>151</v>
      </c>
      <c r="DT4" s="207" t="s">
        <v>90</v>
      </c>
      <c r="DU4" s="206" t="s">
        <v>152</v>
      </c>
      <c r="DV4" s="207" t="s">
        <v>97</v>
      </c>
      <c r="DW4" s="208" t="s">
        <v>98</v>
      </c>
      <c r="DX4" s="208" t="s">
        <v>91</v>
      </c>
      <c r="DY4" s="209" t="s">
        <v>96</v>
      </c>
    </row>
    <row r="5" spans="2:132" ht="19.5" thickBot="1" x14ac:dyDescent="0.35">
      <c r="B5" s="274">
        <v>336</v>
      </c>
      <c r="C5" s="38" t="s">
        <v>25</v>
      </c>
      <c r="D5" s="39">
        <v>42705</v>
      </c>
      <c r="E5" s="143">
        <v>79968</v>
      </c>
      <c r="F5" s="143">
        <v>101164</v>
      </c>
      <c r="G5" s="35">
        <v>43068</v>
      </c>
      <c r="H5" s="168"/>
      <c r="I5" s="169">
        <v>40054</v>
      </c>
      <c r="J5" s="57">
        <f t="shared" ref="J5:J35" si="0">SUM(E5:I5)</f>
        <v>264254</v>
      </c>
      <c r="K5" s="58">
        <v>6268</v>
      </c>
      <c r="L5" s="58">
        <v>40769</v>
      </c>
      <c r="M5" s="36">
        <f t="shared" ref="M5:M35" si="1">+J5+K5+L5</f>
        <v>311291</v>
      </c>
      <c r="N5" s="47"/>
      <c r="O5" s="48"/>
      <c r="P5" s="42">
        <f t="shared" ref="P5:P35" si="2">D5</f>
        <v>42705</v>
      </c>
      <c r="Q5" s="166">
        <v>91250</v>
      </c>
      <c r="R5" s="166">
        <v>2691</v>
      </c>
      <c r="S5" s="166">
        <v>9548</v>
      </c>
      <c r="T5" s="166">
        <v>117</v>
      </c>
      <c r="U5" s="166"/>
      <c r="V5" s="166"/>
      <c r="W5" s="166"/>
      <c r="X5" s="166"/>
      <c r="Y5" s="166"/>
      <c r="Z5" s="166"/>
      <c r="AA5" s="166">
        <v>58</v>
      </c>
      <c r="AB5" s="166"/>
      <c r="AC5" s="166"/>
      <c r="AD5" s="40"/>
      <c r="AE5" s="166">
        <v>350</v>
      </c>
      <c r="AF5" s="166">
        <v>1700</v>
      </c>
      <c r="AG5" s="166"/>
      <c r="AH5" s="166"/>
      <c r="AI5" s="166"/>
      <c r="AJ5" s="166"/>
      <c r="AK5" s="166"/>
      <c r="AL5" s="166"/>
      <c r="AM5" s="166"/>
      <c r="AN5" s="55"/>
      <c r="AO5" s="52"/>
      <c r="AP5" s="44">
        <f t="shared" ref="AP5:AP35" si="3">SUM(Q5:AO5)</f>
        <v>105714</v>
      </c>
      <c r="AQ5" s="43">
        <v>0</v>
      </c>
      <c r="AR5" s="50">
        <f t="shared" ref="AR5:AR35" si="4">M5</f>
        <v>311291</v>
      </c>
      <c r="AS5" s="49">
        <f>'[2]DIC 16'!$I$5</f>
        <v>25688.5</v>
      </c>
      <c r="AT5" s="46">
        <f>SUM(AP5:AS5)</f>
        <v>442693.5</v>
      </c>
      <c r="AV5" s="275">
        <f t="shared" ref="AV5:AX35" si="5">B5</f>
        <v>336</v>
      </c>
      <c r="AW5" s="38" t="str">
        <f t="shared" si="5"/>
        <v>JUEVES</v>
      </c>
      <c r="AX5" s="42">
        <f t="shared" si="5"/>
        <v>42705</v>
      </c>
      <c r="AY5" s="69">
        <f t="shared" ref="AY5:AZ35" si="6">E5/7</f>
        <v>11424</v>
      </c>
      <c r="AZ5" s="69">
        <f t="shared" si="6"/>
        <v>14452</v>
      </c>
      <c r="BA5" s="69">
        <f t="shared" ref="BA5:BA35" si="7">G5/6</f>
        <v>7178</v>
      </c>
      <c r="BB5" s="69">
        <f t="shared" ref="BB5:BC35" si="8">H5/7</f>
        <v>0</v>
      </c>
      <c r="BC5" s="157">
        <f t="shared" si="8"/>
        <v>5722</v>
      </c>
      <c r="BD5" s="158">
        <f t="shared" ref="BD5:BD35" si="9">SUM(AY5:BC5)</f>
        <v>38776</v>
      </c>
      <c r="BF5" s="308" t="str">
        <f>C5</f>
        <v>JUEVES</v>
      </c>
      <c r="BG5" s="312">
        <f>AX5</f>
        <v>42705</v>
      </c>
      <c r="BH5" s="88">
        <v>2166</v>
      </c>
      <c r="BI5" s="82">
        <f>BH5*3.5</f>
        <v>7581</v>
      </c>
      <c r="BJ5" s="77">
        <v>300</v>
      </c>
      <c r="BK5" s="82">
        <f>BJ5*3.5</f>
        <v>1050</v>
      </c>
      <c r="BL5" s="77">
        <v>6048</v>
      </c>
      <c r="BM5" s="82">
        <f>BL5*7</f>
        <v>42336</v>
      </c>
      <c r="BN5" s="75"/>
      <c r="BO5" s="174">
        <v>26</v>
      </c>
      <c r="BP5" s="174">
        <v>26</v>
      </c>
      <c r="BQ5" s="119">
        <f t="shared" ref="BQ5:BQ67" si="10">(BI5+BK5+BM5)/BP5</f>
        <v>1960.2692307692307</v>
      </c>
      <c r="BR5" s="308" t="str">
        <f>BF5</f>
        <v>JUEVES</v>
      </c>
      <c r="BS5" s="314">
        <f>BG5</f>
        <v>42705</v>
      </c>
      <c r="BT5" s="107">
        <v>2412</v>
      </c>
      <c r="BU5" s="83">
        <f>BT5*3.5</f>
        <v>8442</v>
      </c>
      <c r="BV5" s="69">
        <v>215</v>
      </c>
      <c r="BW5" s="83">
        <f>BV5*3.5</f>
        <v>752.5</v>
      </c>
      <c r="BX5" s="69">
        <v>7646</v>
      </c>
      <c r="BY5" s="83">
        <f>BX5*7</f>
        <v>53522</v>
      </c>
      <c r="BZ5" s="69"/>
      <c r="CA5" s="69">
        <v>26</v>
      </c>
      <c r="CB5" s="69">
        <v>27</v>
      </c>
      <c r="CC5" s="108">
        <f t="shared" ref="CC5:CC67" si="11">(BU5+BW5+BY5)/CB5</f>
        <v>2322.8333333333335</v>
      </c>
      <c r="CD5" s="308" t="str">
        <f>BR5</f>
        <v>JUEVES</v>
      </c>
      <c r="CE5" s="316">
        <f>BS5</f>
        <v>42705</v>
      </c>
      <c r="CF5" s="107">
        <v>1544</v>
      </c>
      <c r="CG5" s="83">
        <f>CF5*3</f>
        <v>4632</v>
      </c>
      <c r="CH5" s="69">
        <v>479</v>
      </c>
      <c r="CI5" s="83">
        <f>CH5*3</f>
        <v>1437</v>
      </c>
      <c r="CJ5" s="69">
        <v>4141</v>
      </c>
      <c r="CK5" s="83">
        <f>CJ5*6</f>
        <v>24846</v>
      </c>
      <c r="CL5" s="69"/>
      <c r="CM5" s="69">
        <v>21</v>
      </c>
      <c r="CN5" s="69">
        <v>21</v>
      </c>
      <c r="CO5" s="108">
        <f>(CG5+CI5+CK5)/CN5</f>
        <v>1472.1428571428571</v>
      </c>
      <c r="CP5" s="308" t="str">
        <f>CD5</f>
        <v>JUEVES</v>
      </c>
      <c r="CQ5" s="318">
        <f>CE5</f>
        <v>42705</v>
      </c>
      <c r="CR5" s="90"/>
      <c r="CS5" s="83">
        <f>CR5*3.5</f>
        <v>0</v>
      </c>
      <c r="CT5" s="69"/>
      <c r="CU5" s="83">
        <f>CT5*3.5</f>
        <v>0</v>
      </c>
      <c r="CV5" s="69"/>
      <c r="CW5" s="83">
        <f>CV5*7</f>
        <v>0</v>
      </c>
      <c r="CX5" s="69"/>
      <c r="CY5" s="69"/>
      <c r="CZ5" s="69"/>
      <c r="DA5" s="106" t="e">
        <f>(CS5+CU5+CW5)/CZ5</f>
        <v>#DIV/0!</v>
      </c>
      <c r="DB5" s="308" t="str">
        <f>CP5</f>
        <v>JUEVES</v>
      </c>
      <c r="DC5" s="306">
        <f>CQ5</f>
        <v>42705</v>
      </c>
      <c r="DD5" s="107">
        <v>732</v>
      </c>
      <c r="DE5" s="83">
        <f>DD5*3.5</f>
        <v>2562</v>
      </c>
      <c r="DF5" s="69">
        <v>55</v>
      </c>
      <c r="DG5" s="83">
        <f>DF5*3.5</f>
        <v>192.5</v>
      </c>
      <c r="DH5" s="69">
        <v>2944</v>
      </c>
      <c r="DI5" s="83">
        <f>DH5*7</f>
        <v>20608</v>
      </c>
      <c r="DJ5" s="69"/>
      <c r="DK5" s="69">
        <v>11</v>
      </c>
      <c r="DL5" s="69">
        <v>11</v>
      </c>
      <c r="DM5" s="108">
        <f>(DE5+DG5+DI5)/DL5</f>
        <v>2123.8636363636365</v>
      </c>
      <c r="DN5" s="308" t="str">
        <f>DB5</f>
        <v>JUEVES</v>
      </c>
      <c r="DO5" s="310">
        <f>DC5</f>
        <v>42705</v>
      </c>
      <c r="DP5" s="109">
        <v>23</v>
      </c>
      <c r="DQ5" s="83">
        <f>DP5*3.75</f>
        <v>86.25</v>
      </c>
      <c r="DR5" s="110">
        <v>186</v>
      </c>
      <c r="DS5" s="83">
        <f>DR5*3.75</f>
        <v>697.5</v>
      </c>
      <c r="DT5" s="110">
        <v>403</v>
      </c>
      <c r="DU5" s="83">
        <f>DT5*7.5</f>
        <v>3022.5</v>
      </c>
      <c r="DV5" s="110"/>
      <c r="DW5" s="110">
        <v>4</v>
      </c>
      <c r="DX5" s="110">
        <f>DW5</f>
        <v>4</v>
      </c>
      <c r="DY5" s="108">
        <f>(DQ5+DS5+DU5)/DX5</f>
        <v>951.5625</v>
      </c>
      <c r="EA5" s="337" t="s">
        <v>92</v>
      </c>
      <c r="EB5" s="73" t="s">
        <v>93</v>
      </c>
    </row>
    <row r="6" spans="2:132" ht="19.5" thickBot="1" x14ac:dyDescent="0.35">
      <c r="B6" s="274">
        <v>337</v>
      </c>
      <c r="C6" s="38" t="s">
        <v>26</v>
      </c>
      <c r="D6" s="132">
        <f t="shared" ref="D6:D35" si="12">D5+1</f>
        <v>42706</v>
      </c>
      <c r="E6" s="144">
        <v>79534</v>
      </c>
      <c r="F6" s="144">
        <v>99372</v>
      </c>
      <c r="G6" s="2">
        <v>43020</v>
      </c>
      <c r="H6" s="170"/>
      <c r="I6" s="171">
        <v>40229</v>
      </c>
      <c r="J6" s="24">
        <f t="shared" si="0"/>
        <v>262155</v>
      </c>
      <c r="K6" s="7">
        <v>6651.5</v>
      </c>
      <c r="L6" s="7">
        <v>35732</v>
      </c>
      <c r="M6" s="23">
        <f t="shared" si="1"/>
        <v>304538.5</v>
      </c>
      <c r="N6" s="47"/>
      <c r="O6" s="48"/>
      <c r="P6" s="8">
        <f t="shared" si="2"/>
        <v>42706</v>
      </c>
      <c r="Q6" s="3">
        <v>20500</v>
      </c>
      <c r="R6" s="3">
        <v>1521</v>
      </c>
      <c r="S6" s="3">
        <v>779</v>
      </c>
      <c r="T6" s="3"/>
      <c r="U6" s="3"/>
      <c r="V6" s="3"/>
      <c r="W6" s="3"/>
      <c r="X6" s="3"/>
      <c r="Y6" s="3"/>
      <c r="Z6" s="3"/>
      <c r="AA6" s="3">
        <v>58</v>
      </c>
      <c r="AB6" s="3"/>
      <c r="AC6" s="3"/>
      <c r="AD6" s="6"/>
      <c r="AE6" s="3">
        <v>700</v>
      </c>
      <c r="AF6" s="3">
        <v>200</v>
      </c>
      <c r="AG6" s="3"/>
      <c r="AH6" s="3"/>
      <c r="AI6" s="3"/>
      <c r="AJ6" s="3"/>
      <c r="AK6" s="3"/>
      <c r="AL6" s="3"/>
      <c r="AM6" s="3"/>
      <c r="AN6" s="3"/>
      <c r="AO6" s="53">
        <v>12072</v>
      </c>
      <c r="AP6" s="44">
        <f t="shared" si="3"/>
        <v>35830</v>
      </c>
      <c r="AQ6" s="9">
        <v>0</v>
      </c>
      <c r="AR6" s="9">
        <f t="shared" si="4"/>
        <v>304538.5</v>
      </c>
      <c r="AS6" s="49">
        <f>'[2]DIC 16'!$I$6</f>
        <v>8381.25</v>
      </c>
      <c r="AT6" s="46">
        <f t="shared" ref="AT6:AT35" si="13">SUM(AP6:AS6)</f>
        <v>348749.75</v>
      </c>
      <c r="AV6" s="276">
        <f t="shared" si="5"/>
        <v>337</v>
      </c>
      <c r="AW6" s="5" t="str">
        <f t="shared" si="5"/>
        <v>VIERNES</v>
      </c>
      <c r="AX6" s="8">
        <f t="shared" si="5"/>
        <v>42706</v>
      </c>
      <c r="AY6" s="69">
        <f t="shared" si="6"/>
        <v>11362</v>
      </c>
      <c r="AZ6" s="69">
        <f t="shared" si="6"/>
        <v>14196</v>
      </c>
      <c r="BA6" s="69">
        <f t="shared" si="7"/>
        <v>7170</v>
      </c>
      <c r="BB6" s="69">
        <f t="shared" si="8"/>
        <v>0</v>
      </c>
      <c r="BC6" s="157">
        <f t="shared" si="8"/>
        <v>5747</v>
      </c>
      <c r="BD6" s="159">
        <f t="shared" si="9"/>
        <v>38475</v>
      </c>
      <c r="BF6" s="309"/>
      <c r="BG6" s="313"/>
      <c r="BH6" s="88">
        <v>1662</v>
      </c>
      <c r="BI6" s="82">
        <f>BH6*3.5</f>
        <v>5817</v>
      </c>
      <c r="BJ6" s="77">
        <v>357</v>
      </c>
      <c r="BK6" s="82">
        <f t="shared" ref="BK6:BK67" si="14">BJ6*3.5</f>
        <v>1249.5</v>
      </c>
      <c r="BL6" s="77">
        <v>5376</v>
      </c>
      <c r="BM6" s="82">
        <f t="shared" ref="BM6:BM67" si="15">BL6*7</f>
        <v>37632</v>
      </c>
      <c r="BN6" s="77">
        <v>26</v>
      </c>
      <c r="BO6" s="174">
        <v>25</v>
      </c>
      <c r="BP6" s="174">
        <v>26</v>
      </c>
      <c r="BQ6" s="119">
        <f t="shared" si="10"/>
        <v>1719.1730769230769</v>
      </c>
      <c r="BR6" s="309"/>
      <c r="BS6" s="315"/>
      <c r="BT6" s="99">
        <v>1778</v>
      </c>
      <c r="BU6" s="83">
        <f t="shared" ref="BU6:BU67" si="16">BT6*3.5</f>
        <v>6223</v>
      </c>
      <c r="BV6" s="174">
        <v>254</v>
      </c>
      <c r="BW6" s="83">
        <f t="shared" ref="BW6:BW32" si="17">BV6*3.5</f>
        <v>889</v>
      </c>
      <c r="BX6" s="174">
        <v>6806</v>
      </c>
      <c r="BY6" s="83">
        <f t="shared" ref="BY6:BY32" si="18">BX6*7</f>
        <v>47642</v>
      </c>
      <c r="BZ6" s="174">
        <v>27</v>
      </c>
      <c r="CA6" s="174">
        <v>27</v>
      </c>
      <c r="CB6" s="174">
        <v>27</v>
      </c>
      <c r="CC6" s="100">
        <f t="shared" si="11"/>
        <v>2027.9259259259259</v>
      </c>
      <c r="CD6" s="309"/>
      <c r="CE6" s="317"/>
      <c r="CF6" s="99">
        <v>1128</v>
      </c>
      <c r="CG6" s="74">
        <f t="shared" ref="CG6:CG67" si="19">CF6*3</f>
        <v>3384</v>
      </c>
      <c r="CH6" s="174">
        <v>131</v>
      </c>
      <c r="CI6" s="74">
        <f t="shared" ref="CI6:CI67" si="20">CH6*3</f>
        <v>393</v>
      </c>
      <c r="CJ6" s="174">
        <v>3037</v>
      </c>
      <c r="CK6" s="74">
        <f t="shared" ref="CK6:CK67" si="21">CJ6*6</f>
        <v>18222</v>
      </c>
      <c r="CL6" s="174">
        <v>21</v>
      </c>
      <c r="CM6" s="174">
        <v>14</v>
      </c>
      <c r="CN6" s="174">
        <v>21</v>
      </c>
      <c r="CO6" s="100">
        <f t="shared" ref="CO6:CO67" si="22">(CG6+CI6+CK6)/CN6</f>
        <v>1047.5714285714287</v>
      </c>
      <c r="CP6" s="309"/>
      <c r="CQ6" s="319"/>
      <c r="CR6" s="91"/>
      <c r="CS6" s="83">
        <f t="shared" ref="CS6:CS67" si="23">CR6*3.5</f>
        <v>0</v>
      </c>
      <c r="CT6" s="174"/>
      <c r="CU6" s="83">
        <f t="shared" ref="CU6:CU67" si="24">CT6*3.5</f>
        <v>0</v>
      </c>
      <c r="CV6" s="174"/>
      <c r="CW6" s="83">
        <f t="shared" ref="CW6:CW67" si="25">CV6*7</f>
        <v>0</v>
      </c>
      <c r="CX6" s="174"/>
      <c r="CY6" s="174"/>
      <c r="CZ6" s="174"/>
      <c r="DA6" s="98" t="e">
        <f t="shared" ref="DA6:DA67" si="26">(CS6+CU6+CW6)/CZ6</f>
        <v>#DIV/0!</v>
      </c>
      <c r="DB6" s="309"/>
      <c r="DC6" s="307"/>
      <c r="DD6" s="99">
        <v>608</v>
      </c>
      <c r="DE6" s="83">
        <f t="shared" ref="DE6:DE67" si="27">DD6*3.5</f>
        <v>2128</v>
      </c>
      <c r="DF6" s="174">
        <v>87</v>
      </c>
      <c r="DG6" s="83">
        <f t="shared" ref="DG6:DG67" si="28">DF6*3.5</f>
        <v>304.5</v>
      </c>
      <c r="DH6" s="174">
        <v>2778</v>
      </c>
      <c r="DI6" s="83">
        <f t="shared" ref="DI6:DI67" si="29">DH6*7</f>
        <v>19446</v>
      </c>
      <c r="DJ6" s="174">
        <v>11</v>
      </c>
      <c r="DK6" s="174">
        <v>10</v>
      </c>
      <c r="DL6" s="174">
        <v>11</v>
      </c>
      <c r="DM6" s="100">
        <f t="shared" ref="DM6:DM67" si="30">(DE6+DG6+DI6)/DL6</f>
        <v>1988.9545454545455</v>
      </c>
      <c r="DN6" s="309"/>
      <c r="DO6" s="311"/>
      <c r="DP6" s="102">
        <v>37</v>
      </c>
      <c r="DQ6" s="74">
        <f t="shared" ref="DQ6:DQ67" si="31">DP6*3.75</f>
        <v>138.75</v>
      </c>
      <c r="DR6" s="1">
        <v>244</v>
      </c>
      <c r="DS6" s="74">
        <f t="shared" ref="DS6:DS67" si="32">DR6*3.75</f>
        <v>915</v>
      </c>
      <c r="DT6" s="1">
        <v>519</v>
      </c>
      <c r="DU6" s="74">
        <f t="shared" ref="DU6:DU67" si="33">DT6*7.5</f>
        <v>3892.5</v>
      </c>
      <c r="DV6" s="1">
        <v>4</v>
      </c>
      <c r="DW6" s="1">
        <v>4</v>
      </c>
      <c r="DX6" s="110">
        <f t="shared" ref="DX6:DX64" si="34">DW6</f>
        <v>4</v>
      </c>
      <c r="DY6" s="108">
        <f t="shared" ref="DY6:DY67" si="35">(DQ6+DS6+DU6)/DX6</f>
        <v>1236.5625</v>
      </c>
      <c r="EA6" s="337"/>
      <c r="EB6" s="73" t="s">
        <v>41</v>
      </c>
    </row>
    <row r="7" spans="2:132" ht="19.5" thickBot="1" x14ac:dyDescent="0.35">
      <c r="B7" s="274">
        <v>338</v>
      </c>
      <c r="C7" s="38" t="s">
        <v>27</v>
      </c>
      <c r="D7" s="132">
        <f t="shared" si="12"/>
        <v>42707</v>
      </c>
      <c r="E7" s="144">
        <v>61075</v>
      </c>
      <c r="F7" s="144">
        <v>85190</v>
      </c>
      <c r="G7" s="2">
        <v>27882</v>
      </c>
      <c r="H7" s="170"/>
      <c r="I7" s="171">
        <v>30016</v>
      </c>
      <c r="J7" s="24">
        <f t="shared" si="0"/>
        <v>204163</v>
      </c>
      <c r="K7" s="7">
        <v>5973.5</v>
      </c>
      <c r="L7" s="7">
        <v>17394</v>
      </c>
      <c r="M7" s="23">
        <f t="shared" si="1"/>
        <v>227530.5</v>
      </c>
      <c r="N7" s="47"/>
      <c r="O7" s="48"/>
      <c r="P7" s="8">
        <f t="shared" si="2"/>
        <v>42707</v>
      </c>
      <c r="Q7" s="3">
        <v>0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6"/>
      <c r="AE7" s="3"/>
      <c r="AF7" s="3"/>
      <c r="AG7" s="3"/>
      <c r="AH7" s="3"/>
      <c r="AI7" s="3"/>
      <c r="AJ7" s="3"/>
      <c r="AK7" s="3"/>
      <c r="AL7" s="3"/>
      <c r="AM7" s="3"/>
      <c r="AN7" s="3"/>
      <c r="AO7" s="53"/>
      <c r="AP7" s="44">
        <f t="shared" si="3"/>
        <v>0</v>
      </c>
      <c r="AQ7" s="9">
        <v>0</v>
      </c>
      <c r="AR7" s="9">
        <f t="shared" si="4"/>
        <v>227530.5</v>
      </c>
      <c r="AS7" s="49">
        <f>'[2]DIC 16'!$I$7</f>
        <v>6903.75</v>
      </c>
      <c r="AT7" s="46">
        <f t="shared" si="13"/>
        <v>234434.25</v>
      </c>
      <c r="AV7" s="276">
        <f t="shared" si="5"/>
        <v>338</v>
      </c>
      <c r="AW7" s="5" t="str">
        <f t="shared" si="5"/>
        <v>SÁBADO</v>
      </c>
      <c r="AX7" s="8">
        <f t="shared" si="5"/>
        <v>42707</v>
      </c>
      <c r="AY7" s="69">
        <f t="shared" si="6"/>
        <v>8725</v>
      </c>
      <c r="AZ7" s="69">
        <f t="shared" si="6"/>
        <v>12170</v>
      </c>
      <c r="BA7" s="69">
        <f t="shared" si="7"/>
        <v>4647</v>
      </c>
      <c r="BB7" s="69">
        <f t="shared" si="8"/>
        <v>0</v>
      </c>
      <c r="BC7" s="157">
        <f t="shared" si="8"/>
        <v>4288</v>
      </c>
      <c r="BD7" s="159">
        <f t="shared" si="9"/>
        <v>29830</v>
      </c>
      <c r="BF7" s="308" t="str">
        <f>C6</f>
        <v>VIERNES</v>
      </c>
      <c r="BG7" s="312">
        <f>AX6</f>
        <v>42706</v>
      </c>
      <c r="BH7" s="89">
        <v>2007</v>
      </c>
      <c r="BI7" s="82">
        <f t="shared" ref="BI7:BI67" si="36">BH7*3.5</f>
        <v>7024.5</v>
      </c>
      <c r="BJ7" s="78">
        <v>322</v>
      </c>
      <c r="BK7" s="82">
        <f t="shared" si="14"/>
        <v>1127</v>
      </c>
      <c r="BL7" s="78">
        <v>5708</v>
      </c>
      <c r="BM7" s="82">
        <f t="shared" si="15"/>
        <v>39956</v>
      </c>
      <c r="BN7" s="78"/>
      <c r="BO7" s="174">
        <v>24</v>
      </c>
      <c r="BP7" s="174">
        <v>24</v>
      </c>
      <c r="BQ7" s="119">
        <f t="shared" si="10"/>
        <v>2004.4791666666667</v>
      </c>
      <c r="BR7" s="308" t="str">
        <f>BF7</f>
        <v>VIERNES</v>
      </c>
      <c r="BS7" s="314">
        <f>BG7</f>
        <v>42706</v>
      </c>
      <c r="BT7" s="99">
        <v>1995</v>
      </c>
      <c r="BU7" s="83">
        <f t="shared" si="16"/>
        <v>6982.5</v>
      </c>
      <c r="BV7" s="174">
        <v>287</v>
      </c>
      <c r="BW7" s="83">
        <f t="shared" si="17"/>
        <v>1004.5</v>
      </c>
      <c r="BX7" s="174">
        <v>8060</v>
      </c>
      <c r="BY7" s="83">
        <f t="shared" si="18"/>
        <v>56420</v>
      </c>
      <c r="BZ7" s="174"/>
      <c r="CA7" s="174">
        <v>25</v>
      </c>
      <c r="CB7" s="174">
        <v>25</v>
      </c>
      <c r="CC7" s="100">
        <f t="shared" si="11"/>
        <v>2576.2800000000002</v>
      </c>
      <c r="CD7" s="308" t="str">
        <f>BR7</f>
        <v>VIERNES</v>
      </c>
      <c r="CE7" s="316">
        <f>BS7</f>
        <v>42706</v>
      </c>
      <c r="CF7" s="99">
        <v>1452</v>
      </c>
      <c r="CG7" s="74">
        <f t="shared" si="19"/>
        <v>4356</v>
      </c>
      <c r="CH7" s="174">
        <v>287</v>
      </c>
      <c r="CI7" s="74">
        <f t="shared" si="20"/>
        <v>861</v>
      </c>
      <c r="CJ7" s="174">
        <v>8060</v>
      </c>
      <c r="CK7" s="74">
        <f t="shared" si="21"/>
        <v>48360</v>
      </c>
      <c r="CL7" s="174"/>
      <c r="CM7" s="174">
        <v>25</v>
      </c>
      <c r="CN7" s="174">
        <v>18</v>
      </c>
      <c r="CO7" s="100">
        <f t="shared" si="22"/>
        <v>2976.5</v>
      </c>
      <c r="CP7" s="308" t="str">
        <f>CD7</f>
        <v>VIERNES</v>
      </c>
      <c r="CQ7" s="318">
        <f>CE7</f>
        <v>42706</v>
      </c>
      <c r="CR7" s="91"/>
      <c r="CS7" s="83">
        <f t="shared" si="23"/>
        <v>0</v>
      </c>
      <c r="CT7" s="174"/>
      <c r="CU7" s="83">
        <f t="shared" si="24"/>
        <v>0</v>
      </c>
      <c r="CV7" s="174"/>
      <c r="CW7" s="83">
        <f t="shared" si="25"/>
        <v>0</v>
      </c>
      <c r="CX7" s="174"/>
      <c r="CY7" s="174"/>
      <c r="CZ7" s="174"/>
      <c r="DA7" s="98" t="e">
        <f t="shared" si="26"/>
        <v>#DIV/0!</v>
      </c>
      <c r="DB7" s="308" t="str">
        <f>CP7</f>
        <v>VIERNES</v>
      </c>
      <c r="DC7" s="306">
        <f>CQ7</f>
        <v>42706</v>
      </c>
      <c r="DD7" s="99">
        <v>716</v>
      </c>
      <c r="DE7" s="83">
        <f t="shared" si="27"/>
        <v>2506</v>
      </c>
      <c r="DF7" s="174">
        <v>61</v>
      </c>
      <c r="DG7" s="83">
        <f t="shared" si="28"/>
        <v>213.5</v>
      </c>
      <c r="DH7" s="174">
        <v>2870</v>
      </c>
      <c r="DI7" s="83">
        <f t="shared" si="29"/>
        <v>20090</v>
      </c>
      <c r="DJ7" s="174"/>
      <c r="DK7" s="174">
        <v>10</v>
      </c>
      <c r="DL7" s="174">
        <v>10</v>
      </c>
      <c r="DM7" s="100">
        <f t="shared" si="30"/>
        <v>2280.9499999999998</v>
      </c>
      <c r="DN7" s="308" t="str">
        <f>DB7</f>
        <v>VIERNES</v>
      </c>
      <c r="DO7" s="310">
        <f>DC7</f>
        <v>42706</v>
      </c>
      <c r="DP7" s="102">
        <v>12</v>
      </c>
      <c r="DQ7" s="74">
        <f t="shared" si="31"/>
        <v>45</v>
      </c>
      <c r="DR7" s="1">
        <v>122</v>
      </c>
      <c r="DS7" s="74">
        <f t="shared" si="32"/>
        <v>457.5</v>
      </c>
      <c r="DT7" s="1">
        <v>405</v>
      </c>
      <c r="DU7" s="74">
        <f t="shared" si="33"/>
        <v>3037.5</v>
      </c>
      <c r="DV7" s="1"/>
      <c r="DW7" s="1">
        <v>4</v>
      </c>
      <c r="DX7" s="110">
        <f t="shared" si="34"/>
        <v>4</v>
      </c>
      <c r="DY7" s="108">
        <f t="shared" si="35"/>
        <v>885</v>
      </c>
      <c r="EA7" s="337"/>
      <c r="EB7" s="73" t="s">
        <v>94</v>
      </c>
    </row>
    <row r="8" spans="2:132" ht="19.5" thickBot="1" x14ac:dyDescent="0.35">
      <c r="B8" s="274">
        <v>339</v>
      </c>
      <c r="C8" s="38" t="s">
        <v>22</v>
      </c>
      <c r="D8" s="132">
        <f t="shared" si="12"/>
        <v>42708</v>
      </c>
      <c r="E8" s="144">
        <v>47439</v>
      </c>
      <c r="F8" s="144">
        <v>54775</v>
      </c>
      <c r="G8" s="2">
        <v>14520</v>
      </c>
      <c r="H8" s="170"/>
      <c r="I8" s="171">
        <v>9583</v>
      </c>
      <c r="J8" s="24">
        <f t="shared" si="0"/>
        <v>126317</v>
      </c>
      <c r="K8" s="7">
        <v>4950</v>
      </c>
      <c r="L8" s="7">
        <v>8208</v>
      </c>
      <c r="M8" s="23">
        <f t="shared" si="1"/>
        <v>139475</v>
      </c>
      <c r="N8" s="47"/>
      <c r="O8" s="48"/>
      <c r="P8" s="8">
        <f t="shared" si="2"/>
        <v>42708</v>
      </c>
      <c r="Q8" s="3">
        <v>0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6"/>
      <c r="AE8" s="3"/>
      <c r="AF8" s="3"/>
      <c r="AG8" s="3"/>
      <c r="AH8" s="3"/>
      <c r="AI8" s="3"/>
      <c r="AJ8" s="3"/>
      <c r="AK8" s="3"/>
      <c r="AL8" s="3"/>
      <c r="AM8" s="3"/>
      <c r="AN8" s="3"/>
      <c r="AO8" s="53"/>
      <c r="AP8" s="44">
        <f t="shared" si="3"/>
        <v>0</v>
      </c>
      <c r="AQ8" s="9">
        <v>0</v>
      </c>
      <c r="AR8" s="9">
        <f t="shared" si="4"/>
        <v>139475</v>
      </c>
      <c r="AS8" s="49">
        <f>'[2]DIC 16'!$I$8</f>
        <v>5632.5</v>
      </c>
      <c r="AT8" s="46">
        <f t="shared" si="13"/>
        <v>145107.5</v>
      </c>
      <c r="AV8" s="276">
        <f t="shared" si="5"/>
        <v>339</v>
      </c>
      <c r="AW8" s="5" t="str">
        <f t="shared" si="5"/>
        <v>DOMINGO</v>
      </c>
      <c r="AX8" s="8">
        <f t="shared" si="5"/>
        <v>42708</v>
      </c>
      <c r="AY8" s="69">
        <f t="shared" si="6"/>
        <v>6777</v>
      </c>
      <c r="AZ8" s="69">
        <f t="shared" si="6"/>
        <v>7825</v>
      </c>
      <c r="BA8" s="69">
        <f t="shared" si="7"/>
        <v>2420</v>
      </c>
      <c r="BB8" s="69">
        <f t="shared" si="8"/>
        <v>0</v>
      </c>
      <c r="BC8" s="157">
        <f t="shared" si="8"/>
        <v>1369</v>
      </c>
      <c r="BD8" s="159">
        <f t="shared" si="9"/>
        <v>18391</v>
      </c>
      <c r="BF8" s="309"/>
      <c r="BG8" s="313"/>
      <c r="BH8" s="135">
        <v>1420</v>
      </c>
      <c r="BI8" s="82">
        <f t="shared" si="36"/>
        <v>4970</v>
      </c>
      <c r="BJ8" s="79">
        <v>431</v>
      </c>
      <c r="BK8" s="82">
        <f t="shared" si="14"/>
        <v>1508.5</v>
      </c>
      <c r="BL8" s="79">
        <v>5654</v>
      </c>
      <c r="BM8" s="82">
        <f t="shared" si="15"/>
        <v>39578</v>
      </c>
      <c r="BN8" s="79">
        <v>24</v>
      </c>
      <c r="BO8" s="174">
        <v>23</v>
      </c>
      <c r="BP8" s="174">
        <v>24</v>
      </c>
      <c r="BQ8" s="119">
        <f t="shared" si="10"/>
        <v>1919.0208333333333</v>
      </c>
      <c r="BR8" s="309"/>
      <c r="BS8" s="315"/>
      <c r="BT8" s="99">
        <v>1462</v>
      </c>
      <c r="BU8" s="83">
        <f t="shared" si="16"/>
        <v>5117</v>
      </c>
      <c r="BV8" s="174">
        <v>231</v>
      </c>
      <c r="BW8" s="83">
        <f t="shared" si="17"/>
        <v>808.5</v>
      </c>
      <c r="BX8" s="174">
        <v>6136</v>
      </c>
      <c r="BY8" s="83">
        <f t="shared" si="18"/>
        <v>42952</v>
      </c>
      <c r="BZ8" s="174">
        <v>25</v>
      </c>
      <c r="CA8" s="174">
        <v>22</v>
      </c>
      <c r="CB8" s="174">
        <v>25</v>
      </c>
      <c r="CC8" s="100">
        <f t="shared" si="11"/>
        <v>1955.1</v>
      </c>
      <c r="CD8" s="309"/>
      <c r="CE8" s="317"/>
      <c r="CF8" s="99">
        <v>1462</v>
      </c>
      <c r="CG8" s="74">
        <f t="shared" si="19"/>
        <v>4386</v>
      </c>
      <c r="CH8" s="174">
        <v>231</v>
      </c>
      <c r="CI8" s="74">
        <f t="shared" si="20"/>
        <v>693</v>
      </c>
      <c r="CJ8" s="174">
        <v>6136</v>
      </c>
      <c r="CK8" s="74">
        <f t="shared" si="21"/>
        <v>36816</v>
      </c>
      <c r="CL8" s="174">
        <v>25</v>
      </c>
      <c r="CM8" s="174">
        <v>22</v>
      </c>
      <c r="CN8" s="174">
        <v>18</v>
      </c>
      <c r="CO8" s="100">
        <f t="shared" si="22"/>
        <v>2327.5</v>
      </c>
      <c r="CP8" s="309"/>
      <c r="CQ8" s="319"/>
      <c r="CR8" s="91"/>
      <c r="CS8" s="83">
        <f t="shared" si="23"/>
        <v>0</v>
      </c>
      <c r="CT8" s="174"/>
      <c r="CU8" s="83">
        <f t="shared" si="24"/>
        <v>0</v>
      </c>
      <c r="CV8" s="174"/>
      <c r="CW8" s="83">
        <f t="shared" si="25"/>
        <v>0</v>
      </c>
      <c r="CX8" s="174"/>
      <c r="CY8" s="174"/>
      <c r="CZ8" s="174"/>
      <c r="DA8" s="98" t="e">
        <f t="shared" si="26"/>
        <v>#DIV/0!</v>
      </c>
      <c r="DB8" s="309"/>
      <c r="DC8" s="307"/>
      <c r="DD8" s="99">
        <v>564</v>
      </c>
      <c r="DE8" s="83">
        <f t="shared" si="27"/>
        <v>1974</v>
      </c>
      <c r="DF8" s="174">
        <v>85</v>
      </c>
      <c r="DG8" s="83">
        <f t="shared" si="28"/>
        <v>297.5</v>
      </c>
      <c r="DH8" s="174">
        <v>2877</v>
      </c>
      <c r="DI8" s="83">
        <f t="shared" si="29"/>
        <v>20139</v>
      </c>
      <c r="DJ8" s="174">
        <v>10</v>
      </c>
      <c r="DK8" s="174">
        <v>10</v>
      </c>
      <c r="DL8" s="174">
        <v>10</v>
      </c>
      <c r="DM8" s="100">
        <f t="shared" si="30"/>
        <v>2241.0500000000002</v>
      </c>
      <c r="DN8" s="309"/>
      <c r="DO8" s="311"/>
      <c r="DP8" s="102">
        <v>29</v>
      </c>
      <c r="DQ8" s="74">
        <f t="shared" si="31"/>
        <v>108.75</v>
      </c>
      <c r="DR8" s="1">
        <v>200</v>
      </c>
      <c r="DS8" s="74">
        <f t="shared" si="32"/>
        <v>750</v>
      </c>
      <c r="DT8" s="1">
        <v>531</v>
      </c>
      <c r="DU8" s="74">
        <f t="shared" si="33"/>
        <v>3982.5</v>
      </c>
      <c r="DV8" s="1">
        <v>4</v>
      </c>
      <c r="DW8" s="1">
        <v>4</v>
      </c>
      <c r="DX8" s="110">
        <f t="shared" si="34"/>
        <v>4</v>
      </c>
      <c r="DY8" s="108">
        <f t="shared" si="35"/>
        <v>1210.3125</v>
      </c>
      <c r="EA8" s="337"/>
      <c r="EB8" s="73" t="s">
        <v>95</v>
      </c>
    </row>
    <row r="9" spans="2:132" ht="19.5" thickBot="1" x14ac:dyDescent="0.35">
      <c r="B9" s="274">
        <v>340</v>
      </c>
      <c r="C9" s="38" t="s">
        <v>24</v>
      </c>
      <c r="D9" s="132">
        <f t="shared" si="12"/>
        <v>42709</v>
      </c>
      <c r="E9" s="144">
        <v>76384</v>
      </c>
      <c r="F9" s="144">
        <v>96054</v>
      </c>
      <c r="G9" s="2">
        <v>39174</v>
      </c>
      <c r="H9" s="170"/>
      <c r="I9" s="171">
        <v>40495</v>
      </c>
      <c r="J9" s="24">
        <f t="shared" si="0"/>
        <v>252107</v>
      </c>
      <c r="K9" s="7">
        <v>5460.5</v>
      </c>
      <c r="L9" s="7">
        <v>31949</v>
      </c>
      <c r="M9" s="23">
        <f t="shared" si="1"/>
        <v>289516.5</v>
      </c>
      <c r="N9" s="47"/>
      <c r="O9" s="48"/>
      <c r="P9" s="8">
        <f t="shared" si="2"/>
        <v>42709</v>
      </c>
      <c r="Q9" s="3">
        <v>172500</v>
      </c>
      <c r="R9" s="3">
        <v>1755</v>
      </c>
      <c r="S9" s="3">
        <v>1557</v>
      </c>
      <c r="T9" s="3"/>
      <c r="U9" s="3"/>
      <c r="V9" s="3"/>
      <c r="W9" s="3"/>
      <c r="X9" s="3">
        <v>30082</v>
      </c>
      <c r="Y9" s="3"/>
      <c r="Z9" s="3"/>
      <c r="AA9" s="3">
        <v>116</v>
      </c>
      <c r="AB9" s="3">
        <v>6036</v>
      </c>
      <c r="AC9" s="3"/>
      <c r="AD9" s="6"/>
      <c r="AE9" s="3"/>
      <c r="AF9" s="3">
        <v>100</v>
      </c>
      <c r="AG9" s="3"/>
      <c r="AH9" s="3"/>
      <c r="AI9" s="3"/>
      <c r="AJ9" s="3"/>
      <c r="AK9" s="3"/>
      <c r="AL9" s="3"/>
      <c r="AM9" s="3"/>
      <c r="AN9" s="3"/>
      <c r="AO9" s="53"/>
      <c r="AP9" s="44">
        <f t="shared" si="3"/>
        <v>212146</v>
      </c>
      <c r="AQ9" s="9">
        <v>100</v>
      </c>
      <c r="AR9" s="9">
        <f t="shared" si="4"/>
        <v>289516.5</v>
      </c>
      <c r="AS9" s="49">
        <f>'[2]DIC 16'!$I$9</f>
        <v>9277.5</v>
      </c>
      <c r="AT9" s="46">
        <f t="shared" si="13"/>
        <v>511040</v>
      </c>
      <c r="AV9" s="276">
        <f t="shared" si="5"/>
        <v>340</v>
      </c>
      <c r="AW9" s="5" t="str">
        <f t="shared" si="5"/>
        <v>LUNES</v>
      </c>
      <c r="AX9" s="8">
        <f t="shared" si="5"/>
        <v>42709</v>
      </c>
      <c r="AY9" s="69">
        <f t="shared" si="6"/>
        <v>10912</v>
      </c>
      <c r="AZ9" s="69">
        <f t="shared" si="6"/>
        <v>13722</v>
      </c>
      <c r="BA9" s="69">
        <f t="shared" si="7"/>
        <v>6529</v>
      </c>
      <c r="BB9" s="69">
        <f t="shared" si="8"/>
        <v>0</v>
      </c>
      <c r="BC9" s="157">
        <f t="shared" si="8"/>
        <v>5785</v>
      </c>
      <c r="BD9" s="159">
        <f t="shared" si="9"/>
        <v>36948</v>
      </c>
      <c r="BF9" s="308" t="str">
        <f>C7</f>
        <v>SÁBADO</v>
      </c>
      <c r="BG9" s="312">
        <f>AX7</f>
        <v>42707</v>
      </c>
      <c r="BH9" s="135">
        <v>916</v>
      </c>
      <c r="BI9" s="82">
        <f t="shared" si="36"/>
        <v>3206</v>
      </c>
      <c r="BJ9" s="79">
        <v>333</v>
      </c>
      <c r="BK9" s="82">
        <f t="shared" si="14"/>
        <v>1165.5</v>
      </c>
      <c r="BL9" s="79">
        <v>4392</v>
      </c>
      <c r="BM9" s="82">
        <f t="shared" si="15"/>
        <v>30744</v>
      </c>
      <c r="BN9" s="79"/>
      <c r="BO9" s="174">
        <v>23</v>
      </c>
      <c r="BP9" s="174">
        <v>22</v>
      </c>
      <c r="BQ9" s="119">
        <f t="shared" si="10"/>
        <v>1596.159090909091</v>
      </c>
      <c r="BR9" s="308" t="str">
        <f>BF9</f>
        <v>SÁBADO</v>
      </c>
      <c r="BS9" s="314">
        <f>BG9</f>
        <v>42707</v>
      </c>
      <c r="BT9" s="99">
        <v>1077</v>
      </c>
      <c r="BU9" s="83">
        <f t="shared" si="16"/>
        <v>3769.5</v>
      </c>
      <c r="BV9" s="174">
        <v>242</v>
      </c>
      <c r="BW9" s="83">
        <f t="shared" si="17"/>
        <v>847</v>
      </c>
      <c r="BX9" s="174">
        <v>6566</v>
      </c>
      <c r="BY9" s="83">
        <f t="shared" si="18"/>
        <v>45962</v>
      </c>
      <c r="BZ9" s="174"/>
      <c r="CA9" s="174">
        <v>21</v>
      </c>
      <c r="CB9" s="174">
        <v>21</v>
      </c>
      <c r="CC9" s="100">
        <f t="shared" si="11"/>
        <v>2408.5</v>
      </c>
      <c r="CD9" s="308" t="str">
        <f>BR9</f>
        <v>SÁBADO</v>
      </c>
      <c r="CE9" s="316">
        <f>BS9</f>
        <v>42707</v>
      </c>
      <c r="CF9" s="99">
        <v>681</v>
      </c>
      <c r="CG9" s="74">
        <f t="shared" si="19"/>
        <v>2043</v>
      </c>
      <c r="CH9" s="174">
        <v>245</v>
      </c>
      <c r="CI9" s="74">
        <f t="shared" si="20"/>
        <v>735</v>
      </c>
      <c r="CJ9" s="174">
        <v>3085</v>
      </c>
      <c r="CK9" s="74">
        <f t="shared" si="21"/>
        <v>18510</v>
      </c>
      <c r="CL9" s="174"/>
      <c r="CM9" s="174">
        <v>16</v>
      </c>
      <c r="CN9" s="174">
        <v>14</v>
      </c>
      <c r="CO9" s="100">
        <f t="shared" si="22"/>
        <v>1520.5714285714287</v>
      </c>
      <c r="CP9" s="308" t="str">
        <f>CD9</f>
        <v>SÁBADO</v>
      </c>
      <c r="CQ9" s="318">
        <f>CE9</f>
        <v>42707</v>
      </c>
      <c r="CR9" s="91"/>
      <c r="CS9" s="83">
        <f t="shared" si="23"/>
        <v>0</v>
      </c>
      <c r="CT9" s="174"/>
      <c r="CU9" s="83">
        <f t="shared" si="24"/>
        <v>0</v>
      </c>
      <c r="CV9" s="174"/>
      <c r="CW9" s="83">
        <f t="shared" si="25"/>
        <v>0</v>
      </c>
      <c r="CX9" s="174"/>
      <c r="CY9" s="174"/>
      <c r="CZ9" s="174"/>
      <c r="DA9" s="98" t="e">
        <f t="shared" si="26"/>
        <v>#DIV/0!</v>
      </c>
      <c r="DB9" s="308" t="str">
        <f>CP9</f>
        <v>SÁBADO</v>
      </c>
      <c r="DC9" s="306">
        <f>CQ9</f>
        <v>42707</v>
      </c>
      <c r="DD9" s="99">
        <v>443</v>
      </c>
      <c r="DE9" s="83">
        <f t="shared" si="27"/>
        <v>1550.5</v>
      </c>
      <c r="DF9" s="174">
        <v>72</v>
      </c>
      <c r="DG9" s="83">
        <f t="shared" si="28"/>
        <v>252</v>
      </c>
      <c r="DH9" s="174">
        <v>2528</v>
      </c>
      <c r="DI9" s="83">
        <f t="shared" si="29"/>
        <v>17696</v>
      </c>
      <c r="DJ9" s="174"/>
      <c r="DK9" s="174">
        <v>11</v>
      </c>
      <c r="DL9" s="174">
        <v>10</v>
      </c>
      <c r="DM9" s="100">
        <f t="shared" si="30"/>
        <v>1949.85</v>
      </c>
      <c r="DN9" s="308" t="str">
        <f>DB9</f>
        <v>SÁBADO</v>
      </c>
      <c r="DO9" s="310">
        <f>DC9</f>
        <v>42707</v>
      </c>
      <c r="DP9" s="102">
        <v>8</v>
      </c>
      <c r="DQ9" s="74">
        <f t="shared" si="31"/>
        <v>30</v>
      </c>
      <c r="DR9" s="1">
        <v>138</v>
      </c>
      <c r="DS9" s="74">
        <f t="shared" si="32"/>
        <v>517.5</v>
      </c>
      <c r="DT9" s="1">
        <v>422</v>
      </c>
      <c r="DU9" s="74">
        <f t="shared" si="33"/>
        <v>3165</v>
      </c>
      <c r="DV9" s="1"/>
      <c r="DW9" s="1">
        <v>4</v>
      </c>
      <c r="DX9" s="110">
        <f t="shared" si="34"/>
        <v>4</v>
      </c>
      <c r="DY9" s="108">
        <f t="shared" si="35"/>
        <v>928.125</v>
      </c>
    </row>
    <row r="10" spans="2:132" ht="19.5" thickBot="1" x14ac:dyDescent="0.35">
      <c r="B10" s="274">
        <v>341</v>
      </c>
      <c r="C10" s="38" t="s">
        <v>21</v>
      </c>
      <c r="D10" s="132">
        <f t="shared" si="12"/>
        <v>42710</v>
      </c>
      <c r="E10" s="144">
        <v>76762</v>
      </c>
      <c r="F10" s="144">
        <v>103775</v>
      </c>
      <c r="G10" s="2">
        <v>40974</v>
      </c>
      <c r="H10" s="170"/>
      <c r="I10" s="171">
        <v>41181</v>
      </c>
      <c r="J10" s="24">
        <f t="shared" si="0"/>
        <v>262692</v>
      </c>
      <c r="K10" s="7">
        <v>6042.5</v>
      </c>
      <c r="L10" s="7">
        <v>33825</v>
      </c>
      <c r="M10" s="23">
        <f t="shared" si="1"/>
        <v>302559.5</v>
      </c>
      <c r="N10" s="47"/>
      <c r="O10" s="48"/>
      <c r="P10" s="8">
        <f t="shared" si="2"/>
        <v>42710</v>
      </c>
      <c r="Q10" s="3">
        <v>119800</v>
      </c>
      <c r="R10" s="3">
        <v>2808</v>
      </c>
      <c r="S10" s="3">
        <v>3891</v>
      </c>
      <c r="T10" s="3"/>
      <c r="U10" s="3"/>
      <c r="V10" s="3"/>
      <c r="W10" s="3"/>
      <c r="X10" s="3">
        <v>60164</v>
      </c>
      <c r="Y10" s="3"/>
      <c r="Z10" s="3"/>
      <c r="AA10" s="3"/>
      <c r="AB10" s="3"/>
      <c r="AC10" s="3"/>
      <c r="AD10" s="6"/>
      <c r="AE10" s="3">
        <v>700</v>
      </c>
      <c r="AF10" s="3">
        <v>3300</v>
      </c>
      <c r="AG10" s="3"/>
      <c r="AH10" s="3"/>
      <c r="AI10" s="3">
        <v>260</v>
      </c>
      <c r="AJ10" s="3"/>
      <c r="AK10" s="3"/>
      <c r="AL10" s="3"/>
      <c r="AM10" s="3"/>
      <c r="AN10" s="3"/>
      <c r="AO10" s="53"/>
      <c r="AP10" s="44">
        <f t="shared" si="3"/>
        <v>190923</v>
      </c>
      <c r="AQ10" s="9">
        <v>136.5</v>
      </c>
      <c r="AR10" s="9">
        <f t="shared" si="4"/>
        <v>302559.5</v>
      </c>
      <c r="AS10" s="49">
        <f>'[2]DIC 16'!$I$10</f>
        <v>9660</v>
      </c>
      <c r="AT10" s="46">
        <f t="shared" si="13"/>
        <v>503279</v>
      </c>
      <c r="AV10" s="276">
        <f t="shared" si="5"/>
        <v>341</v>
      </c>
      <c r="AW10" s="5" t="str">
        <f t="shared" si="5"/>
        <v>MARTES</v>
      </c>
      <c r="AX10" s="8">
        <f t="shared" si="5"/>
        <v>42710</v>
      </c>
      <c r="AY10" s="69">
        <f t="shared" si="6"/>
        <v>10966</v>
      </c>
      <c r="AZ10" s="69">
        <f t="shared" si="6"/>
        <v>14825</v>
      </c>
      <c r="BA10" s="69">
        <f t="shared" si="7"/>
        <v>6829</v>
      </c>
      <c r="BB10" s="69">
        <f t="shared" si="8"/>
        <v>0</v>
      </c>
      <c r="BC10" s="157">
        <f t="shared" si="8"/>
        <v>5883</v>
      </c>
      <c r="BD10" s="159">
        <f t="shared" si="9"/>
        <v>38503</v>
      </c>
      <c r="BF10" s="309"/>
      <c r="BG10" s="313"/>
      <c r="BH10" s="135">
        <v>704</v>
      </c>
      <c r="BI10" s="82">
        <f t="shared" si="36"/>
        <v>2464</v>
      </c>
      <c r="BJ10" s="79">
        <v>394</v>
      </c>
      <c r="BK10" s="82">
        <f t="shared" si="14"/>
        <v>1379</v>
      </c>
      <c r="BL10" s="79">
        <v>4333</v>
      </c>
      <c r="BM10" s="82">
        <f t="shared" si="15"/>
        <v>30331</v>
      </c>
      <c r="BN10" s="79">
        <v>24</v>
      </c>
      <c r="BO10" s="174">
        <v>21</v>
      </c>
      <c r="BP10" s="174">
        <v>22</v>
      </c>
      <c r="BQ10" s="119">
        <f t="shared" si="10"/>
        <v>1553.3636363636363</v>
      </c>
      <c r="BR10" s="309"/>
      <c r="BS10" s="315"/>
      <c r="BT10" s="99">
        <v>765</v>
      </c>
      <c r="BU10" s="83">
        <f t="shared" si="16"/>
        <v>2677.5</v>
      </c>
      <c r="BV10" s="174">
        <v>242</v>
      </c>
      <c r="BW10" s="83">
        <f t="shared" si="17"/>
        <v>847</v>
      </c>
      <c r="BX10" s="174">
        <v>5604</v>
      </c>
      <c r="BY10" s="83">
        <f t="shared" si="18"/>
        <v>39228</v>
      </c>
      <c r="BZ10" s="174">
        <v>24</v>
      </c>
      <c r="CA10" s="174">
        <v>22</v>
      </c>
      <c r="CB10" s="174">
        <v>21</v>
      </c>
      <c r="CC10" s="100">
        <f t="shared" si="11"/>
        <v>2035.8333333333333</v>
      </c>
      <c r="CD10" s="309"/>
      <c r="CE10" s="317"/>
      <c r="CF10" s="99">
        <v>287</v>
      </c>
      <c r="CG10" s="74">
        <f t="shared" si="19"/>
        <v>861</v>
      </c>
      <c r="CH10" s="174">
        <v>149</v>
      </c>
      <c r="CI10" s="74">
        <f t="shared" si="20"/>
        <v>447</v>
      </c>
      <c r="CJ10" s="174">
        <v>1562</v>
      </c>
      <c r="CK10" s="74">
        <f t="shared" si="21"/>
        <v>9372</v>
      </c>
      <c r="CL10" s="174">
        <v>15</v>
      </c>
      <c r="CM10" s="174">
        <v>8</v>
      </c>
      <c r="CN10" s="174">
        <v>14</v>
      </c>
      <c r="CO10" s="100">
        <f t="shared" si="22"/>
        <v>762.85714285714289</v>
      </c>
      <c r="CP10" s="309"/>
      <c r="CQ10" s="319"/>
      <c r="CR10" s="91"/>
      <c r="CS10" s="83">
        <f t="shared" si="23"/>
        <v>0</v>
      </c>
      <c r="CT10" s="174"/>
      <c r="CU10" s="83">
        <f t="shared" si="24"/>
        <v>0</v>
      </c>
      <c r="CV10" s="174"/>
      <c r="CW10" s="83">
        <f t="shared" si="25"/>
        <v>0</v>
      </c>
      <c r="CX10" s="174"/>
      <c r="CY10" s="174"/>
      <c r="CZ10" s="174"/>
      <c r="DA10" s="98" t="e">
        <f t="shared" si="26"/>
        <v>#DIV/0!</v>
      </c>
      <c r="DB10" s="309"/>
      <c r="DC10" s="307"/>
      <c r="DD10" s="99">
        <v>235</v>
      </c>
      <c r="DE10" s="83">
        <f t="shared" si="27"/>
        <v>822.5</v>
      </c>
      <c r="DF10" s="174">
        <v>86</v>
      </c>
      <c r="DG10" s="83">
        <f t="shared" si="28"/>
        <v>301</v>
      </c>
      <c r="DH10" s="174">
        <v>1760</v>
      </c>
      <c r="DI10" s="83">
        <f t="shared" si="29"/>
        <v>12320</v>
      </c>
      <c r="DJ10" s="174">
        <v>11</v>
      </c>
      <c r="DK10" s="174">
        <v>8</v>
      </c>
      <c r="DL10" s="174">
        <v>10</v>
      </c>
      <c r="DM10" s="100">
        <f t="shared" si="30"/>
        <v>1344.35</v>
      </c>
      <c r="DN10" s="309"/>
      <c r="DO10" s="311"/>
      <c r="DP10" s="102">
        <v>7</v>
      </c>
      <c r="DQ10" s="74">
        <f t="shared" si="31"/>
        <v>26.25</v>
      </c>
      <c r="DR10" s="1">
        <v>122</v>
      </c>
      <c r="DS10" s="74">
        <f t="shared" si="32"/>
        <v>457.5</v>
      </c>
      <c r="DT10" s="1">
        <v>361</v>
      </c>
      <c r="DU10" s="74">
        <f t="shared" si="33"/>
        <v>2707.5</v>
      </c>
      <c r="DV10" s="1">
        <v>4</v>
      </c>
      <c r="DW10" s="1">
        <v>3</v>
      </c>
      <c r="DX10" s="110">
        <f t="shared" si="34"/>
        <v>3</v>
      </c>
      <c r="DY10" s="108">
        <f t="shared" si="35"/>
        <v>1063.75</v>
      </c>
    </row>
    <row r="11" spans="2:132" ht="19.5" thickBot="1" x14ac:dyDescent="0.35">
      <c r="B11" s="274">
        <v>342</v>
      </c>
      <c r="C11" s="38" t="s">
        <v>23</v>
      </c>
      <c r="D11" s="132">
        <f t="shared" si="12"/>
        <v>42711</v>
      </c>
      <c r="E11" s="144">
        <v>77035</v>
      </c>
      <c r="F11" s="144">
        <v>103887</v>
      </c>
      <c r="G11" s="2">
        <v>40440</v>
      </c>
      <c r="H11" s="170"/>
      <c r="I11" s="171">
        <v>42805</v>
      </c>
      <c r="J11" s="24">
        <f t="shared" si="0"/>
        <v>264167</v>
      </c>
      <c r="K11" s="7">
        <v>6187.5</v>
      </c>
      <c r="L11" s="7">
        <v>33777</v>
      </c>
      <c r="M11" s="23">
        <f t="shared" si="1"/>
        <v>304131.5</v>
      </c>
      <c r="N11" s="47"/>
      <c r="O11" s="48"/>
      <c r="P11" s="8">
        <f t="shared" si="2"/>
        <v>42711</v>
      </c>
      <c r="Q11" s="3">
        <v>165000</v>
      </c>
      <c r="R11" s="3">
        <v>1638</v>
      </c>
      <c r="S11" s="3">
        <v>6361</v>
      </c>
      <c r="T11" s="3"/>
      <c r="U11" s="3"/>
      <c r="V11" s="3"/>
      <c r="W11" s="3"/>
      <c r="X11" s="3"/>
      <c r="Y11" s="3"/>
      <c r="Z11" s="3">
        <v>58</v>
      </c>
      <c r="AA11" s="3">
        <v>116</v>
      </c>
      <c r="AB11" s="3"/>
      <c r="AC11" s="3"/>
      <c r="AD11" s="6"/>
      <c r="AE11" s="3">
        <v>350</v>
      </c>
      <c r="AF11" s="3">
        <v>1000</v>
      </c>
      <c r="AG11" s="3"/>
      <c r="AH11" s="3"/>
      <c r="AI11" s="3"/>
      <c r="AJ11" s="3"/>
      <c r="AK11" s="3"/>
      <c r="AL11" s="3"/>
      <c r="AM11" s="3"/>
      <c r="AN11" s="3"/>
      <c r="AO11" s="53">
        <v>6036</v>
      </c>
      <c r="AP11" s="44">
        <f t="shared" si="3"/>
        <v>180559</v>
      </c>
      <c r="AQ11" s="9">
        <v>0</v>
      </c>
      <c r="AR11" s="9">
        <f t="shared" si="4"/>
        <v>304131.5</v>
      </c>
      <c r="AS11" s="49">
        <f>'[2]DIC 16'!$I$11</f>
        <v>0</v>
      </c>
      <c r="AT11" s="46">
        <f t="shared" si="13"/>
        <v>484690.5</v>
      </c>
      <c r="AV11" s="276">
        <f t="shared" si="5"/>
        <v>342</v>
      </c>
      <c r="AW11" s="5" t="str">
        <f t="shared" si="5"/>
        <v>MIÉRCOLES</v>
      </c>
      <c r="AX11" s="8">
        <f t="shared" si="5"/>
        <v>42711</v>
      </c>
      <c r="AY11" s="69">
        <f t="shared" si="6"/>
        <v>11005</v>
      </c>
      <c r="AZ11" s="69">
        <f t="shared" si="6"/>
        <v>14841</v>
      </c>
      <c r="BA11" s="69">
        <f t="shared" si="7"/>
        <v>6740</v>
      </c>
      <c r="BB11" s="69">
        <f t="shared" si="8"/>
        <v>0</v>
      </c>
      <c r="BC11" s="157">
        <f t="shared" si="8"/>
        <v>6115</v>
      </c>
      <c r="BD11" s="159">
        <f t="shared" si="9"/>
        <v>38701</v>
      </c>
      <c r="BF11" s="308" t="str">
        <f>C8</f>
        <v>DOMINGO</v>
      </c>
      <c r="BG11" s="312">
        <f>AX8</f>
        <v>42708</v>
      </c>
      <c r="BH11" s="135">
        <v>543</v>
      </c>
      <c r="BI11" s="82">
        <f t="shared" si="36"/>
        <v>1900.5</v>
      </c>
      <c r="BJ11" s="79">
        <v>284</v>
      </c>
      <c r="BK11" s="82">
        <f t="shared" si="14"/>
        <v>994</v>
      </c>
      <c r="BL11" s="79">
        <v>3007</v>
      </c>
      <c r="BM11" s="82">
        <f t="shared" si="15"/>
        <v>21049</v>
      </c>
      <c r="BN11" s="79"/>
      <c r="BO11" s="174">
        <v>19</v>
      </c>
      <c r="BP11" s="174">
        <v>19</v>
      </c>
      <c r="BQ11" s="119">
        <f t="shared" si="10"/>
        <v>1260.1842105263158</v>
      </c>
      <c r="BR11" s="308" t="str">
        <f>BF11</f>
        <v>DOMINGO</v>
      </c>
      <c r="BS11" s="314">
        <f>BG11</f>
        <v>42708</v>
      </c>
      <c r="BT11" s="99">
        <v>422</v>
      </c>
      <c r="BU11" s="83">
        <f t="shared" si="16"/>
        <v>1477</v>
      </c>
      <c r="BV11" s="174">
        <v>200</v>
      </c>
      <c r="BW11" s="83">
        <f t="shared" si="17"/>
        <v>700</v>
      </c>
      <c r="BX11" s="174">
        <v>3640</v>
      </c>
      <c r="BY11" s="83">
        <f t="shared" si="18"/>
        <v>25480</v>
      </c>
      <c r="BZ11" s="174"/>
      <c r="CA11" s="174">
        <v>15</v>
      </c>
      <c r="CB11" s="174">
        <v>18</v>
      </c>
      <c r="CC11" s="100">
        <f t="shared" si="11"/>
        <v>1536.5</v>
      </c>
      <c r="CD11" s="308" t="str">
        <f>BR11</f>
        <v>DOMINGO</v>
      </c>
      <c r="CE11" s="316">
        <f>BS11</f>
        <v>42708</v>
      </c>
      <c r="CF11" s="99">
        <v>236</v>
      </c>
      <c r="CG11" s="74">
        <f t="shared" si="19"/>
        <v>708</v>
      </c>
      <c r="CH11" s="174">
        <v>109</v>
      </c>
      <c r="CI11" s="74">
        <f t="shared" si="20"/>
        <v>327</v>
      </c>
      <c r="CJ11" s="174">
        <v>1270</v>
      </c>
      <c r="CK11" s="74">
        <f t="shared" si="21"/>
        <v>7620</v>
      </c>
      <c r="CL11" s="174"/>
      <c r="CM11" s="174">
        <v>9</v>
      </c>
      <c r="CN11" s="174">
        <v>12</v>
      </c>
      <c r="CO11" s="100">
        <f t="shared" si="22"/>
        <v>721.25</v>
      </c>
      <c r="CP11" s="308" t="str">
        <f>CD11</f>
        <v>DOMINGO</v>
      </c>
      <c r="CQ11" s="318">
        <f>CE11</f>
        <v>42708</v>
      </c>
      <c r="CR11" s="91"/>
      <c r="CS11" s="83">
        <f t="shared" si="23"/>
        <v>0</v>
      </c>
      <c r="CT11" s="174"/>
      <c r="CU11" s="83">
        <f t="shared" si="24"/>
        <v>0</v>
      </c>
      <c r="CV11" s="174"/>
      <c r="CW11" s="83">
        <f t="shared" si="25"/>
        <v>0</v>
      </c>
      <c r="CX11" s="174"/>
      <c r="CY11" s="174"/>
      <c r="CZ11" s="174"/>
      <c r="DA11" s="98" t="e">
        <f t="shared" si="26"/>
        <v>#DIV/0!</v>
      </c>
      <c r="DB11" s="308" t="str">
        <f>CP11</f>
        <v>DOMINGO</v>
      </c>
      <c r="DC11" s="306">
        <f>CQ11</f>
        <v>42708</v>
      </c>
      <c r="DD11" s="99"/>
      <c r="DE11" s="83">
        <f t="shared" si="27"/>
        <v>0</v>
      </c>
      <c r="DF11" s="174"/>
      <c r="DG11" s="83">
        <f t="shared" si="28"/>
        <v>0</v>
      </c>
      <c r="DH11" s="174"/>
      <c r="DI11" s="83">
        <f t="shared" si="29"/>
        <v>0</v>
      </c>
      <c r="DJ11" s="174"/>
      <c r="DK11" s="174"/>
      <c r="DL11" s="174">
        <v>0</v>
      </c>
      <c r="DM11" s="100" t="e">
        <f t="shared" si="30"/>
        <v>#DIV/0!</v>
      </c>
      <c r="DN11" s="308" t="str">
        <f>DB11</f>
        <v>DOMINGO</v>
      </c>
      <c r="DO11" s="310">
        <f>DC11</f>
        <v>42708</v>
      </c>
      <c r="DP11" s="102">
        <v>0</v>
      </c>
      <c r="DQ11" s="74">
        <f t="shared" si="31"/>
        <v>0</v>
      </c>
      <c r="DR11" s="1">
        <v>50</v>
      </c>
      <c r="DS11" s="74">
        <f t="shared" si="32"/>
        <v>187.5</v>
      </c>
      <c r="DT11" s="1">
        <v>252</v>
      </c>
      <c r="DU11" s="74">
        <f t="shared" si="33"/>
        <v>1890</v>
      </c>
      <c r="DV11" s="1"/>
      <c r="DW11" s="1">
        <v>4</v>
      </c>
      <c r="DX11" s="110">
        <f t="shared" si="34"/>
        <v>4</v>
      </c>
      <c r="DY11" s="108">
        <f t="shared" si="35"/>
        <v>519.375</v>
      </c>
    </row>
    <row r="12" spans="2:132" ht="19.5" thickBot="1" x14ac:dyDescent="0.35">
      <c r="B12" s="274">
        <v>343</v>
      </c>
      <c r="C12" s="38" t="s">
        <v>25</v>
      </c>
      <c r="D12" s="132">
        <f t="shared" si="12"/>
        <v>42712</v>
      </c>
      <c r="E12" s="144">
        <v>73626</v>
      </c>
      <c r="F12" s="144">
        <v>104503</v>
      </c>
      <c r="G12" s="2">
        <v>38352</v>
      </c>
      <c r="H12" s="170"/>
      <c r="I12" s="171">
        <v>41055</v>
      </c>
      <c r="J12" s="24">
        <f t="shared" si="0"/>
        <v>257536</v>
      </c>
      <c r="K12" s="7">
        <v>5702.5</v>
      </c>
      <c r="L12" s="7">
        <v>34005</v>
      </c>
      <c r="M12" s="23">
        <f t="shared" si="1"/>
        <v>297243.5</v>
      </c>
      <c r="N12" s="47"/>
      <c r="O12" s="48"/>
      <c r="P12" s="8">
        <f t="shared" si="2"/>
        <v>42712</v>
      </c>
      <c r="Q12" s="3">
        <v>207750</v>
      </c>
      <c r="R12" s="3">
        <v>819</v>
      </c>
      <c r="S12" s="3">
        <v>3759</v>
      </c>
      <c r="T12" s="3"/>
      <c r="U12" s="3"/>
      <c r="V12" s="3"/>
      <c r="W12" s="3"/>
      <c r="X12" s="3">
        <v>30082</v>
      </c>
      <c r="Y12" s="3"/>
      <c r="Z12" s="3"/>
      <c r="AA12" s="3">
        <v>58</v>
      </c>
      <c r="AB12" s="3"/>
      <c r="AC12" s="3"/>
      <c r="AD12" s="6"/>
      <c r="AE12" s="3"/>
      <c r="AF12" s="3">
        <v>6500</v>
      </c>
      <c r="AG12" s="3"/>
      <c r="AH12" s="3"/>
      <c r="AI12" s="3"/>
      <c r="AJ12" s="3"/>
      <c r="AK12" s="3"/>
      <c r="AL12" s="3"/>
      <c r="AM12" s="3">
        <v>6000</v>
      </c>
      <c r="AN12" s="3"/>
      <c r="AO12" s="53"/>
      <c r="AP12" s="44">
        <f t="shared" si="3"/>
        <v>254968</v>
      </c>
      <c r="AQ12" s="9">
        <v>0</v>
      </c>
      <c r="AR12" s="9">
        <f t="shared" si="4"/>
        <v>297243.5</v>
      </c>
      <c r="AS12" s="49">
        <f>'[2]DIC 16'!$I$12</f>
        <v>0</v>
      </c>
      <c r="AT12" s="46">
        <f t="shared" si="13"/>
        <v>552211.5</v>
      </c>
      <c r="AV12" s="276">
        <f t="shared" si="5"/>
        <v>343</v>
      </c>
      <c r="AW12" s="5" t="str">
        <f t="shared" si="5"/>
        <v>JUEVES</v>
      </c>
      <c r="AX12" s="8">
        <f t="shared" si="5"/>
        <v>42712</v>
      </c>
      <c r="AY12" s="69">
        <f t="shared" si="6"/>
        <v>10518</v>
      </c>
      <c r="AZ12" s="69">
        <f t="shared" si="6"/>
        <v>14929</v>
      </c>
      <c r="BA12" s="69">
        <f t="shared" si="7"/>
        <v>6392</v>
      </c>
      <c r="BB12" s="69">
        <f t="shared" si="8"/>
        <v>0</v>
      </c>
      <c r="BC12" s="157">
        <f t="shared" si="8"/>
        <v>5865</v>
      </c>
      <c r="BD12" s="159">
        <f t="shared" si="9"/>
        <v>37704</v>
      </c>
      <c r="BF12" s="309"/>
      <c r="BG12" s="313"/>
      <c r="BH12" s="135">
        <v>459</v>
      </c>
      <c r="BI12" s="82">
        <f t="shared" si="36"/>
        <v>1606.5</v>
      </c>
      <c r="BJ12" s="79">
        <v>403</v>
      </c>
      <c r="BK12" s="82">
        <f t="shared" si="14"/>
        <v>1410.5</v>
      </c>
      <c r="BL12" s="79">
        <v>3770</v>
      </c>
      <c r="BM12" s="82">
        <f t="shared" si="15"/>
        <v>26390</v>
      </c>
      <c r="BN12" s="79">
        <v>20</v>
      </c>
      <c r="BO12" s="174">
        <v>18</v>
      </c>
      <c r="BP12" s="174">
        <v>19</v>
      </c>
      <c r="BQ12" s="119">
        <f t="shared" si="10"/>
        <v>1547.7368421052631</v>
      </c>
      <c r="BR12" s="309"/>
      <c r="BS12" s="315"/>
      <c r="BT12" s="99">
        <v>459</v>
      </c>
      <c r="BU12" s="83">
        <f t="shared" si="16"/>
        <v>1606.5</v>
      </c>
      <c r="BV12" s="174">
        <v>270</v>
      </c>
      <c r="BW12" s="83">
        <f t="shared" si="17"/>
        <v>945</v>
      </c>
      <c r="BX12" s="174">
        <v>4185</v>
      </c>
      <c r="BY12" s="83">
        <f t="shared" si="18"/>
        <v>29295</v>
      </c>
      <c r="BZ12" s="174">
        <v>19</v>
      </c>
      <c r="CA12" s="174">
        <v>16</v>
      </c>
      <c r="CB12" s="174">
        <v>18</v>
      </c>
      <c r="CC12" s="100">
        <f t="shared" si="11"/>
        <v>1769.25</v>
      </c>
      <c r="CD12" s="309"/>
      <c r="CE12" s="317"/>
      <c r="CF12" s="99">
        <v>162</v>
      </c>
      <c r="CG12" s="74">
        <f t="shared" si="19"/>
        <v>486</v>
      </c>
      <c r="CH12" s="174">
        <v>99</v>
      </c>
      <c r="CI12" s="74">
        <f t="shared" si="20"/>
        <v>297</v>
      </c>
      <c r="CJ12" s="174">
        <v>1150</v>
      </c>
      <c r="CK12" s="74">
        <f t="shared" si="21"/>
        <v>6900</v>
      </c>
      <c r="CL12" s="174">
        <v>10</v>
      </c>
      <c r="CM12" s="174">
        <v>7</v>
      </c>
      <c r="CN12" s="174">
        <v>12</v>
      </c>
      <c r="CO12" s="100">
        <f t="shared" si="22"/>
        <v>640.25</v>
      </c>
      <c r="CP12" s="309"/>
      <c r="CQ12" s="319"/>
      <c r="CR12" s="91"/>
      <c r="CS12" s="83">
        <f t="shared" si="23"/>
        <v>0</v>
      </c>
      <c r="CT12" s="174"/>
      <c r="CU12" s="83">
        <f t="shared" si="24"/>
        <v>0</v>
      </c>
      <c r="CV12" s="174"/>
      <c r="CW12" s="83">
        <f t="shared" si="25"/>
        <v>0</v>
      </c>
      <c r="CX12" s="174"/>
      <c r="CY12" s="174"/>
      <c r="CZ12" s="174"/>
      <c r="DA12" s="98" t="e">
        <f t="shared" si="26"/>
        <v>#DIV/0!</v>
      </c>
      <c r="DB12" s="309"/>
      <c r="DC12" s="307"/>
      <c r="DD12" s="99">
        <v>121</v>
      </c>
      <c r="DE12" s="83">
        <f t="shared" si="27"/>
        <v>423.5</v>
      </c>
      <c r="DF12" s="174">
        <v>79</v>
      </c>
      <c r="DG12" s="83">
        <f t="shared" si="28"/>
        <v>276.5</v>
      </c>
      <c r="DH12" s="174">
        <v>1369</v>
      </c>
      <c r="DI12" s="83">
        <f t="shared" si="29"/>
        <v>9583</v>
      </c>
      <c r="DJ12" s="174">
        <v>8</v>
      </c>
      <c r="DK12" s="174">
        <v>8</v>
      </c>
      <c r="DL12" s="174">
        <v>6</v>
      </c>
      <c r="DM12" s="100">
        <f t="shared" si="30"/>
        <v>1713.8333333333333</v>
      </c>
      <c r="DN12" s="309"/>
      <c r="DO12" s="311"/>
      <c r="DP12" s="102">
        <v>0</v>
      </c>
      <c r="DQ12" s="74">
        <f t="shared" si="31"/>
        <v>0</v>
      </c>
      <c r="DR12" s="1">
        <v>132</v>
      </c>
      <c r="DS12" s="74">
        <f t="shared" si="32"/>
        <v>495</v>
      </c>
      <c r="DT12" s="1">
        <v>408</v>
      </c>
      <c r="DU12" s="74">
        <f t="shared" si="33"/>
        <v>3060</v>
      </c>
      <c r="DV12" s="1">
        <v>4</v>
      </c>
      <c r="DW12" s="1">
        <v>3</v>
      </c>
      <c r="DX12" s="110">
        <f t="shared" si="34"/>
        <v>3</v>
      </c>
      <c r="DY12" s="108">
        <f t="shared" si="35"/>
        <v>1185</v>
      </c>
    </row>
    <row r="13" spans="2:132" ht="19.5" thickBot="1" x14ac:dyDescent="0.35">
      <c r="B13" s="274">
        <v>344</v>
      </c>
      <c r="C13" s="38" t="s">
        <v>26</v>
      </c>
      <c r="D13" s="132">
        <f t="shared" si="12"/>
        <v>42713</v>
      </c>
      <c r="E13" s="144">
        <v>72723</v>
      </c>
      <c r="F13" s="144">
        <v>105910</v>
      </c>
      <c r="G13" s="2">
        <v>39306</v>
      </c>
      <c r="H13" s="170"/>
      <c r="I13" s="171">
        <v>42021</v>
      </c>
      <c r="J13" s="24">
        <f t="shared" si="0"/>
        <v>259960</v>
      </c>
      <c r="K13" s="7">
        <v>6953</v>
      </c>
      <c r="L13" s="7">
        <v>29459</v>
      </c>
      <c r="M13" s="23">
        <f t="shared" si="1"/>
        <v>296372</v>
      </c>
      <c r="N13" s="47"/>
      <c r="O13" s="48"/>
      <c r="P13" s="8">
        <f t="shared" si="2"/>
        <v>42713</v>
      </c>
      <c r="Q13" s="3">
        <v>127250</v>
      </c>
      <c r="R13" s="3">
        <v>1521</v>
      </c>
      <c r="S13" s="3">
        <v>11540</v>
      </c>
      <c r="T13" s="3"/>
      <c r="U13" s="3"/>
      <c r="V13" s="3"/>
      <c r="W13" s="3"/>
      <c r="X13" s="3"/>
      <c r="Y13" s="3"/>
      <c r="Z13" s="3"/>
      <c r="AA13" s="3">
        <v>58</v>
      </c>
      <c r="AB13" s="3"/>
      <c r="AC13" s="3"/>
      <c r="AD13" s="6">
        <v>-130</v>
      </c>
      <c r="AE13" s="3"/>
      <c r="AF13" s="3">
        <v>300</v>
      </c>
      <c r="AG13" s="3"/>
      <c r="AH13" s="3"/>
      <c r="AI13" s="3"/>
      <c r="AJ13" s="3"/>
      <c r="AK13" s="3"/>
      <c r="AL13" s="3"/>
      <c r="AM13" s="3"/>
      <c r="AN13" s="3"/>
      <c r="AO13" s="53"/>
      <c r="AP13" s="44">
        <f t="shared" si="3"/>
        <v>140539</v>
      </c>
      <c r="AQ13" s="9">
        <v>0</v>
      </c>
      <c r="AR13" s="9">
        <f t="shared" si="4"/>
        <v>296372</v>
      </c>
      <c r="AS13" s="49">
        <f>'[2]DIC 16'!$I$13</f>
        <v>0</v>
      </c>
      <c r="AT13" s="46">
        <f t="shared" si="13"/>
        <v>436911</v>
      </c>
      <c r="AV13" s="276">
        <f t="shared" si="5"/>
        <v>344</v>
      </c>
      <c r="AW13" s="5" t="str">
        <f t="shared" si="5"/>
        <v>VIERNES</v>
      </c>
      <c r="AX13" s="8">
        <f t="shared" si="5"/>
        <v>42713</v>
      </c>
      <c r="AY13" s="69">
        <f t="shared" si="6"/>
        <v>10389</v>
      </c>
      <c r="AZ13" s="69">
        <f t="shared" si="6"/>
        <v>15130</v>
      </c>
      <c r="BA13" s="69">
        <f t="shared" si="7"/>
        <v>6551</v>
      </c>
      <c r="BB13" s="69">
        <f t="shared" si="8"/>
        <v>0</v>
      </c>
      <c r="BC13" s="157">
        <f t="shared" si="8"/>
        <v>6003</v>
      </c>
      <c r="BD13" s="159">
        <f t="shared" si="9"/>
        <v>38073</v>
      </c>
      <c r="BF13" s="308" t="str">
        <f>C9</f>
        <v>LUNES</v>
      </c>
      <c r="BG13" s="312">
        <f>AX9</f>
        <v>42709</v>
      </c>
      <c r="BH13" s="135">
        <v>1548</v>
      </c>
      <c r="BI13" s="82">
        <f t="shared" si="36"/>
        <v>5418</v>
      </c>
      <c r="BJ13" s="79">
        <v>286</v>
      </c>
      <c r="BK13" s="82">
        <f t="shared" si="14"/>
        <v>1001</v>
      </c>
      <c r="BL13" s="79">
        <v>5043</v>
      </c>
      <c r="BM13" s="82">
        <f t="shared" si="15"/>
        <v>35301</v>
      </c>
      <c r="BN13" s="79"/>
      <c r="BO13" s="174">
        <v>23</v>
      </c>
      <c r="BP13" s="174">
        <v>24</v>
      </c>
      <c r="BQ13" s="119">
        <f t="shared" si="10"/>
        <v>1738.3333333333333</v>
      </c>
      <c r="BR13" s="308" t="str">
        <f>BF13</f>
        <v>LUNES</v>
      </c>
      <c r="BS13" s="314">
        <f>BG13</f>
        <v>42709</v>
      </c>
      <c r="BT13" s="99">
        <v>1577</v>
      </c>
      <c r="BU13" s="83">
        <f t="shared" si="16"/>
        <v>5519.5</v>
      </c>
      <c r="BV13" s="174">
        <v>211</v>
      </c>
      <c r="BW13" s="83">
        <f t="shared" si="17"/>
        <v>738.5</v>
      </c>
      <c r="BX13" s="174">
        <v>6859</v>
      </c>
      <c r="BY13" s="83">
        <f t="shared" si="18"/>
        <v>48013</v>
      </c>
      <c r="BZ13" s="174"/>
      <c r="CA13" s="174">
        <v>20</v>
      </c>
      <c r="CB13" s="174">
        <v>20</v>
      </c>
      <c r="CC13" s="100">
        <f t="shared" si="11"/>
        <v>2713.55</v>
      </c>
      <c r="CD13" s="308" t="str">
        <f>BR13</f>
        <v>LUNES</v>
      </c>
      <c r="CE13" s="316">
        <f>BS13</f>
        <v>42709</v>
      </c>
      <c r="CF13" s="99">
        <v>1134</v>
      </c>
      <c r="CG13" s="74">
        <f t="shared" si="19"/>
        <v>3402</v>
      </c>
      <c r="CH13" s="174">
        <v>246</v>
      </c>
      <c r="CI13" s="74">
        <f t="shared" si="20"/>
        <v>738</v>
      </c>
      <c r="CJ13" s="174">
        <v>3736</v>
      </c>
      <c r="CK13" s="74">
        <f t="shared" si="21"/>
        <v>22416</v>
      </c>
      <c r="CL13" s="174"/>
      <c r="CM13" s="174">
        <v>15</v>
      </c>
      <c r="CN13" s="174">
        <v>15</v>
      </c>
      <c r="CO13" s="100">
        <f t="shared" si="22"/>
        <v>1770.4</v>
      </c>
      <c r="CP13" s="308" t="str">
        <f>CD13</f>
        <v>LUNES</v>
      </c>
      <c r="CQ13" s="318">
        <f>CE13</f>
        <v>42709</v>
      </c>
      <c r="CR13" s="91"/>
      <c r="CS13" s="83">
        <f t="shared" si="23"/>
        <v>0</v>
      </c>
      <c r="CT13" s="174"/>
      <c r="CU13" s="83">
        <f t="shared" si="24"/>
        <v>0</v>
      </c>
      <c r="CV13" s="174"/>
      <c r="CW13" s="83">
        <f t="shared" si="25"/>
        <v>0</v>
      </c>
      <c r="CX13" s="174"/>
      <c r="CY13" s="174"/>
      <c r="CZ13" s="174"/>
      <c r="DA13" s="98" t="e">
        <f t="shared" si="26"/>
        <v>#DIV/0!</v>
      </c>
      <c r="DB13" s="308" t="str">
        <f>CP13</f>
        <v>LUNES</v>
      </c>
      <c r="DC13" s="306">
        <f>CQ13</f>
        <v>42709</v>
      </c>
      <c r="DD13" s="99">
        <v>642</v>
      </c>
      <c r="DE13" s="83">
        <f t="shared" si="27"/>
        <v>2247</v>
      </c>
      <c r="DF13" s="174">
        <v>48</v>
      </c>
      <c r="DG13" s="83">
        <f t="shared" si="28"/>
        <v>168</v>
      </c>
      <c r="DH13" s="174">
        <v>2958</v>
      </c>
      <c r="DI13" s="83">
        <f t="shared" si="29"/>
        <v>20706</v>
      </c>
      <c r="DJ13" s="174"/>
      <c r="DK13" s="174">
        <v>11</v>
      </c>
      <c r="DL13" s="174">
        <v>11</v>
      </c>
      <c r="DM13" s="100">
        <f t="shared" si="30"/>
        <v>2101.909090909091</v>
      </c>
      <c r="DN13" s="308" t="str">
        <f>DB13</f>
        <v>LUNES</v>
      </c>
      <c r="DO13" s="310">
        <f>DC13</f>
        <v>42709</v>
      </c>
      <c r="DP13" s="102">
        <v>31</v>
      </c>
      <c r="DQ13" s="74">
        <f t="shared" si="31"/>
        <v>116.25</v>
      </c>
      <c r="DR13" s="1">
        <v>170</v>
      </c>
      <c r="DS13" s="74">
        <f t="shared" si="32"/>
        <v>637.5</v>
      </c>
      <c r="DT13" s="1">
        <v>549</v>
      </c>
      <c r="DU13" s="74">
        <f t="shared" si="33"/>
        <v>4117.5</v>
      </c>
      <c r="DV13" s="1"/>
      <c r="DW13" s="1">
        <v>4</v>
      </c>
      <c r="DX13" s="110">
        <f t="shared" si="34"/>
        <v>4</v>
      </c>
      <c r="DY13" s="108">
        <f t="shared" si="35"/>
        <v>1217.8125</v>
      </c>
    </row>
    <row r="14" spans="2:132" ht="19.5" thickBot="1" x14ac:dyDescent="0.35">
      <c r="B14" s="274">
        <v>345</v>
      </c>
      <c r="C14" s="38" t="s">
        <v>27</v>
      </c>
      <c r="D14" s="132">
        <f t="shared" si="12"/>
        <v>42714</v>
      </c>
      <c r="E14" s="144">
        <v>58149</v>
      </c>
      <c r="F14" s="144">
        <v>72870</v>
      </c>
      <c r="G14" s="2">
        <v>27612</v>
      </c>
      <c r="H14" s="170"/>
      <c r="I14" s="171">
        <v>34153</v>
      </c>
      <c r="J14" s="24">
        <f t="shared" si="0"/>
        <v>192784</v>
      </c>
      <c r="K14" s="7">
        <v>6154.5</v>
      </c>
      <c r="L14" s="7">
        <v>15581.5</v>
      </c>
      <c r="M14" s="23">
        <f t="shared" si="1"/>
        <v>214520</v>
      </c>
      <c r="N14" s="47"/>
      <c r="O14" s="48"/>
      <c r="P14" s="8">
        <f t="shared" si="2"/>
        <v>42714</v>
      </c>
      <c r="Q14" s="3">
        <v>0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6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53"/>
      <c r="AP14" s="44">
        <f t="shared" si="3"/>
        <v>0</v>
      </c>
      <c r="AQ14" s="9">
        <v>0</v>
      </c>
      <c r="AR14" s="9">
        <f t="shared" si="4"/>
        <v>214520</v>
      </c>
      <c r="AS14" s="49">
        <f>'[2]DIC 16'!$I$14</f>
        <v>0</v>
      </c>
      <c r="AT14" s="46">
        <f t="shared" si="13"/>
        <v>214520</v>
      </c>
      <c r="AV14" s="276">
        <f t="shared" si="5"/>
        <v>345</v>
      </c>
      <c r="AW14" s="5" t="str">
        <f t="shared" si="5"/>
        <v>SÁBADO</v>
      </c>
      <c r="AX14" s="8">
        <f t="shared" si="5"/>
        <v>42714</v>
      </c>
      <c r="AY14" s="69">
        <f t="shared" si="6"/>
        <v>8307</v>
      </c>
      <c r="AZ14" s="69">
        <f t="shared" si="6"/>
        <v>10410</v>
      </c>
      <c r="BA14" s="69">
        <f t="shared" si="7"/>
        <v>4602</v>
      </c>
      <c r="BB14" s="69">
        <f t="shared" si="8"/>
        <v>0</v>
      </c>
      <c r="BC14" s="157">
        <f t="shared" si="8"/>
        <v>4879</v>
      </c>
      <c r="BD14" s="159">
        <f t="shared" si="9"/>
        <v>28198</v>
      </c>
      <c r="BF14" s="309"/>
      <c r="BG14" s="313"/>
      <c r="BH14" s="135">
        <v>1589</v>
      </c>
      <c r="BI14" s="82">
        <f t="shared" si="36"/>
        <v>5561.5</v>
      </c>
      <c r="BJ14" s="79">
        <v>337</v>
      </c>
      <c r="BK14" s="82">
        <f t="shared" si="14"/>
        <v>1179.5</v>
      </c>
      <c r="BL14" s="79">
        <v>5869</v>
      </c>
      <c r="BM14" s="82">
        <f t="shared" si="15"/>
        <v>41083</v>
      </c>
      <c r="BN14" s="79">
        <v>25</v>
      </c>
      <c r="BO14" s="174">
        <v>26</v>
      </c>
      <c r="BP14" s="174">
        <v>24</v>
      </c>
      <c r="BQ14" s="119">
        <f t="shared" si="10"/>
        <v>1992.6666666666667</v>
      </c>
      <c r="BR14" s="309"/>
      <c r="BS14" s="315"/>
      <c r="BT14" s="99">
        <v>1621</v>
      </c>
      <c r="BU14" s="83">
        <f t="shared" si="16"/>
        <v>5673.5</v>
      </c>
      <c r="BV14" s="174">
        <v>267</v>
      </c>
      <c r="BW14" s="83">
        <f t="shared" si="17"/>
        <v>934.5</v>
      </c>
      <c r="BX14" s="174">
        <v>6863</v>
      </c>
      <c r="BY14" s="83">
        <f t="shared" si="18"/>
        <v>48041</v>
      </c>
      <c r="BZ14" s="174">
        <v>23</v>
      </c>
      <c r="CA14" s="174">
        <v>22</v>
      </c>
      <c r="CB14" s="174">
        <v>20</v>
      </c>
      <c r="CC14" s="100">
        <f t="shared" si="11"/>
        <v>2732.45</v>
      </c>
      <c r="CD14" s="309"/>
      <c r="CE14" s="317"/>
      <c r="CF14" s="99">
        <v>803</v>
      </c>
      <c r="CG14" s="74">
        <f t="shared" si="19"/>
        <v>2409</v>
      </c>
      <c r="CH14" s="174">
        <v>159</v>
      </c>
      <c r="CI14" s="74">
        <f t="shared" si="20"/>
        <v>477</v>
      </c>
      <c r="CJ14" s="174">
        <v>2793</v>
      </c>
      <c r="CK14" s="74">
        <f t="shared" si="21"/>
        <v>16758</v>
      </c>
      <c r="CL14" s="174">
        <v>15</v>
      </c>
      <c r="CM14" s="174">
        <v>12</v>
      </c>
      <c r="CN14" s="174">
        <v>15</v>
      </c>
      <c r="CO14" s="100">
        <f t="shared" si="22"/>
        <v>1309.5999999999999</v>
      </c>
      <c r="CP14" s="309"/>
      <c r="CQ14" s="319"/>
      <c r="CR14" s="91"/>
      <c r="CS14" s="83">
        <f t="shared" si="23"/>
        <v>0</v>
      </c>
      <c r="CT14" s="174"/>
      <c r="CU14" s="83">
        <f t="shared" si="24"/>
        <v>0</v>
      </c>
      <c r="CV14" s="174"/>
      <c r="CW14" s="83">
        <f t="shared" si="25"/>
        <v>0</v>
      </c>
      <c r="CX14" s="174"/>
      <c r="CY14" s="174"/>
      <c r="CZ14" s="174"/>
      <c r="DA14" s="98" t="e">
        <f t="shared" si="26"/>
        <v>#DIV/0!</v>
      </c>
      <c r="DB14" s="309"/>
      <c r="DC14" s="307"/>
      <c r="DD14" s="99">
        <v>491</v>
      </c>
      <c r="DE14" s="83">
        <f t="shared" si="27"/>
        <v>1718.5</v>
      </c>
      <c r="DF14" s="174">
        <v>64</v>
      </c>
      <c r="DG14" s="83">
        <f t="shared" si="28"/>
        <v>224</v>
      </c>
      <c r="DH14" s="174">
        <v>2827</v>
      </c>
      <c r="DI14" s="83">
        <f t="shared" si="29"/>
        <v>19789</v>
      </c>
      <c r="DJ14" s="174">
        <v>12</v>
      </c>
      <c r="DK14" s="174">
        <v>12</v>
      </c>
      <c r="DL14" s="174">
        <v>11</v>
      </c>
      <c r="DM14" s="100">
        <f t="shared" si="30"/>
        <v>1975.590909090909</v>
      </c>
      <c r="DN14" s="309"/>
      <c r="DO14" s="311"/>
      <c r="DP14" s="102">
        <v>23</v>
      </c>
      <c r="DQ14" s="74">
        <f t="shared" si="31"/>
        <v>86.25</v>
      </c>
      <c r="DR14" s="1">
        <v>186</v>
      </c>
      <c r="DS14" s="74">
        <f t="shared" si="32"/>
        <v>697.5</v>
      </c>
      <c r="DT14" s="1">
        <v>483</v>
      </c>
      <c r="DU14" s="74">
        <f t="shared" si="33"/>
        <v>3622.5</v>
      </c>
      <c r="DV14" s="1">
        <v>4</v>
      </c>
      <c r="DW14" s="1">
        <v>4</v>
      </c>
      <c r="DX14" s="110">
        <f t="shared" si="34"/>
        <v>4</v>
      </c>
      <c r="DY14" s="108">
        <f t="shared" si="35"/>
        <v>1101.5625</v>
      </c>
    </row>
    <row r="15" spans="2:132" ht="19.5" thickBot="1" x14ac:dyDescent="0.35">
      <c r="B15" s="274">
        <v>346</v>
      </c>
      <c r="C15" s="38" t="s">
        <v>22</v>
      </c>
      <c r="D15" s="132">
        <f t="shared" si="12"/>
        <v>42715</v>
      </c>
      <c r="E15" s="144">
        <v>37646</v>
      </c>
      <c r="F15" s="144">
        <v>58226</v>
      </c>
      <c r="G15" s="2">
        <v>16104</v>
      </c>
      <c r="H15" s="170"/>
      <c r="I15" s="171">
        <v>9352</v>
      </c>
      <c r="J15" s="24">
        <f t="shared" si="0"/>
        <v>121328</v>
      </c>
      <c r="K15" s="7">
        <v>5251</v>
      </c>
      <c r="L15" s="7">
        <v>7371.5</v>
      </c>
      <c r="M15" s="23">
        <f t="shared" si="1"/>
        <v>133950.5</v>
      </c>
      <c r="N15" s="47"/>
      <c r="O15" s="48"/>
      <c r="P15" s="8">
        <f t="shared" si="2"/>
        <v>42715</v>
      </c>
      <c r="Q15" s="3">
        <v>0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6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53"/>
      <c r="AP15" s="44">
        <f t="shared" si="3"/>
        <v>0</v>
      </c>
      <c r="AQ15" s="9">
        <v>0</v>
      </c>
      <c r="AR15" s="9">
        <f t="shared" si="4"/>
        <v>133950.5</v>
      </c>
      <c r="AS15" s="49">
        <f>'[2]DIC 16'!$I$15</f>
        <v>0</v>
      </c>
      <c r="AT15" s="46">
        <f t="shared" si="13"/>
        <v>133950.5</v>
      </c>
      <c r="AV15" s="276">
        <f t="shared" si="5"/>
        <v>346</v>
      </c>
      <c r="AW15" s="5" t="str">
        <f t="shared" si="5"/>
        <v>DOMINGO</v>
      </c>
      <c r="AX15" s="8">
        <f t="shared" si="5"/>
        <v>42715</v>
      </c>
      <c r="AY15" s="69">
        <f t="shared" si="6"/>
        <v>5378</v>
      </c>
      <c r="AZ15" s="69">
        <f t="shared" si="6"/>
        <v>8318</v>
      </c>
      <c r="BA15" s="69">
        <f t="shared" si="7"/>
        <v>2684</v>
      </c>
      <c r="BB15" s="69">
        <f t="shared" si="8"/>
        <v>0</v>
      </c>
      <c r="BC15" s="157">
        <f t="shared" si="8"/>
        <v>1336</v>
      </c>
      <c r="BD15" s="159">
        <f t="shared" si="9"/>
        <v>17716</v>
      </c>
      <c r="BF15" s="308" t="str">
        <f>C10</f>
        <v>MARTES</v>
      </c>
      <c r="BG15" s="312">
        <f>AX10</f>
        <v>42710</v>
      </c>
      <c r="BH15" s="135">
        <v>1688</v>
      </c>
      <c r="BI15" s="82">
        <f t="shared" si="36"/>
        <v>5908</v>
      </c>
      <c r="BJ15" s="79">
        <v>323</v>
      </c>
      <c r="BK15" s="82">
        <f t="shared" si="14"/>
        <v>1130.5</v>
      </c>
      <c r="BL15" s="79">
        <v>5484</v>
      </c>
      <c r="BM15" s="82">
        <f t="shared" si="15"/>
        <v>38388</v>
      </c>
      <c r="BN15" s="79"/>
      <c r="BO15" s="174">
        <v>26</v>
      </c>
      <c r="BP15" s="174">
        <v>25</v>
      </c>
      <c r="BQ15" s="119">
        <f t="shared" si="10"/>
        <v>1817.06</v>
      </c>
      <c r="BR15" s="308" t="str">
        <f>BF15</f>
        <v>MARTES</v>
      </c>
      <c r="BS15" s="314">
        <f>BG15</f>
        <v>42710</v>
      </c>
      <c r="BT15" s="99">
        <v>1768</v>
      </c>
      <c r="BU15" s="83">
        <f t="shared" si="16"/>
        <v>6188</v>
      </c>
      <c r="BV15" s="174">
        <v>187</v>
      </c>
      <c r="BW15" s="83">
        <f t="shared" si="17"/>
        <v>654.5</v>
      </c>
      <c r="BX15" s="174">
        <v>7554</v>
      </c>
      <c r="BY15" s="83">
        <f t="shared" si="18"/>
        <v>52878</v>
      </c>
      <c r="BZ15" s="174"/>
      <c r="CA15" s="174">
        <v>25</v>
      </c>
      <c r="CB15" s="174">
        <v>24</v>
      </c>
      <c r="CC15" s="100">
        <f t="shared" si="11"/>
        <v>2488.3541666666665</v>
      </c>
      <c r="CD15" s="308" t="str">
        <f>BR15</f>
        <v>MARTES</v>
      </c>
      <c r="CE15" s="316">
        <f>BS15</f>
        <v>42710</v>
      </c>
      <c r="CF15" s="99">
        <v>1118</v>
      </c>
      <c r="CG15" s="74">
        <f t="shared" si="19"/>
        <v>3354</v>
      </c>
      <c r="CH15" s="174">
        <v>353</v>
      </c>
      <c r="CI15" s="74">
        <f t="shared" si="20"/>
        <v>1059</v>
      </c>
      <c r="CJ15" s="174">
        <v>3859</v>
      </c>
      <c r="CK15" s="74">
        <f t="shared" si="21"/>
        <v>23154</v>
      </c>
      <c r="CL15" s="174"/>
      <c r="CM15" s="174">
        <v>19</v>
      </c>
      <c r="CN15" s="174">
        <v>16</v>
      </c>
      <c r="CO15" s="100">
        <f t="shared" si="22"/>
        <v>1722.9375</v>
      </c>
      <c r="CP15" s="308" t="str">
        <f>CD15</f>
        <v>MARTES</v>
      </c>
      <c r="CQ15" s="318">
        <f>CE15</f>
        <v>42710</v>
      </c>
      <c r="CR15" s="91"/>
      <c r="CS15" s="83">
        <f t="shared" si="23"/>
        <v>0</v>
      </c>
      <c r="CT15" s="174"/>
      <c r="CU15" s="83">
        <f t="shared" si="24"/>
        <v>0</v>
      </c>
      <c r="CV15" s="174"/>
      <c r="CW15" s="83">
        <f t="shared" si="25"/>
        <v>0</v>
      </c>
      <c r="CX15" s="174"/>
      <c r="CY15" s="174"/>
      <c r="CZ15" s="174"/>
      <c r="DA15" s="98" t="e">
        <f t="shared" si="26"/>
        <v>#DIV/0!</v>
      </c>
      <c r="DB15" s="308" t="str">
        <f>CP15</f>
        <v>MARTES</v>
      </c>
      <c r="DC15" s="306">
        <f>CQ15</f>
        <v>42710</v>
      </c>
      <c r="DD15" s="99">
        <v>684</v>
      </c>
      <c r="DE15" s="83">
        <f t="shared" si="27"/>
        <v>2394</v>
      </c>
      <c r="DF15" s="174">
        <v>64</v>
      </c>
      <c r="DG15" s="83">
        <f t="shared" si="28"/>
        <v>224</v>
      </c>
      <c r="DH15" s="174">
        <v>3149</v>
      </c>
      <c r="DI15" s="83">
        <f t="shared" si="29"/>
        <v>22043</v>
      </c>
      <c r="DJ15" s="174"/>
      <c r="DK15" s="174">
        <v>12</v>
      </c>
      <c r="DL15" s="174">
        <v>12</v>
      </c>
      <c r="DM15" s="100">
        <f t="shared" si="30"/>
        <v>2055.0833333333335</v>
      </c>
      <c r="DN15" s="308" t="str">
        <f>DB15</f>
        <v>MARTES</v>
      </c>
      <c r="DO15" s="310">
        <f>DC15</f>
        <v>42710</v>
      </c>
      <c r="DP15" s="102">
        <v>27</v>
      </c>
      <c r="DQ15" s="74">
        <f t="shared" si="31"/>
        <v>101.25</v>
      </c>
      <c r="DR15" s="1">
        <v>178</v>
      </c>
      <c r="DS15" s="74">
        <f t="shared" si="32"/>
        <v>667.5</v>
      </c>
      <c r="DT15" s="1">
        <v>529</v>
      </c>
      <c r="DU15" s="74">
        <f t="shared" si="33"/>
        <v>3967.5</v>
      </c>
      <c r="DV15" s="1"/>
      <c r="DW15" s="1">
        <v>4</v>
      </c>
      <c r="DX15" s="110">
        <f t="shared" si="34"/>
        <v>4</v>
      </c>
      <c r="DY15" s="108">
        <f t="shared" si="35"/>
        <v>1184.0625</v>
      </c>
    </row>
    <row r="16" spans="2:132" ht="19.5" thickBot="1" x14ac:dyDescent="0.35">
      <c r="B16" s="274">
        <v>347</v>
      </c>
      <c r="C16" s="38" t="s">
        <v>24</v>
      </c>
      <c r="D16" s="132">
        <f t="shared" si="12"/>
        <v>42716</v>
      </c>
      <c r="E16" s="144">
        <v>67172</v>
      </c>
      <c r="F16" s="144">
        <v>96901</v>
      </c>
      <c r="G16" s="2">
        <v>37584</v>
      </c>
      <c r="H16" s="170"/>
      <c r="I16" s="171">
        <v>39760</v>
      </c>
      <c r="J16" s="24">
        <f t="shared" si="0"/>
        <v>241417</v>
      </c>
      <c r="K16" s="7">
        <v>6119.5</v>
      </c>
      <c r="L16" s="7">
        <v>24755</v>
      </c>
      <c r="M16" s="23">
        <f t="shared" si="1"/>
        <v>272291.5</v>
      </c>
      <c r="N16" s="47"/>
      <c r="O16" s="48"/>
      <c r="P16" s="8">
        <f t="shared" si="2"/>
        <v>42716</v>
      </c>
      <c r="Q16" s="3">
        <v>57000</v>
      </c>
      <c r="R16" s="3">
        <v>1053</v>
      </c>
      <c r="S16" s="3">
        <v>1689</v>
      </c>
      <c r="T16" s="3"/>
      <c r="U16" s="3"/>
      <c r="V16" s="3"/>
      <c r="W16" s="3"/>
      <c r="X16" s="3"/>
      <c r="Y16" s="3"/>
      <c r="Z16" s="3"/>
      <c r="AA16" s="3">
        <v>174</v>
      </c>
      <c r="AB16" s="3"/>
      <c r="AC16" s="3"/>
      <c r="AD16" s="6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53"/>
      <c r="AP16" s="44">
        <f t="shared" si="3"/>
        <v>59916</v>
      </c>
      <c r="AQ16" s="9">
        <v>0</v>
      </c>
      <c r="AR16" s="9">
        <f t="shared" si="4"/>
        <v>272291.5</v>
      </c>
      <c r="AS16" s="49">
        <f>'[2]DIC 16'!$I$16</f>
        <v>0</v>
      </c>
      <c r="AT16" s="46">
        <f t="shared" si="13"/>
        <v>332207.5</v>
      </c>
      <c r="AU16" s="68"/>
      <c r="AV16" s="276">
        <f t="shared" si="5"/>
        <v>347</v>
      </c>
      <c r="AW16" s="5" t="str">
        <f t="shared" si="5"/>
        <v>LUNES</v>
      </c>
      <c r="AX16" s="8">
        <f t="shared" si="5"/>
        <v>42716</v>
      </c>
      <c r="AY16" s="69">
        <f t="shared" si="6"/>
        <v>9596</v>
      </c>
      <c r="AZ16" s="69">
        <f t="shared" si="6"/>
        <v>13843</v>
      </c>
      <c r="BA16" s="69">
        <f t="shared" si="7"/>
        <v>6264</v>
      </c>
      <c r="BB16" s="69">
        <f t="shared" si="8"/>
        <v>0</v>
      </c>
      <c r="BC16" s="157">
        <f t="shared" si="8"/>
        <v>5680</v>
      </c>
      <c r="BD16" s="159">
        <f t="shared" si="9"/>
        <v>35383</v>
      </c>
      <c r="BF16" s="309"/>
      <c r="BG16" s="313"/>
      <c r="BH16" s="135">
        <v>1499</v>
      </c>
      <c r="BI16" s="82">
        <f t="shared" si="36"/>
        <v>5246.5</v>
      </c>
      <c r="BJ16" s="79">
        <v>339</v>
      </c>
      <c r="BK16" s="82">
        <f t="shared" si="14"/>
        <v>1186.5</v>
      </c>
      <c r="BL16" s="79">
        <v>5482</v>
      </c>
      <c r="BM16" s="82">
        <f t="shared" si="15"/>
        <v>38374</v>
      </c>
      <c r="BN16" s="79">
        <v>25</v>
      </c>
      <c r="BO16" s="174">
        <v>22</v>
      </c>
      <c r="BP16" s="174">
        <v>25</v>
      </c>
      <c r="BQ16" s="119">
        <f t="shared" si="10"/>
        <v>1792.28</v>
      </c>
      <c r="BR16" s="309"/>
      <c r="BS16" s="315"/>
      <c r="BT16" s="99">
        <v>1784</v>
      </c>
      <c r="BU16" s="83">
        <f t="shared" si="16"/>
        <v>6244</v>
      </c>
      <c r="BV16" s="174">
        <v>249</v>
      </c>
      <c r="BW16" s="83">
        <f t="shared" si="17"/>
        <v>871.5</v>
      </c>
      <c r="BX16" s="174">
        <v>7271</v>
      </c>
      <c r="BY16" s="83">
        <f t="shared" si="18"/>
        <v>50897</v>
      </c>
      <c r="BZ16" s="174">
        <v>29</v>
      </c>
      <c r="CA16" s="174">
        <v>26</v>
      </c>
      <c r="CB16" s="174">
        <v>24</v>
      </c>
      <c r="CC16" s="100">
        <f t="shared" si="11"/>
        <v>2417.1875</v>
      </c>
      <c r="CD16" s="309"/>
      <c r="CE16" s="317"/>
      <c r="CF16" s="99">
        <v>847</v>
      </c>
      <c r="CG16" s="74">
        <f t="shared" si="19"/>
        <v>2541</v>
      </c>
      <c r="CH16" s="174">
        <v>232</v>
      </c>
      <c r="CI16" s="74">
        <f t="shared" si="20"/>
        <v>696</v>
      </c>
      <c r="CJ16" s="174">
        <v>2970</v>
      </c>
      <c r="CK16" s="74">
        <f t="shared" si="21"/>
        <v>17820</v>
      </c>
      <c r="CL16" s="174">
        <v>16</v>
      </c>
      <c r="CM16" s="174">
        <v>14</v>
      </c>
      <c r="CN16" s="174">
        <v>16</v>
      </c>
      <c r="CO16" s="100">
        <f t="shared" si="22"/>
        <v>1316.0625</v>
      </c>
      <c r="CP16" s="309"/>
      <c r="CQ16" s="319"/>
      <c r="CR16" s="91"/>
      <c r="CS16" s="83">
        <f t="shared" si="23"/>
        <v>0</v>
      </c>
      <c r="CT16" s="174"/>
      <c r="CU16" s="83">
        <f t="shared" si="24"/>
        <v>0</v>
      </c>
      <c r="CV16" s="174"/>
      <c r="CW16" s="83">
        <f t="shared" si="25"/>
        <v>0</v>
      </c>
      <c r="CX16" s="174"/>
      <c r="CY16" s="174"/>
      <c r="CZ16" s="174"/>
      <c r="DA16" s="98" t="e">
        <f t="shared" si="26"/>
        <v>#DIV/0!</v>
      </c>
      <c r="DB16" s="309"/>
      <c r="DC16" s="307"/>
      <c r="DD16" s="99">
        <v>557</v>
      </c>
      <c r="DE16" s="83">
        <f t="shared" si="27"/>
        <v>1949.5</v>
      </c>
      <c r="DF16" s="174">
        <v>63</v>
      </c>
      <c r="DG16" s="83">
        <f t="shared" si="28"/>
        <v>220.5</v>
      </c>
      <c r="DH16" s="174">
        <v>2734</v>
      </c>
      <c r="DI16" s="83">
        <f t="shared" si="29"/>
        <v>19138</v>
      </c>
      <c r="DJ16" s="174">
        <v>12</v>
      </c>
      <c r="DK16" s="174">
        <v>12</v>
      </c>
      <c r="DL16" s="174">
        <v>12</v>
      </c>
      <c r="DM16" s="100">
        <f t="shared" si="30"/>
        <v>1775.6666666666667</v>
      </c>
      <c r="DN16" s="309"/>
      <c r="DO16" s="311"/>
      <c r="DP16" s="102">
        <v>49</v>
      </c>
      <c r="DQ16" s="74">
        <f t="shared" si="31"/>
        <v>183.75</v>
      </c>
      <c r="DR16" s="1">
        <v>190</v>
      </c>
      <c r="DS16" s="74">
        <f t="shared" si="32"/>
        <v>712.5</v>
      </c>
      <c r="DT16" s="1">
        <v>537</v>
      </c>
      <c r="DU16" s="74">
        <f t="shared" si="33"/>
        <v>4027.5</v>
      </c>
      <c r="DV16" s="1">
        <v>4</v>
      </c>
      <c r="DW16" s="1">
        <v>4</v>
      </c>
      <c r="DX16" s="110">
        <f t="shared" si="34"/>
        <v>4</v>
      </c>
      <c r="DY16" s="108">
        <f t="shared" si="35"/>
        <v>1230.9375</v>
      </c>
    </row>
    <row r="17" spans="2:129" ht="19.5" thickBot="1" x14ac:dyDescent="0.35">
      <c r="B17" s="274">
        <v>348</v>
      </c>
      <c r="C17" s="38" t="s">
        <v>21</v>
      </c>
      <c r="D17" s="132">
        <f t="shared" si="12"/>
        <v>42717</v>
      </c>
      <c r="E17" s="144"/>
      <c r="F17" s="144"/>
      <c r="G17" s="2"/>
      <c r="H17" s="170"/>
      <c r="I17" s="171"/>
      <c r="J17" s="24">
        <f t="shared" si="0"/>
        <v>0</v>
      </c>
      <c r="K17" s="7"/>
      <c r="L17" s="7"/>
      <c r="M17" s="23">
        <f t="shared" si="1"/>
        <v>0</v>
      </c>
      <c r="N17" s="47"/>
      <c r="O17" s="48"/>
      <c r="P17" s="8">
        <f t="shared" si="2"/>
        <v>42717</v>
      </c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6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53"/>
      <c r="AP17" s="44">
        <f t="shared" si="3"/>
        <v>0</v>
      </c>
      <c r="AQ17" s="9"/>
      <c r="AR17" s="9">
        <f t="shared" si="4"/>
        <v>0</v>
      </c>
      <c r="AS17" s="49">
        <f>'[2]DIC 16'!$I$17</f>
        <v>0</v>
      </c>
      <c r="AT17" s="46">
        <f t="shared" si="13"/>
        <v>0</v>
      </c>
      <c r="AU17" s="68"/>
      <c r="AV17" s="276">
        <f t="shared" si="5"/>
        <v>348</v>
      </c>
      <c r="AW17" s="5" t="str">
        <f t="shared" si="5"/>
        <v>MARTES</v>
      </c>
      <c r="AX17" s="8">
        <f t="shared" si="5"/>
        <v>42717</v>
      </c>
      <c r="AY17" s="69">
        <f t="shared" si="6"/>
        <v>0</v>
      </c>
      <c r="AZ17" s="69">
        <f t="shared" si="6"/>
        <v>0</v>
      </c>
      <c r="BA17" s="69">
        <f t="shared" si="7"/>
        <v>0</v>
      </c>
      <c r="BB17" s="69">
        <f t="shared" si="8"/>
        <v>0</v>
      </c>
      <c r="BC17" s="157">
        <f t="shared" si="8"/>
        <v>0</v>
      </c>
      <c r="BD17" s="159">
        <f t="shared" si="9"/>
        <v>0</v>
      </c>
      <c r="BF17" s="308" t="str">
        <f>C11</f>
        <v>MIÉRCOLES</v>
      </c>
      <c r="BG17" s="312">
        <f>AX11</f>
        <v>42711</v>
      </c>
      <c r="BH17" s="135">
        <v>1675</v>
      </c>
      <c r="BI17" s="82">
        <f t="shared" si="36"/>
        <v>5862.5</v>
      </c>
      <c r="BJ17" s="79">
        <v>352</v>
      </c>
      <c r="BK17" s="82">
        <f t="shared" si="14"/>
        <v>1232</v>
      </c>
      <c r="BL17" s="79">
        <v>5496</v>
      </c>
      <c r="BM17" s="82">
        <f t="shared" si="15"/>
        <v>38472</v>
      </c>
      <c r="BN17" s="79"/>
      <c r="BO17" s="174">
        <v>24</v>
      </c>
      <c r="BP17" s="174">
        <v>24</v>
      </c>
      <c r="BQ17" s="119">
        <f t="shared" si="10"/>
        <v>1898.6041666666667</v>
      </c>
      <c r="BR17" s="308" t="str">
        <f>BF17</f>
        <v>MIÉRCOLES</v>
      </c>
      <c r="BS17" s="314">
        <f>BG17</f>
        <v>42711</v>
      </c>
      <c r="BT17" s="99">
        <v>1835</v>
      </c>
      <c r="BU17" s="83">
        <f t="shared" si="16"/>
        <v>6422.5</v>
      </c>
      <c r="BV17" s="174">
        <v>202</v>
      </c>
      <c r="BW17" s="83">
        <f t="shared" si="17"/>
        <v>707</v>
      </c>
      <c r="BX17" s="174">
        <v>7817</v>
      </c>
      <c r="BY17" s="83">
        <f t="shared" si="18"/>
        <v>54719</v>
      </c>
      <c r="BZ17" s="174"/>
      <c r="CA17" s="174">
        <v>24</v>
      </c>
      <c r="CB17" s="174">
        <v>24</v>
      </c>
      <c r="CC17" s="100">
        <f t="shared" si="11"/>
        <v>2577.0208333333335</v>
      </c>
      <c r="CD17" s="308" t="str">
        <f>BR17</f>
        <v>MIÉRCOLES</v>
      </c>
      <c r="CE17" s="316">
        <f>BS17</f>
        <v>42711</v>
      </c>
      <c r="CF17" s="99">
        <v>1173</v>
      </c>
      <c r="CG17" s="74">
        <f t="shared" si="19"/>
        <v>3519</v>
      </c>
      <c r="CH17" s="174">
        <v>270</v>
      </c>
      <c r="CI17" s="74">
        <f t="shared" si="20"/>
        <v>810</v>
      </c>
      <c r="CJ17" s="174">
        <v>3603</v>
      </c>
      <c r="CK17" s="74">
        <f t="shared" si="21"/>
        <v>21618</v>
      </c>
      <c r="CL17" s="174"/>
      <c r="CM17" s="174">
        <v>16</v>
      </c>
      <c r="CN17" s="174">
        <v>16</v>
      </c>
      <c r="CO17" s="100">
        <f t="shared" si="22"/>
        <v>1621.6875</v>
      </c>
      <c r="CP17" s="308" t="str">
        <f>CD17</f>
        <v>MIÉRCOLES</v>
      </c>
      <c r="CQ17" s="318">
        <f>CE17</f>
        <v>42711</v>
      </c>
      <c r="CR17" s="91"/>
      <c r="CS17" s="83">
        <f t="shared" si="23"/>
        <v>0</v>
      </c>
      <c r="CT17" s="174"/>
      <c r="CU17" s="83">
        <f t="shared" si="24"/>
        <v>0</v>
      </c>
      <c r="CV17" s="174"/>
      <c r="CW17" s="83">
        <f t="shared" si="25"/>
        <v>0</v>
      </c>
      <c r="CX17" s="174"/>
      <c r="CY17" s="174"/>
      <c r="CZ17" s="174"/>
      <c r="DA17" s="98" t="e">
        <f t="shared" si="26"/>
        <v>#DIV/0!</v>
      </c>
      <c r="DB17" s="308" t="str">
        <f>CP17</f>
        <v>MIÉRCOLES</v>
      </c>
      <c r="DC17" s="306">
        <f>CQ17</f>
        <v>42711</v>
      </c>
      <c r="DD17" s="99">
        <v>665</v>
      </c>
      <c r="DE17" s="83">
        <f t="shared" si="27"/>
        <v>2327.5</v>
      </c>
      <c r="DF17" s="174">
        <v>80</v>
      </c>
      <c r="DG17" s="83">
        <f t="shared" si="28"/>
        <v>280</v>
      </c>
      <c r="DH17" s="174">
        <v>3126</v>
      </c>
      <c r="DI17" s="83">
        <f t="shared" si="29"/>
        <v>21882</v>
      </c>
      <c r="DJ17" s="174"/>
      <c r="DK17" s="174">
        <v>12</v>
      </c>
      <c r="DL17" s="174">
        <v>12</v>
      </c>
      <c r="DM17" s="100">
        <f t="shared" si="30"/>
        <v>2040.7916666666667</v>
      </c>
      <c r="DN17" s="308" t="str">
        <f>DB17</f>
        <v>MIÉRCOLES</v>
      </c>
      <c r="DO17" s="310">
        <f>DC17</f>
        <v>42711</v>
      </c>
      <c r="DP17" s="102"/>
      <c r="DQ17" s="74">
        <f t="shared" si="31"/>
        <v>0</v>
      </c>
      <c r="DR17" s="1"/>
      <c r="DS17" s="74">
        <f t="shared" si="32"/>
        <v>0</v>
      </c>
      <c r="DT17" s="1"/>
      <c r="DU17" s="74">
        <f t="shared" si="33"/>
        <v>0</v>
      </c>
      <c r="DV17" s="1"/>
      <c r="DW17" s="1"/>
      <c r="DX17" s="110">
        <f t="shared" si="34"/>
        <v>0</v>
      </c>
      <c r="DY17" s="108" t="e">
        <f t="shared" si="35"/>
        <v>#DIV/0!</v>
      </c>
    </row>
    <row r="18" spans="2:129" ht="19.5" thickBot="1" x14ac:dyDescent="0.35">
      <c r="B18" s="274">
        <v>349</v>
      </c>
      <c r="C18" s="38" t="s">
        <v>23</v>
      </c>
      <c r="D18" s="132">
        <f t="shared" si="12"/>
        <v>42718</v>
      </c>
      <c r="E18" s="144"/>
      <c r="F18" s="144"/>
      <c r="G18" s="2"/>
      <c r="H18" s="170"/>
      <c r="I18" s="171"/>
      <c r="J18" s="24">
        <f t="shared" si="0"/>
        <v>0</v>
      </c>
      <c r="K18" s="7"/>
      <c r="L18" s="7"/>
      <c r="M18" s="23">
        <f t="shared" si="1"/>
        <v>0</v>
      </c>
      <c r="N18" s="47"/>
      <c r="O18" s="48"/>
      <c r="P18" s="8">
        <f t="shared" si="2"/>
        <v>42718</v>
      </c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6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53"/>
      <c r="AP18" s="44">
        <f t="shared" si="3"/>
        <v>0</v>
      </c>
      <c r="AQ18" s="9"/>
      <c r="AR18" s="9">
        <f t="shared" si="4"/>
        <v>0</v>
      </c>
      <c r="AS18" s="49">
        <f>'[2]DIC 16'!$I$18</f>
        <v>0</v>
      </c>
      <c r="AT18" s="46">
        <f t="shared" si="13"/>
        <v>0</v>
      </c>
      <c r="AV18" s="276">
        <f t="shared" si="5"/>
        <v>349</v>
      </c>
      <c r="AW18" s="5" t="str">
        <f t="shared" si="5"/>
        <v>MIÉRCOLES</v>
      </c>
      <c r="AX18" s="8">
        <f t="shared" si="5"/>
        <v>42718</v>
      </c>
      <c r="AY18" s="69">
        <f t="shared" si="6"/>
        <v>0</v>
      </c>
      <c r="AZ18" s="69">
        <f t="shared" si="6"/>
        <v>0</v>
      </c>
      <c r="BA18" s="69">
        <f t="shared" si="7"/>
        <v>0</v>
      </c>
      <c r="BB18" s="69">
        <f t="shared" si="8"/>
        <v>0</v>
      </c>
      <c r="BC18" s="157">
        <f t="shared" si="8"/>
        <v>0</v>
      </c>
      <c r="BD18" s="159">
        <f t="shared" si="9"/>
        <v>0</v>
      </c>
      <c r="BF18" s="309"/>
      <c r="BG18" s="313"/>
      <c r="BH18" s="135">
        <v>1485</v>
      </c>
      <c r="BI18" s="82">
        <f t="shared" si="36"/>
        <v>5197.5</v>
      </c>
      <c r="BJ18" s="79">
        <v>366</v>
      </c>
      <c r="BK18" s="82">
        <f t="shared" si="14"/>
        <v>1281</v>
      </c>
      <c r="BL18" s="79">
        <v>5509</v>
      </c>
      <c r="BM18" s="82">
        <f t="shared" si="15"/>
        <v>38563</v>
      </c>
      <c r="BN18" s="79">
        <v>25</v>
      </c>
      <c r="BO18" s="174">
        <v>22</v>
      </c>
      <c r="BP18" s="174">
        <v>24</v>
      </c>
      <c r="BQ18" s="119">
        <f t="shared" si="10"/>
        <v>1876.7291666666667</v>
      </c>
      <c r="BR18" s="309"/>
      <c r="BS18" s="315"/>
      <c r="BT18" s="99">
        <v>1607</v>
      </c>
      <c r="BU18" s="83">
        <f t="shared" si="16"/>
        <v>5624.5</v>
      </c>
      <c r="BV18" s="174">
        <v>252</v>
      </c>
      <c r="BW18" s="83">
        <f t="shared" si="17"/>
        <v>882</v>
      </c>
      <c r="BX18" s="174">
        <v>7024</v>
      </c>
      <c r="BY18" s="83">
        <f t="shared" si="18"/>
        <v>49168</v>
      </c>
      <c r="BZ18" s="174">
        <v>27</v>
      </c>
      <c r="CA18" s="174">
        <v>25</v>
      </c>
      <c r="CB18" s="174">
        <v>24</v>
      </c>
      <c r="CC18" s="100">
        <f t="shared" si="11"/>
        <v>2319.7708333333335</v>
      </c>
      <c r="CD18" s="309"/>
      <c r="CE18" s="317"/>
      <c r="CF18" s="99">
        <v>937</v>
      </c>
      <c r="CG18" s="74">
        <f t="shared" si="19"/>
        <v>2811</v>
      </c>
      <c r="CH18" s="174">
        <v>221</v>
      </c>
      <c r="CI18" s="74">
        <f t="shared" si="20"/>
        <v>663</v>
      </c>
      <c r="CJ18" s="174">
        <v>3137</v>
      </c>
      <c r="CK18" s="74">
        <f t="shared" si="21"/>
        <v>18822</v>
      </c>
      <c r="CL18" s="174">
        <v>16</v>
      </c>
      <c r="CM18" s="174">
        <v>14</v>
      </c>
      <c r="CN18" s="174">
        <v>16</v>
      </c>
      <c r="CO18" s="100">
        <f t="shared" si="22"/>
        <v>1393.5</v>
      </c>
      <c r="CP18" s="309"/>
      <c r="CQ18" s="319"/>
      <c r="CR18" s="91"/>
      <c r="CS18" s="83">
        <f t="shared" si="23"/>
        <v>0</v>
      </c>
      <c r="CT18" s="174"/>
      <c r="CU18" s="83">
        <f t="shared" si="24"/>
        <v>0</v>
      </c>
      <c r="CV18" s="174"/>
      <c r="CW18" s="83">
        <f t="shared" si="25"/>
        <v>0</v>
      </c>
      <c r="CX18" s="174"/>
      <c r="CY18" s="174"/>
      <c r="CZ18" s="174"/>
      <c r="DA18" s="98" t="e">
        <f t="shared" si="26"/>
        <v>#DIV/0!</v>
      </c>
      <c r="DB18" s="309"/>
      <c r="DC18" s="307"/>
      <c r="DD18" s="99">
        <v>575</v>
      </c>
      <c r="DE18" s="83">
        <f t="shared" si="27"/>
        <v>2012.5</v>
      </c>
      <c r="DF18" s="174">
        <v>95</v>
      </c>
      <c r="DG18" s="83">
        <f t="shared" si="28"/>
        <v>332.5</v>
      </c>
      <c r="DH18" s="174">
        <v>2989</v>
      </c>
      <c r="DI18" s="83">
        <f t="shared" si="29"/>
        <v>20923</v>
      </c>
      <c r="DJ18" s="174">
        <v>12</v>
      </c>
      <c r="DK18" s="174">
        <v>12</v>
      </c>
      <c r="DL18" s="174">
        <v>12</v>
      </c>
      <c r="DM18" s="100">
        <f t="shared" si="30"/>
        <v>1939</v>
      </c>
      <c r="DN18" s="309"/>
      <c r="DO18" s="311"/>
      <c r="DP18" s="102"/>
      <c r="DQ18" s="74">
        <f t="shared" si="31"/>
        <v>0</v>
      </c>
      <c r="DR18" s="1"/>
      <c r="DS18" s="74">
        <f t="shared" si="32"/>
        <v>0</v>
      </c>
      <c r="DT18" s="1"/>
      <c r="DU18" s="74">
        <f t="shared" si="33"/>
        <v>0</v>
      </c>
      <c r="DV18" s="1"/>
      <c r="DW18" s="1"/>
      <c r="DX18" s="110">
        <f t="shared" si="34"/>
        <v>0</v>
      </c>
      <c r="DY18" s="108" t="e">
        <f t="shared" si="35"/>
        <v>#DIV/0!</v>
      </c>
    </row>
    <row r="19" spans="2:129" ht="19.5" thickBot="1" x14ac:dyDescent="0.35">
      <c r="B19" s="274">
        <v>350</v>
      </c>
      <c r="C19" s="38" t="s">
        <v>25</v>
      </c>
      <c r="D19" s="132">
        <f t="shared" si="12"/>
        <v>42719</v>
      </c>
      <c r="E19" s="144"/>
      <c r="F19" s="144"/>
      <c r="G19" s="2"/>
      <c r="H19" s="170"/>
      <c r="I19" s="171"/>
      <c r="J19" s="24">
        <f t="shared" si="0"/>
        <v>0</v>
      </c>
      <c r="K19" s="7"/>
      <c r="L19" s="7"/>
      <c r="M19" s="23">
        <f t="shared" si="1"/>
        <v>0</v>
      </c>
      <c r="N19" s="47"/>
      <c r="O19" s="48"/>
      <c r="P19" s="8">
        <f t="shared" si="2"/>
        <v>42719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6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53"/>
      <c r="AP19" s="44">
        <f t="shared" si="3"/>
        <v>0</v>
      </c>
      <c r="AQ19" s="9"/>
      <c r="AR19" s="9">
        <f t="shared" si="4"/>
        <v>0</v>
      </c>
      <c r="AS19" s="49">
        <f>'[2]DIC 16'!$I$19</f>
        <v>0</v>
      </c>
      <c r="AT19" s="46">
        <f t="shared" si="13"/>
        <v>0</v>
      </c>
      <c r="AU19" s="68">
        <f>SUM(AZ10:AZ14)</f>
        <v>70135</v>
      </c>
      <c r="AV19" s="276">
        <f t="shared" si="5"/>
        <v>350</v>
      </c>
      <c r="AW19" s="5" t="str">
        <f t="shared" si="5"/>
        <v>JUEVES</v>
      </c>
      <c r="AX19" s="8">
        <f t="shared" si="5"/>
        <v>42719</v>
      </c>
      <c r="AY19" s="69">
        <f t="shared" si="6"/>
        <v>0</v>
      </c>
      <c r="AZ19" s="69">
        <f t="shared" si="6"/>
        <v>0</v>
      </c>
      <c r="BA19" s="69">
        <f t="shared" si="7"/>
        <v>0</v>
      </c>
      <c r="BB19" s="69">
        <f t="shared" si="8"/>
        <v>0</v>
      </c>
      <c r="BC19" s="157">
        <f t="shared" si="8"/>
        <v>0</v>
      </c>
      <c r="BD19" s="159">
        <f t="shared" si="9"/>
        <v>0</v>
      </c>
      <c r="BF19" s="308" t="str">
        <f>C12</f>
        <v>JUEVES</v>
      </c>
      <c r="BG19" s="312">
        <f>AX12</f>
        <v>42712</v>
      </c>
      <c r="BH19" s="135"/>
      <c r="BI19" s="82">
        <f t="shared" si="36"/>
        <v>0</v>
      </c>
      <c r="BJ19" s="79"/>
      <c r="BK19" s="82">
        <f t="shared" si="14"/>
        <v>0</v>
      </c>
      <c r="BL19" s="79"/>
      <c r="BM19" s="82">
        <f t="shared" si="15"/>
        <v>0</v>
      </c>
      <c r="BN19" s="79"/>
      <c r="BO19" s="174"/>
      <c r="BP19" s="174">
        <v>23</v>
      </c>
      <c r="BQ19" s="119">
        <f t="shared" si="10"/>
        <v>0</v>
      </c>
      <c r="BR19" s="308" t="str">
        <f>BF19</f>
        <v>JUEVES</v>
      </c>
      <c r="BS19" s="314">
        <f>BG19</f>
        <v>42712</v>
      </c>
      <c r="BT19" s="99"/>
      <c r="BU19" s="83">
        <f t="shared" si="16"/>
        <v>0</v>
      </c>
      <c r="BV19" s="174"/>
      <c r="BW19" s="83">
        <f t="shared" si="17"/>
        <v>0</v>
      </c>
      <c r="BX19" s="174"/>
      <c r="BY19" s="83">
        <f t="shared" si="18"/>
        <v>0</v>
      </c>
      <c r="BZ19" s="174"/>
      <c r="CA19" s="174"/>
      <c r="CB19" s="174">
        <v>26</v>
      </c>
      <c r="CC19" s="100">
        <f t="shared" si="11"/>
        <v>0</v>
      </c>
      <c r="CD19" s="308" t="str">
        <f>BR19</f>
        <v>JUEVES</v>
      </c>
      <c r="CE19" s="316">
        <f>BS19</f>
        <v>42712</v>
      </c>
      <c r="CF19" s="99"/>
      <c r="CG19" s="74">
        <f t="shared" si="19"/>
        <v>0</v>
      </c>
      <c r="CH19" s="174"/>
      <c r="CI19" s="74">
        <f t="shared" si="20"/>
        <v>0</v>
      </c>
      <c r="CJ19" s="174"/>
      <c r="CK19" s="74">
        <f t="shared" si="21"/>
        <v>0</v>
      </c>
      <c r="CL19" s="174"/>
      <c r="CM19" s="174"/>
      <c r="CN19" s="174">
        <v>16</v>
      </c>
      <c r="CO19" s="100">
        <f t="shared" si="22"/>
        <v>0</v>
      </c>
      <c r="CP19" s="308" t="str">
        <f>CD19</f>
        <v>JUEVES</v>
      </c>
      <c r="CQ19" s="318">
        <f>CE19</f>
        <v>42712</v>
      </c>
      <c r="CR19" s="91"/>
      <c r="CS19" s="83">
        <f t="shared" si="23"/>
        <v>0</v>
      </c>
      <c r="CT19" s="174"/>
      <c r="CU19" s="83">
        <f t="shared" si="24"/>
        <v>0</v>
      </c>
      <c r="CV19" s="174"/>
      <c r="CW19" s="83">
        <f t="shared" si="25"/>
        <v>0</v>
      </c>
      <c r="CX19" s="174"/>
      <c r="CY19" s="174"/>
      <c r="CZ19" s="174"/>
      <c r="DA19" s="98" t="e">
        <f t="shared" si="26"/>
        <v>#DIV/0!</v>
      </c>
      <c r="DB19" s="308" t="str">
        <f>CP19</f>
        <v>JUEVES</v>
      </c>
      <c r="DC19" s="306">
        <f>CQ19</f>
        <v>42712</v>
      </c>
      <c r="DD19" s="99"/>
      <c r="DE19" s="83">
        <f t="shared" si="27"/>
        <v>0</v>
      </c>
      <c r="DF19" s="174"/>
      <c r="DG19" s="83">
        <f t="shared" si="28"/>
        <v>0</v>
      </c>
      <c r="DH19" s="174"/>
      <c r="DI19" s="83">
        <f t="shared" si="29"/>
        <v>0</v>
      </c>
      <c r="DJ19" s="174"/>
      <c r="DK19" s="174"/>
      <c r="DL19" s="174">
        <v>12</v>
      </c>
      <c r="DM19" s="100">
        <f t="shared" si="30"/>
        <v>0</v>
      </c>
      <c r="DN19" s="308" t="str">
        <f>DB19</f>
        <v>JUEVES</v>
      </c>
      <c r="DO19" s="310">
        <f>DC19</f>
        <v>42712</v>
      </c>
      <c r="DP19" s="102"/>
      <c r="DQ19" s="74">
        <f t="shared" si="31"/>
        <v>0</v>
      </c>
      <c r="DR19" s="1"/>
      <c r="DS19" s="74">
        <f t="shared" si="32"/>
        <v>0</v>
      </c>
      <c r="DT19" s="1"/>
      <c r="DU19" s="74">
        <f t="shared" si="33"/>
        <v>0</v>
      </c>
      <c r="DV19" s="1"/>
      <c r="DW19" s="1"/>
      <c r="DX19" s="110">
        <f t="shared" si="34"/>
        <v>0</v>
      </c>
      <c r="DY19" s="108" t="e">
        <f t="shared" si="35"/>
        <v>#DIV/0!</v>
      </c>
    </row>
    <row r="20" spans="2:129" ht="19.5" thickBot="1" x14ac:dyDescent="0.35">
      <c r="B20" s="274">
        <v>351</v>
      </c>
      <c r="C20" s="38" t="s">
        <v>26</v>
      </c>
      <c r="D20" s="132">
        <f t="shared" si="12"/>
        <v>42720</v>
      </c>
      <c r="E20" s="144"/>
      <c r="F20" s="144"/>
      <c r="G20" s="2"/>
      <c r="H20" s="170"/>
      <c r="I20" s="171"/>
      <c r="J20" s="24">
        <f t="shared" si="0"/>
        <v>0</v>
      </c>
      <c r="K20" s="7"/>
      <c r="L20" s="7"/>
      <c r="M20" s="23">
        <f t="shared" si="1"/>
        <v>0</v>
      </c>
      <c r="N20" s="47"/>
      <c r="O20" s="48"/>
      <c r="P20" s="8">
        <f t="shared" si="2"/>
        <v>42720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6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53"/>
      <c r="AP20" s="44">
        <f t="shared" si="3"/>
        <v>0</v>
      </c>
      <c r="AQ20" s="9"/>
      <c r="AR20" s="9">
        <f t="shared" si="4"/>
        <v>0</v>
      </c>
      <c r="AS20" s="49">
        <f>'[2]DIC 16'!$I$20</f>
        <v>0</v>
      </c>
      <c r="AT20" s="46">
        <f t="shared" si="13"/>
        <v>0</v>
      </c>
      <c r="AU20" s="68">
        <f>SUM(AZ15:AZ16)</f>
        <v>22161</v>
      </c>
      <c r="AV20" s="276">
        <f t="shared" si="5"/>
        <v>351</v>
      </c>
      <c r="AW20" s="5" t="str">
        <f t="shared" si="5"/>
        <v>VIERNES</v>
      </c>
      <c r="AX20" s="8">
        <f t="shared" si="5"/>
        <v>42720</v>
      </c>
      <c r="AY20" s="69">
        <f t="shared" si="6"/>
        <v>0</v>
      </c>
      <c r="AZ20" s="69">
        <f t="shared" si="6"/>
        <v>0</v>
      </c>
      <c r="BA20" s="69">
        <f t="shared" si="7"/>
        <v>0</v>
      </c>
      <c r="BB20" s="69">
        <f t="shared" si="8"/>
        <v>0</v>
      </c>
      <c r="BC20" s="157">
        <f t="shared" si="8"/>
        <v>0</v>
      </c>
      <c r="BD20" s="159">
        <f t="shared" si="9"/>
        <v>0</v>
      </c>
      <c r="BF20" s="309"/>
      <c r="BG20" s="313"/>
      <c r="BH20" s="135"/>
      <c r="BI20" s="82">
        <f t="shared" si="36"/>
        <v>0</v>
      </c>
      <c r="BJ20" s="79"/>
      <c r="BK20" s="82">
        <f t="shared" si="14"/>
        <v>0</v>
      </c>
      <c r="BL20" s="79"/>
      <c r="BM20" s="82">
        <f t="shared" si="15"/>
        <v>0</v>
      </c>
      <c r="BN20" s="79"/>
      <c r="BO20" s="174"/>
      <c r="BP20" s="174">
        <v>23</v>
      </c>
      <c r="BQ20" s="119">
        <f t="shared" si="10"/>
        <v>0</v>
      </c>
      <c r="BR20" s="309"/>
      <c r="BS20" s="315"/>
      <c r="BT20" s="99"/>
      <c r="BU20" s="83">
        <f t="shared" si="16"/>
        <v>0</v>
      </c>
      <c r="BV20" s="174"/>
      <c r="BW20" s="83">
        <f t="shared" si="17"/>
        <v>0</v>
      </c>
      <c r="BX20" s="174"/>
      <c r="BY20" s="83">
        <f t="shared" si="18"/>
        <v>0</v>
      </c>
      <c r="BZ20" s="174"/>
      <c r="CA20" s="174"/>
      <c r="CB20" s="174">
        <v>26</v>
      </c>
      <c r="CC20" s="100">
        <f t="shared" si="11"/>
        <v>0</v>
      </c>
      <c r="CD20" s="309"/>
      <c r="CE20" s="317"/>
      <c r="CF20" s="99"/>
      <c r="CG20" s="74">
        <f t="shared" si="19"/>
        <v>0</v>
      </c>
      <c r="CH20" s="174"/>
      <c r="CI20" s="74">
        <f t="shared" si="20"/>
        <v>0</v>
      </c>
      <c r="CJ20" s="174"/>
      <c r="CK20" s="74">
        <f t="shared" si="21"/>
        <v>0</v>
      </c>
      <c r="CL20" s="174"/>
      <c r="CM20" s="174"/>
      <c r="CN20" s="174">
        <v>16</v>
      </c>
      <c r="CO20" s="100">
        <f t="shared" si="22"/>
        <v>0</v>
      </c>
      <c r="CP20" s="309"/>
      <c r="CQ20" s="319"/>
      <c r="CR20" s="91"/>
      <c r="CS20" s="83">
        <f t="shared" si="23"/>
        <v>0</v>
      </c>
      <c r="CT20" s="174"/>
      <c r="CU20" s="83">
        <f t="shared" si="24"/>
        <v>0</v>
      </c>
      <c r="CV20" s="174"/>
      <c r="CW20" s="83">
        <f t="shared" si="25"/>
        <v>0</v>
      </c>
      <c r="CX20" s="174"/>
      <c r="CY20" s="174"/>
      <c r="CZ20" s="174"/>
      <c r="DA20" s="98" t="e">
        <f t="shared" si="26"/>
        <v>#DIV/0!</v>
      </c>
      <c r="DB20" s="309"/>
      <c r="DC20" s="307"/>
      <c r="DD20" s="99"/>
      <c r="DE20" s="83">
        <f t="shared" si="27"/>
        <v>0</v>
      </c>
      <c r="DF20" s="174"/>
      <c r="DG20" s="83">
        <f t="shared" si="28"/>
        <v>0</v>
      </c>
      <c r="DH20" s="174"/>
      <c r="DI20" s="83">
        <f t="shared" si="29"/>
        <v>0</v>
      </c>
      <c r="DJ20" s="174"/>
      <c r="DK20" s="174"/>
      <c r="DL20" s="174">
        <v>12</v>
      </c>
      <c r="DM20" s="100">
        <f t="shared" si="30"/>
        <v>0</v>
      </c>
      <c r="DN20" s="309"/>
      <c r="DO20" s="311"/>
      <c r="DP20" s="102"/>
      <c r="DQ20" s="74">
        <f t="shared" si="31"/>
        <v>0</v>
      </c>
      <c r="DR20" s="1"/>
      <c r="DS20" s="74">
        <f t="shared" si="32"/>
        <v>0</v>
      </c>
      <c r="DT20" s="1"/>
      <c r="DU20" s="74">
        <f t="shared" si="33"/>
        <v>0</v>
      </c>
      <c r="DV20" s="1"/>
      <c r="DW20" s="1"/>
      <c r="DX20" s="110">
        <f t="shared" si="34"/>
        <v>0</v>
      </c>
      <c r="DY20" s="108" t="e">
        <f t="shared" si="35"/>
        <v>#DIV/0!</v>
      </c>
    </row>
    <row r="21" spans="2:129" ht="19.5" thickBot="1" x14ac:dyDescent="0.35">
      <c r="B21" s="274">
        <v>352</v>
      </c>
      <c r="C21" s="38" t="s">
        <v>27</v>
      </c>
      <c r="D21" s="132">
        <f t="shared" si="12"/>
        <v>42721</v>
      </c>
      <c r="E21" s="144"/>
      <c r="F21" s="144"/>
      <c r="G21" s="2"/>
      <c r="H21" s="170"/>
      <c r="I21" s="171"/>
      <c r="J21" s="24">
        <f t="shared" si="0"/>
        <v>0</v>
      </c>
      <c r="K21" s="7"/>
      <c r="L21" s="7"/>
      <c r="M21" s="23">
        <f t="shared" si="1"/>
        <v>0</v>
      </c>
      <c r="N21" s="47"/>
      <c r="O21" s="48"/>
      <c r="P21" s="8">
        <f t="shared" si="2"/>
        <v>42721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6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53"/>
      <c r="AP21" s="44">
        <f t="shared" si="3"/>
        <v>0</v>
      </c>
      <c r="AQ21" s="9"/>
      <c r="AR21" s="9">
        <f t="shared" si="4"/>
        <v>0</v>
      </c>
      <c r="AS21" s="49">
        <f>'[2]DIC 16'!$I$21</f>
        <v>0</v>
      </c>
      <c r="AT21" s="46">
        <f t="shared" si="13"/>
        <v>0</v>
      </c>
      <c r="AV21" s="276">
        <f t="shared" si="5"/>
        <v>352</v>
      </c>
      <c r="AW21" s="5" t="str">
        <f t="shared" si="5"/>
        <v>SÁBADO</v>
      </c>
      <c r="AX21" s="8">
        <f t="shared" si="5"/>
        <v>42721</v>
      </c>
      <c r="AY21" s="69">
        <f t="shared" si="6"/>
        <v>0</v>
      </c>
      <c r="AZ21" s="69">
        <f t="shared" si="6"/>
        <v>0</v>
      </c>
      <c r="BA21" s="69">
        <f t="shared" si="7"/>
        <v>0</v>
      </c>
      <c r="BB21" s="69">
        <f t="shared" si="8"/>
        <v>0</v>
      </c>
      <c r="BC21" s="157">
        <f t="shared" si="8"/>
        <v>0</v>
      </c>
      <c r="BD21" s="159">
        <f t="shared" si="9"/>
        <v>0</v>
      </c>
      <c r="BF21" s="308" t="str">
        <f>C13</f>
        <v>VIERNES</v>
      </c>
      <c r="BG21" s="312">
        <f>AX13</f>
        <v>42713</v>
      </c>
      <c r="BH21" s="135"/>
      <c r="BI21" s="82">
        <f t="shared" si="36"/>
        <v>0</v>
      </c>
      <c r="BJ21" s="79"/>
      <c r="BK21" s="82">
        <f t="shared" si="14"/>
        <v>0</v>
      </c>
      <c r="BL21" s="79"/>
      <c r="BM21" s="82">
        <f t="shared" si="15"/>
        <v>0</v>
      </c>
      <c r="BN21" s="79"/>
      <c r="BO21" s="174"/>
      <c r="BP21" s="174">
        <v>24</v>
      </c>
      <c r="BQ21" s="119">
        <f t="shared" si="10"/>
        <v>0</v>
      </c>
      <c r="BR21" s="308" t="str">
        <f>BF21</f>
        <v>VIERNES</v>
      </c>
      <c r="BS21" s="314">
        <f>BG21</f>
        <v>42713</v>
      </c>
      <c r="BT21" s="99"/>
      <c r="BU21" s="83">
        <f t="shared" si="16"/>
        <v>0</v>
      </c>
      <c r="BV21" s="174"/>
      <c r="BW21" s="83">
        <f t="shared" si="17"/>
        <v>0</v>
      </c>
      <c r="BX21" s="174"/>
      <c r="BY21" s="83">
        <f t="shared" si="18"/>
        <v>0</v>
      </c>
      <c r="BZ21" s="174"/>
      <c r="CA21" s="174"/>
      <c r="CB21" s="174">
        <v>26</v>
      </c>
      <c r="CC21" s="100">
        <f t="shared" si="11"/>
        <v>0</v>
      </c>
      <c r="CD21" s="308" t="str">
        <f>BR21</f>
        <v>VIERNES</v>
      </c>
      <c r="CE21" s="316">
        <f>BS21</f>
        <v>42713</v>
      </c>
      <c r="CF21" s="99"/>
      <c r="CG21" s="74">
        <f t="shared" si="19"/>
        <v>0</v>
      </c>
      <c r="CH21" s="174"/>
      <c r="CI21" s="74">
        <f t="shared" si="20"/>
        <v>0</v>
      </c>
      <c r="CJ21" s="174"/>
      <c r="CK21" s="74">
        <f t="shared" si="21"/>
        <v>0</v>
      </c>
      <c r="CL21" s="174"/>
      <c r="CM21" s="174"/>
      <c r="CN21" s="174">
        <v>14</v>
      </c>
      <c r="CO21" s="100">
        <f t="shared" si="22"/>
        <v>0</v>
      </c>
      <c r="CP21" s="308" t="str">
        <f>CD21</f>
        <v>VIERNES</v>
      </c>
      <c r="CQ21" s="318">
        <f>CE21</f>
        <v>42713</v>
      </c>
      <c r="CR21" s="91"/>
      <c r="CS21" s="83">
        <f t="shared" si="23"/>
        <v>0</v>
      </c>
      <c r="CT21" s="174"/>
      <c r="CU21" s="83">
        <f t="shared" si="24"/>
        <v>0</v>
      </c>
      <c r="CV21" s="174"/>
      <c r="CW21" s="83">
        <f t="shared" si="25"/>
        <v>0</v>
      </c>
      <c r="CX21" s="174"/>
      <c r="CY21" s="174"/>
      <c r="CZ21" s="174"/>
      <c r="DA21" s="98" t="e">
        <f t="shared" si="26"/>
        <v>#DIV/0!</v>
      </c>
      <c r="DB21" s="308" t="str">
        <f>CP21</f>
        <v>VIERNES</v>
      </c>
      <c r="DC21" s="306">
        <f>CQ21</f>
        <v>42713</v>
      </c>
      <c r="DD21" s="99"/>
      <c r="DE21" s="83">
        <f t="shared" si="27"/>
        <v>0</v>
      </c>
      <c r="DF21" s="174"/>
      <c r="DG21" s="83">
        <f t="shared" si="28"/>
        <v>0</v>
      </c>
      <c r="DH21" s="174"/>
      <c r="DI21" s="83">
        <f t="shared" si="29"/>
        <v>0</v>
      </c>
      <c r="DJ21" s="174"/>
      <c r="DK21" s="174"/>
      <c r="DL21" s="174">
        <v>12</v>
      </c>
      <c r="DM21" s="100">
        <f t="shared" si="30"/>
        <v>0</v>
      </c>
      <c r="DN21" s="308" t="str">
        <f>DB21</f>
        <v>VIERNES</v>
      </c>
      <c r="DO21" s="310">
        <f>DC21</f>
        <v>42713</v>
      </c>
      <c r="DP21" s="102"/>
      <c r="DQ21" s="74">
        <f t="shared" si="31"/>
        <v>0</v>
      </c>
      <c r="DR21" s="1"/>
      <c r="DS21" s="74">
        <f t="shared" si="32"/>
        <v>0</v>
      </c>
      <c r="DT21" s="1"/>
      <c r="DU21" s="74">
        <f t="shared" si="33"/>
        <v>0</v>
      </c>
      <c r="DV21" s="1"/>
      <c r="DW21" s="1"/>
      <c r="DX21" s="110">
        <f t="shared" si="34"/>
        <v>0</v>
      </c>
      <c r="DY21" s="108" t="e">
        <f t="shared" si="35"/>
        <v>#DIV/0!</v>
      </c>
    </row>
    <row r="22" spans="2:129" ht="19.5" thickBot="1" x14ac:dyDescent="0.35">
      <c r="B22" s="274">
        <v>353</v>
      </c>
      <c r="C22" s="38" t="s">
        <v>22</v>
      </c>
      <c r="D22" s="132">
        <f t="shared" si="12"/>
        <v>42722</v>
      </c>
      <c r="E22" s="144"/>
      <c r="F22" s="144"/>
      <c r="G22" s="2"/>
      <c r="H22" s="170"/>
      <c r="I22" s="171"/>
      <c r="J22" s="24">
        <f t="shared" si="0"/>
        <v>0</v>
      </c>
      <c r="K22" s="7"/>
      <c r="L22" s="7"/>
      <c r="M22" s="23">
        <f t="shared" si="1"/>
        <v>0</v>
      </c>
      <c r="N22" s="47"/>
      <c r="O22" s="48"/>
      <c r="P22" s="8">
        <f t="shared" si="2"/>
        <v>42722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6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53"/>
      <c r="AP22" s="44">
        <f t="shared" si="3"/>
        <v>0</v>
      </c>
      <c r="AQ22" s="9"/>
      <c r="AR22" s="9">
        <f t="shared" si="4"/>
        <v>0</v>
      </c>
      <c r="AS22" s="49">
        <f>'[2]DIC 16'!$I$22</f>
        <v>0</v>
      </c>
      <c r="AT22" s="46">
        <f t="shared" si="13"/>
        <v>0</v>
      </c>
      <c r="AV22" s="276">
        <f t="shared" si="5"/>
        <v>353</v>
      </c>
      <c r="AW22" s="5" t="str">
        <f t="shared" si="5"/>
        <v>DOMINGO</v>
      </c>
      <c r="AX22" s="8">
        <f t="shared" si="5"/>
        <v>42722</v>
      </c>
      <c r="AY22" s="69">
        <f t="shared" si="6"/>
        <v>0</v>
      </c>
      <c r="AZ22" s="69">
        <f t="shared" si="6"/>
        <v>0</v>
      </c>
      <c r="BA22" s="69">
        <f t="shared" si="7"/>
        <v>0</v>
      </c>
      <c r="BB22" s="69">
        <f t="shared" si="8"/>
        <v>0</v>
      </c>
      <c r="BC22" s="157">
        <f t="shared" si="8"/>
        <v>0</v>
      </c>
      <c r="BD22" s="159">
        <f t="shared" si="9"/>
        <v>0</v>
      </c>
      <c r="BF22" s="309"/>
      <c r="BG22" s="313"/>
      <c r="BH22" s="135"/>
      <c r="BI22" s="82">
        <f t="shared" si="36"/>
        <v>0</v>
      </c>
      <c r="BJ22" s="79"/>
      <c r="BK22" s="82">
        <f t="shared" si="14"/>
        <v>0</v>
      </c>
      <c r="BL22" s="79"/>
      <c r="BM22" s="82">
        <f t="shared" si="15"/>
        <v>0</v>
      </c>
      <c r="BN22" s="79"/>
      <c r="BO22" s="174"/>
      <c r="BP22" s="174">
        <v>24</v>
      </c>
      <c r="BQ22" s="119">
        <f t="shared" si="10"/>
        <v>0</v>
      </c>
      <c r="BR22" s="309"/>
      <c r="BS22" s="315"/>
      <c r="BT22" s="99"/>
      <c r="BU22" s="83">
        <f t="shared" si="16"/>
        <v>0</v>
      </c>
      <c r="BV22" s="174"/>
      <c r="BW22" s="83">
        <f t="shared" si="17"/>
        <v>0</v>
      </c>
      <c r="BX22" s="174"/>
      <c r="BY22" s="83">
        <f t="shared" si="18"/>
        <v>0</v>
      </c>
      <c r="BZ22" s="174"/>
      <c r="CA22" s="174"/>
      <c r="CB22" s="174">
        <v>26</v>
      </c>
      <c r="CC22" s="100">
        <f t="shared" si="11"/>
        <v>0</v>
      </c>
      <c r="CD22" s="309"/>
      <c r="CE22" s="317"/>
      <c r="CF22" s="99"/>
      <c r="CG22" s="74">
        <f t="shared" si="19"/>
        <v>0</v>
      </c>
      <c r="CH22" s="174"/>
      <c r="CI22" s="74">
        <f t="shared" si="20"/>
        <v>0</v>
      </c>
      <c r="CJ22" s="174"/>
      <c r="CK22" s="74">
        <f t="shared" si="21"/>
        <v>0</v>
      </c>
      <c r="CL22" s="174"/>
      <c r="CM22" s="174"/>
      <c r="CN22" s="174">
        <v>14</v>
      </c>
      <c r="CO22" s="100">
        <f t="shared" si="22"/>
        <v>0</v>
      </c>
      <c r="CP22" s="309"/>
      <c r="CQ22" s="319"/>
      <c r="CR22" s="91"/>
      <c r="CS22" s="83">
        <f t="shared" si="23"/>
        <v>0</v>
      </c>
      <c r="CT22" s="174"/>
      <c r="CU22" s="83">
        <f t="shared" si="24"/>
        <v>0</v>
      </c>
      <c r="CV22" s="174"/>
      <c r="CW22" s="83">
        <f t="shared" si="25"/>
        <v>0</v>
      </c>
      <c r="CX22" s="174"/>
      <c r="CY22" s="174"/>
      <c r="CZ22" s="174"/>
      <c r="DA22" s="98" t="e">
        <f t="shared" si="26"/>
        <v>#DIV/0!</v>
      </c>
      <c r="DB22" s="309"/>
      <c r="DC22" s="307"/>
      <c r="DD22" s="99"/>
      <c r="DE22" s="83">
        <f t="shared" si="27"/>
        <v>0</v>
      </c>
      <c r="DF22" s="174"/>
      <c r="DG22" s="83">
        <f t="shared" si="28"/>
        <v>0</v>
      </c>
      <c r="DH22" s="174"/>
      <c r="DI22" s="83">
        <f t="shared" si="29"/>
        <v>0</v>
      </c>
      <c r="DJ22" s="174"/>
      <c r="DK22" s="174"/>
      <c r="DL22" s="174">
        <v>12</v>
      </c>
      <c r="DM22" s="100">
        <f t="shared" si="30"/>
        <v>0</v>
      </c>
      <c r="DN22" s="309"/>
      <c r="DO22" s="311"/>
      <c r="DP22" s="102"/>
      <c r="DQ22" s="74">
        <f t="shared" si="31"/>
        <v>0</v>
      </c>
      <c r="DR22" s="1"/>
      <c r="DS22" s="74">
        <f t="shared" si="32"/>
        <v>0</v>
      </c>
      <c r="DT22" s="1"/>
      <c r="DU22" s="74">
        <f t="shared" si="33"/>
        <v>0</v>
      </c>
      <c r="DV22" s="1"/>
      <c r="DW22" s="1"/>
      <c r="DX22" s="110">
        <f t="shared" si="34"/>
        <v>0</v>
      </c>
      <c r="DY22" s="108" t="e">
        <f t="shared" si="35"/>
        <v>#DIV/0!</v>
      </c>
    </row>
    <row r="23" spans="2:129" ht="19.5" thickBot="1" x14ac:dyDescent="0.35">
      <c r="B23" s="274">
        <v>354</v>
      </c>
      <c r="C23" s="38" t="s">
        <v>24</v>
      </c>
      <c r="D23" s="132">
        <f t="shared" si="12"/>
        <v>42723</v>
      </c>
      <c r="E23" s="144"/>
      <c r="F23" s="144"/>
      <c r="G23" s="2"/>
      <c r="H23" s="170"/>
      <c r="I23" s="171"/>
      <c r="J23" s="24">
        <f t="shared" si="0"/>
        <v>0</v>
      </c>
      <c r="K23" s="7"/>
      <c r="L23" s="7"/>
      <c r="M23" s="23">
        <f t="shared" si="1"/>
        <v>0</v>
      </c>
      <c r="N23" s="47"/>
      <c r="O23" s="48"/>
      <c r="P23" s="8">
        <f t="shared" si="2"/>
        <v>42723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6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53"/>
      <c r="AP23" s="44">
        <f t="shared" si="3"/>
        <v>0</v>
      </c>
      <c r="AQ23" s="9"/>
      <c r="AR23" s="9">
        <f t="shared" si="4"/>
        <v>0</v>
      </c>
      <c r="AS23" s="49">
        <f>'[2]DIC 16'!$I$23</f>
        <v>0</v>
      </c>
      <c r="AT23" s="46">
        <f t="shared" si="13"/>
        <v>0</v>
      </c>
      <c r="AV23" s="276">
        <f t="shared" si="5"/>
        <v>354</v>
      </c>
      <c r="AW23" s="5" t="str">
        <f t="shared" si="5"/>
        <v>LUNES</v>
      </c>
      <c r="AX23" s="8">
        <f t="shared" si="5"/>
        <v>42723</v>
      </c>
      <c r="AY23" s="69">
        <f t="shared" si="6"/>
        <v>0</v>
      </c>
      <c r="AZ23" s="69">
        <f t="shared" si="6"/>
        <v>0</v>
      </c>
      <c r="BA23" s="69">
        <f t="shared" si="7"/>
        <v>0</v>
      </c>
      <c r="BB23" s="69">
        <f t="shared" si="8"/>
        <v>0</v>
      </c>
      <c r="BC23" s="157">
        <f t="shared" si="8"/>
        <v>0</v>
      </c>
      <c r="BD23" s="159">
        <f t="shared" si="9"/>
        <v>0</v>
      </c>
      <c r="BF23" s="308" t="str">
        <f>C14</f>
        <v>SÁBADO</v>
      </c>
      <c r="BG23" s="312">
        <f>AX14</f>
        <v>42714</v>
      </c>
      <c r="BH23" s="135"/>
      <c r="BI23" s="82">
        <f t="shared" si="36"/>
        <v>0</v>
      </c>
      <c r="BJ23" s="79"/>
      <c r="BK23" s="82">
        <f t="shared" si="14"/>
        <v>0</v>
      </c>
      <c r="BL23" s="79"/>
      <c r="BM23" s="82">
        <f t="shared" si="15"/>
        <v>0</v>
      </c>
      <c r="BN23" s="79"/>
      <c r="BO23" s="174"/>
      <c r="BP23" s="174">
        <v>22</v>
      </c>
      <c r="BQ23" s="119">
        <f t="shared" si="10"/>
        <v>0</v>
      </c>
      <c r="BR23" s="308" t="str">
        <f>BF23</f>
        <v>SÁBADO</v>
      </c>
      <c r="BS23" s="314">
        <f>BG23</f>
        <v>42714</v>
      </c>
      <c r="BT23" s="99"/>
      <c r="BU23" s="83">
        <f t="shared" si="16"/>
        <v>0</v>
      </c>
      <c r="BV23" s="174"/>
      <c r="BW23" s="83">
        <f t="shared" si="17"/>
        <v>0</v>
      </c>
      <c r="BX23" s="174"/>
      <c r="BY23" s="83">
        <f t="shared" si="18"/>
        <v>0</v>
      </c>
      <c r="BZ23" s="174"/>
      <c r="CA23" s="174"/>
      <c r="CB23" s="174">
        <v>21</v>
      </c>
      <c r="CC23" s="100">
        <f t="shared" si="11"/>
        <v>0</v>
      </c>
      <c r="CD23" s="308" t="str">
        <f>BR23</f>
        <v>SÁBADO</v>
      </c>
      <c r="CE23" s="316">
        <f>BS23</f>
        <v>42714</v>
      </c>
      <c r="CF23" s="99"/>
      <c r="CG23" s="74">
        <f t="shared" si="19"/>
        <v>0</v>
      </c>
      <c r="CH23" s="174"/>
      <c r="CI23" s="74">
        <f t="shared" si="20"/>
        <v>0</v>
      </c>
      <c r="CJ23" s="174"/>
      <c r="CK23" s="74">
        <f t="shared" si="21"/>
        <v>0</v>
      </c>
      <c r="CL23" s="174"/>
      <c r="CM23" s="174"/>
      <c r="CN23" s="174">
        <v>14</v>
      </c>
      <c r="CO23" s="100">
        <f t="shared" si="22"/>
        <v>0</v>
      </c>
      <c r="CP23" s="308" t="str">
        <f>CD23</f>
        <v>SÁBADO</v>
      </c>
      <c r="CQ23" s="318">
        <f>CE23</f>
        <v>42714</v>
      </c>
      <c r="CR23" s="91"/>
      <c r="CS23" s="83">
        <f t="shared" si="23"/>
        <v>0</v>
      </c>
      <c r="CT23" s="174"/>
      <c r="CU23" s="83">
        <f t="shared" si="24"/>
        <v>0</v>
      </c>
      <c r="CV23" s="174"/>
      <c r="CW23" s="83">
        <f t="shared" si="25"/>
        <v>0</v>
      </c>
      <c r="CX23" s="174"/>
      <c r="CY23" s="174"/>
      <c r="CZ23" s="174"/>
      <c r="DA23" s="98" t="e">
        <f t="shared" si="26"/>
        <v>#DIV/0!</v>
      </c>
      <c r="DB23" s="308" t="str">
        <f>CP23</f>
        <v>SÁBADO</v>
      </c>
      <c r="DC23" s="306">
        <f>CQ23</f>
        <v>42714</v>
      </c>
      <c r="DD23" s="99"/>
      <c r="DE23" s="83">
        <f t="shared" si="27"/>
        <v>0</v>
      </c>
      <c r="DF23" s="174"/>
      <c r="DG23" s="83">
        <f t="shared" si="28"/>
        <v>0</v>
      </c>
      <c r="DH23" s="174"/>
      <c r="DI23" s="83">
        <f t="shared" si="29"/>
        <v>0</v>
      </c>
      <c r="DJ23" s="174"/>
      <c r="DK23" s="174"/>
      <c r="DL23" s="174">
        <v>11</v>
      </c>
      <c r="DM23" s="100">
        <f t="shared" si="30"/>
        <v>0</v>
      </c>
      <c r="DN23" s="308" t="str">
        <f>DB23</f>
        <v>SÁBADO</v>
      </c>
      <c r="DO23" s="310">
        <f>DC23</f>
        <v>42714</v>
      </c>
      <c r="DP23" s="102"/>
      <c r="DQ23" s="74">
        <f t="shared" si="31"/>
        <v>0</v>
      </c>
      <c r="DR23" s="1"/>
      <c r="DS23" s="74">
        <f t="shared" si="32"/>
        <v>0</v>
      </c>
      <c r="DT23" s="1"/>
      <c r="DU23" s="74">
        <f t="shared" si="33"/>
        <v>0</v>
      </c>
      <c r="DV23" s="1"/>
      <c r="DW23" s="1"/>
      <c r="DX23" s="110">
        <f t="shared" si="34"/>
        <v>0</v>
      </c>
      <c r="DY23" s="108" t="e">
        <f t="shared" si="35"/>
        <v>#DIV/0!</v>
      </c>
    </row>
    <row r="24" spans="2:129" ht="19.5" thickBot="1" x14ac:dyDescent="0.35">
      <c r="B24" s="274">
        <v>355</v>
      </c>
      <c r="C24" s="38" t="s">
        <v>21</v>
      </c>
      <c r="D24" s="132">
        <f t="shared" si="12"/>
        <v>42724</v>
      </c>
      <c r="E24" s="144"/>
      <c r="F24" s="144"/>
      <c r="G24" s="2"/>
      <c r="H24" s="170"/>
      <c r="I24" s="171"/>
      <c r="J24" s="24">
        <f t="shared" si="0"/>
        <v>0</v>
      </c>
      <c r="K24" s="7"/>
      <c r="L24" s="7"/>
      <c r="M24" s="23">
        <f t="shared" si="1"/>
        <v>0</v>
      </c>
      <c r="N24" s="47"/>
      <c r="O24" s="48"/>
      <c r="P24" s="8">
        <f t="shared" si="2"/>
        <v>42724</v>
      </c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6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53"/>
      <c r="AP24" s="44">
        <f t="shared" si="3"/>
        <v>0</v>
      </c>
      <c r="AQ24" s="9"/>
      <c r="AR24" s="9">
        <f t="shared" si="4"/>
        <v>0</v>
      </c>
      <c r="AS24" s="49">
        <f>'[2]DIC 16'!$I$24</f>
        <v>0</v>
      </c>
      <c r="AT24" s="46">
        <f t="shared" si="13"/>
        <v>0</v>
      </c>
      <c r="AV24" s="276">
        <f t="shared" si="5"/>
        <v>355</v>
      </c>
      <c r="AW24" s="5" t="str">
        <f t="shared" si="5"/>
        <v>MARTES</v>
      </c>
      <c r="AX24" s="8">
        <f t="shared" si="5"/>
        <v>42724</v>
      </c>
      <c r="AY24" s="69">
        <f t="shared" si="6"/>
        <v>0</v>
      </c>
      <c r="AZ24" s="69">
        <f t="shared" si="6"/>
        <v>0</v>
      </c>
      <c r="BA24" s="69">
        <f t="shared" si="7"/>
        <v>0</v>
      </c>
      <c r="BB24" s="69">
        <f t="shared" si="8"/>
        <v>0</v>
      </c>
      <c r="BC24" s="157">
        <f t="shared" si="8"/>
        <v>0</v>
      </c>
      <c r="BD24" s="159">
        <f t="shared" si="9"/>
        <v>0</v>
      </c>
      <c r="BF24" s="309"/>
      <c r="BG24" s="313"/>
      <c r="BH24" s="135"/>
      <c r="BI24" s="82">
        <f t="shared" si="36"/>
        <v>0</v>
      </c>
      <c r="BJ24" s="79"/>
      <c r="BK24" s="82">
        <f t="shared" si="14"/>
        <v>0</v>
      </c>
      <c r="BL24" s="79"/>
      <c r="BM24" s="82">
        <f t="shared" si="15"/>
        <v>0</v>
      </c>
      <c r="BN24" s="79"/>
      <c r="BO24" s="174"/>
      <c r="BP24" s="174">
        <v>22</v>
      </c>
      <c r="BQ24" s="119">
        <f t="shared" si="10"/>
        <v>0</v>
      </c>
      <c r="BR24" s="309"/>
      <c r="BS24" s="315"/>
      <c r="BT24" s="99"/>
      <c r="BU24" s="83">
        <f t="shared" si="16"/>
        <v>0</v>
      </c>
      <c r="BV24" s="174"/>
      <c r="BW24" s="83">
        <f t="shared" si="17"/>
        <v>0</v>
      </c>
      <c r="BX24" s="174"/>
      <c r="BY24" s="83">
        <f t="shared" si="18"/>
        <v>0</v>
      </c>
      <c r="BZ24" s="174"/>
      <c r="CA24" s="174"/>
      <c r="CB24" s="174">
        <v>21</v>
      </c>
      <c r="CC24" s="100">
        <f t="shared" si="11"/>
        <v>0</v>
      </c>
      <c r="CD24" s="309"/>
      <c r="CE24" s="317"/>
      <c r="CF24" s="99"/>
      <c r="CG24" s="74">
        <f t="shared" si="19"/>
        <v>0</v>
      </c>
      <c r="CH24" s="174"/>
      <c r="CI24" s="74">
        <f t="shared" si="20"/>
        <v>0</v>
      </c>
      <c r="CJ24" s="174"/>
      <c r="CK24" s="74">
        <f t="shared" si="21"/>
        <v>0</v>
      </c>
      <c r="CL24" s="174"/>
      <c r="CM24" s="174"/>
      <c r="CN24" s="174">
        <v>14</v>
      </c>
      <c r="CO24" s="100">
        <f t="shared" si="22"/>
        <v>0</v>
      </c>
      <c r="CP24" s="309"/>
      <c r="CQ24" s="319"/>
      <c r="CR24" s="91"/>
      <c r="CS24" s="83">
        <f t="shared" si="23"/>
        <v>0</v>
      </c>
      <c r="CT24" s="174"/>
      <c r="CU24" s="83">
        <f t="shared" si="24"/>
        <v>0</v>
      </c>
      <c r="CV24" s="174"/>
      <c r="CW24" s="83">
        <f t="shared" si="25"/>
        <v>0</v>
      </c>
      <c r="CX24" s="174"/>
      <c r="CY24" s="174"/>
      <c r="CZ24" s="174"/>
      <c r="DA24" s="98" t="e">
        <f t="shared" si="26"/>
        <v>#DIV/0!</v>
      </c>
      <c r="DB24" s="309"/>
      <c r="DC24" s="307"/>
      <c r="DD24" s="99"/>
      <c r="DE24" s="83">
        <f t="shared" si="27"/>
        <v>0</v>
      </c>
      <c r="DF24" s="174"/>
      <c r="DG24" s="83">
        <f t="shared" si="28"/>
        <v>0</v>
      </c>
      <c r="DH24" s="174"/>
      <c r="DI24" s="83">
        <f t="shared" si="29"/>
        <v>0</v>
      </c>
      <c r="DJ24" s="174"/>
      <c r="DK24" s="174"/>
      <c r="DL24" s="174">
        <v>11</v>
      </c>
      <c r="DM24" s="100">
        <f t="shared" si="30"/>
        <v>0</v>
      </c>
      <c r="DN24" s="309"/>
      <c r="DO24" s="311"/>
      <c r="DP24" s="102"/>
      <c r="DQ24" s="74">
        <f t="shared" si="31"/>
        <v>0</v>
      </c>
      <c r="DR24" s="1"/>
      <c r="DS24" s="74">
        <f t="shared" si="32"/>
        <v>0</v>
      </c>
      <c r="DT24" s="1"/>
      <c r="DU24" s="74">
        <f t="shared" si="33"/>
        <v>0</v>
      </c>
      <c r="DV24" s="1"/>
      <c r="DW24" s="1"/>
      <c r="DX24" s="110">
        <f t="shared" si="34"/>
        <v>0</v>
      </c>
      <c r="DY24" s="108" t="e">
        <f t="shared" si="35"/>
        <v>#DIV/0!</v>
      </c>
    </row>
    <row r="25" spans="2:129" ht="19.5" thickBot="1" x14ac:dyDescent="0.35">
      <c r="B25" s="274">
        <v>356</v>
      </c>
      <c r="C25" s="38" t="s">
        <v>23</v>
      </c>
      <c r="D25" s="132">
        <f t="shared" si="12"/>
        <v>42725</v>
      </c>
      <c r="E25" s="144"/>
      <c r="F25" s="144"/>
      <c r="G25" s="2"/>
      <c r="H25" s="170"/>
      <c r="I25" s="171"/>
      <c r="J25" s="24">
        <f t="shared" si="0"/>
        <v>0</v>
      </c>
      <c r="K25" s="7"/>
      <c r="L25" s="7"/>
      <c r="M25" s="23">
        <f t="shared" si="1"/>
        <v>0</v>
      </c>
      <c r="N25" s="47"/>
      <c r="O25" s="48"/>
      <c r="P25" s="8">
        <f t="shared" si="2"/>
        <v>42725</v>
      </c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6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53"/>
      <c r="AP25" s="44">
        <f t="shared" si="3"/>
        <v>0</v>
      </c>
      <c r="AQ25" s="9"/>
      <c r="AR25" s="9">
        <f t="shared" si="4"/>
        <v>0</v>
      </c>
      <c r="AS25" s="49">
        <f>'[2]DIC 16'!$I$25</f>
        <v>0</v>
      </c>
      <c r="AT25" s="46">
        <f t="shared" si="13"/>
        <v>0</v>
      </c>
      <c r="AV25" s="276">
        <f t="shared" si="5"/>
        <v>356</v>
      </c>
      <c r="AW25" s="5" t="str">
        <f t="shared" si="5"/>
        <v>MIÉRCOLES</v>
      </c>
      <c r="AX25" s="8">
        <f t="shared" si="5"/>
        <v>42725</v>
      </c>
      <c r="AY25" s="69">
        <f t="shared" si="6"/>
        <v>0</v>
      </c>
      <c r="AZ25" s="69">
        <f t="shared" si="6"/>
        <v>0</v>
      </c>
      <c r="BA25" s="69">
        <f t="shared" si="7"/>
        <v>0</v>
      </c>
      <c r="BB25" s="69">
        <f t="shared" si="8"/>
        <v>0</v>
      </c>
      <c r="BC25" s="157">
        <f t="shared" si="8"/>
        <v>0</v>
      </c>
      <c r="BD25" s="159">
        <f t="shared" si="9"/>
        <v>0</v>
      </c>
      <c r="BF25" s="308" t="str">
        <f>C15</f>
        <v>DOMINGO</v>
      </c>
      <c r="BG25" s="312">
        <f>AX15</f>
        <v>42715</v>
      </c>
      <c r="BH25" s="135"/>
      <c r="BI25" s="82">
        <f t="shared" si="36"/>
        <v>0</v>
      </c>
      <c r="BJ25" s="79"/>
      <c r="BK25" s="82">
        <f t="shared" si="14"/>
        <v>0</v>
      </c>
      <c r="BL25" s="79"/>
      <c r="BM25" s="82">
        <f t="shared" si="15"/>
        <v>0</v>
      </c>
      <c r="BN25" s="79"/>
      <c r="BO25" s="174"/>
      <c r="BP25" s="174">
        <v>19</v>
      </c>
      <c r="BQ25" s="119">
        <f t="shared" si="10"/>
        <v>0</v>
      </c>
      <c r="BR25" s="308" t="str">
        <f>BF25</f>
        <v>DOMINGO</v>
      </c>
      <c r="BS25" s="314">
        <f>BG25</f>
        <v>42715</v>
      </c>
      <c r="BT25" s="99"/>
      <c r="BU25" s="83">
        <f t="shared" si="16"/>
        <v>0</v>
      </c>
      <c r="BV25" s="174"/>
      <c r="BW25" s="83">
        <f t="shared" si="17"/>
        <v>0</v>
      </c>
      <c r="BX25" s="174"/>
      <c r="BY25" s="83">
        <f t="shared" si="18"/>
        <v>0</v>
      </c>
      <c r="BZ25" s="174"/>
      <c r="CA25" s="174"/>
      <c r="CB25" s="174">
        <v>18</v>
      </c>
      <c r="CC25" s="100">
        <f t="shared" si="11"/>
        <v>0</v>
      </c>
      <c r="CD25" s="308" t="str">
        <f>BR25</f>
        <v>DOMINGO</v>
      </c>
      <c r="CE25" s="316">
        <f>BS25</f>
        <v>42715</v>
      </c>
      <c r="CF25" s="99"/>
      <c r="CG25" s="74">
        <f t="shared" si="19"/>
        <v>0</v>
      </c>
      <c r="CH25" s="174"/>
      <c r="CI25" s="74">
        <f t="shared" si="20"/>
        <v>0</v>
      </c>
      <c r="CJ25" s="174"/>
      <c r="CK25" s="74">
        <f t="shared" si="21"/>
        <v>0</v>
      </c>
      <c r="CL25" s="174"/>
      <c r="CM25" s="174"/>
      <c r="CN25" s="174">
        <v>12</v>
      </c>
      <c r="CO25" s="100">
        <f t="shared" si="22"/>
        <v>0</v>
      </c>
      <c r="CP25" s="308" t="str">
        <f>CD25</f>
        <v>DOMINGO</v>
      </c>
      <c r="CQ25" s="318">
        <f>CE25</f>
        <v>42715</v>
      </c>
      <c r="CR25" s="91"/>
      <c r="CS25" s="83">
        <f t="shared" si="23"/>
        <v>0</v>
      </c>
      <c r="CT25" s="174"/>
      <c r="CU25" s="83">
        <f t="shared" si="24"/>
        <v>0</v>
      </c>
      <c r="CV25" s="174"/>
      <c r="CW25" s="83">
        <f t="shared" si="25"/>
        <v>0</v>
      </c>
      <c r="CX25" s="174"/>
      <c r="CY25" s="174"/>
      <c r="CZ25" s="174"/>
      <c r="DA25" s="98" t="e">
        <f t="shared" si="26"/>
        <v>#DIV/0!</v>
      </c>
      <c r="DB25" s="308" t="str">
        <f>CP25</f>
        <v>DOMINGO</v>
      </c>
      <c r="DC25" s="306">
        <f>CQ25</f>
        <v>42715</v>
      </c>
      <c r="DD25" s="99"/>
      <c r="DE25" s="83">
        <f t="shared" si="27"/>
        <v>0</v>
      </c>
      <c r="DF25" s="174"/>
      <c r="DG25" s="83">
        <f t="shared" si="28"/>
        <v>0</v>
      </c>
      <c r="DH25" s="174"/>
      <c r="DI25" s="83">
        <f t="shared" si="29"/>
        <v>0</v>
      </c>
      <c r="DJ25" s="174"/>
      <c r="DK25" s="174"/>
      <c r="DL25" s="174">
        <v>0</v>
      </c>
      <c r="DM25" s="100" t="e">
        <f t="shared" si="30"/>
        <v>#DIV/0!</v>
      </c>
      <c r="DN25" s="308" t="str">
        <f>DB25</f>
        <v>DOMINGO</v>
      </c>
      <c r="DO25" s="310">
        <f>DC25</f>
        <v>42715</v>
      </c>
      <c r="DP25" s="102"/>
      <c r="DQ25" s="74">
        <f t="shared" si="31"/>
        <v>0</v>
      </c>
      <c r="DR25" s="1"/>
      <c r="DS25" s="74">
        <f t="shared" si="32"/>
        <v>0</v>
      </c>
      <c r="DT25" s="1"/>
      <c r="DU25" s="74">
        <f t="shared" si="33"/>
        <v>0</v>
      </c>
      <c r="DV25" s="1"/>
      <c r="DW25" s="1"/>
      <c r="DX25" s="110">
        <f t="shared" si="34"/>
        <v>0</v>
      </c>
      <c r="DY25" s="108" t="e">
        <f t="shared" si="35"/>
        <v>#DIV/0!</v>
      </c>
    </row>
    <row r="26" spans="2:129" ht="19.5" thickBot="1" x14ac:dyDescent="0.35">
      <c r="B26" s="274">
        <v>357</v>
      </c>
      <c r="C26" s="38" t="s">
        <v>25</v>
      </c>
      <c r="D26" s="132">
        <f t="shared" si="12"/>
        <v>42726</v>
      </c>
      <c r="E26" s="144"/>
      <c r="F26" s="144"/>
      <c r="G26" s="2"/>
      <c r="H26" s="170"/>
      <c r="I26" s="171"/>
      <c r="J26" s="24">
        <f t="shared" si="0"/>
        <v>0</v>
      </c>
      <c r="K26" s="7"/>
      <c r="L26" s="7"/>
      <c r="M26" s="23">
        <f t="shared" si="1"/>
        <v>0</v>
      </c>
      <c r="N26" s="47"/>
      <c r="O26" s="48"/>
      <c r="P26" s="8">
        <f t="shared" si="2"/>
        <v>42726</v>
      </c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6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53"/>
      <c r="AP26" s="44">
        <f t="shared" si="3"/>
        <v>0</v>
      </c>
      <c r="AQ26" s="9"/>
      <c r="AR26" s="9">
        <f t="shared" si="4"/>
        <v>0</v>
      </c>
      <c r="AS26" s="49">
        <f>'[2]DIC 16'!$I$26</f>
        <v>0</v>
      </c>
      <c r="AT26" s="46">
        <f t="shared" si="13"/>
        <v>0</v>
      </c>
      <c r="AV26" s="276">
        <f t="shared" si="5"/>
        <v>357</v>
      </c>
      <c r="AW26" s="5" t="str">
        <f t="shared" si="5"/>
        <v>JUEVES</v>
      </c>
      <c r="AX26" s="8">
        <f t="shared" si="5"/>
        <v>42726</v>
      </c>
      <c r="AY26" s="69">
        <f t="shared" si="6"/>
        <v>0</v>
      </c>
      <c r="AZ26" s="69">
        <f t="shared" si="6"/>
        <v>0</v>
      </c>
      <c r="BA26" s="69">
        <f t="shared" si="7"/>
        <v>0</v>
      </c>
      <c r="BB26" s="69">
        <f t="shared" si="8"/>
        <v>0</v>
      </c>
      <c r="BC26" s="157">
        <f t="shared" si="8"/>
        <v>0</v>
      </c>
      <c r="BD26" s="159">
        <f t="shared" si="9"/>
        <v>0</v>
      </c>
      <c r="BF26" s="309"/>
      <c r="BG26" s="313"/>
      <c r="BH26" s="135"/>
      <c r="BI26" s="82">
        <f t="shared" si="36"/>
        <v>0</v>
      </c>
      <c r="BJ26" s="79"/>
      <c r="BK26" s="82">
        <f t="shared" si="14"/>
        <v>0</v>
      </c>
      <c r="BL26" s="79"/>
      <c r="BM26" s="82">
        <f t="shared" si="15"/>
        <v>0</v>
      </c>
      <c r="BN26" s="79"/>
      <c r="BO26" s="174"/>
      <c r="BP26" s="174">
        <v>19</v>
      </c>
      <c r="BQ26" s="119">
        <f t="shared" si="10"/>
        <v>0</v>
      </c>
      <c r="BR26" s="309"/>
      <c r="BS26" s="315"/>
      <c r="BT26" s="99"/>
      <c r="BU26" s="83">
        <f t="shared" si="16"/>
        <v>0</v>
      </c>
      <c r="BV26" s="174"/>
      <c r="BW26" s="83">
        <f t="shared" si="17"/>
        <v>0</v>
      </c>
      <c r="BX26" s="174"/>
      <c r="BY26" s="83">
        <f t="shared" si="18"/>
        <v>0</v>
      </c>
      <c r="BZ26" s="174"/>
      <c r="CA26" s="174"/>
      <c r="CB26" s="174">
        <v>18</v>
      </c>
      <c r="CC26" s="100">
        <f t="shared" si="11"/>
        <v>0</v>
      </c>
      <c r="CD26" s="309"/>
      <c r="CE26" s="317"/>
      <c r="CF26" s="99"/>
      <c r="CG26" s="74">
        <f t="shared" si="19"/>
        <v>0</v>
      </c>
      <c r="CH26" s="174"/>
      <c r="CI26" s="74">
        <f t="shared" si="20"/>
        <v>0</v>
      </c>
      <c r="CJ26" s="174"/>
      <c r="CK26" s="74">
        <f t="shared" si="21"/>
        <v>0</v>
      </c>
      <c r="CL26" s="174"/>
      <c r="CM26" s="174"/>
      <c r="CN26" s="174">
        <v>12</v>
      </c>
      <c r="CO26" s="100">
        <f t="shared" si="22"/>
        <v>0</v>
      </c>
      <c r="CP26" s="309"/>
      <c r="CQ26" s="319"/>
      <c r="CR26" s="91"/>
      <c r="CS26" s="83">
        <f t="shared" si="23"/>
        <v>0</v>
      </c>
      <c r="CT26" s="174"/>
      <c r="CU26" s="83">
        <f t="shared" si="24"/>
        <v>0</v>
      </c>
      <c r="CV26" s="174"/>
      <c r="CW26" s="83">
        <f t="shared" si="25"/>
        <v>0</v>
      </c>
      <c r="CX26" s="174"/>
      <c r="CY26" s="174"/>
      <c r="CZ26" s="174"/>
      <c r="DA26" s="98" t="e">
        <f t="shared" si="26"/>
        <v>#DIV/0!</v>
      </c>
      <c r="DB26" s="309"/>
      <c r="DC26" s="307"/>
      <c r="DD26" s="99"/>
      <c r="DE26" s="83">
        <f t="shared" si="27"/>
        <v>0</v>
      </c>
      <c r="DF26" s="174"/>
      <c r="DG26" s="83">
        <f t="shared" si="28"/>
        <v>0</v>
      </c>
      <c r="DH26" s="174"/>
      <c r="DI26" s="83">
        <f t="shared" si="29"/>
        <v>0</v>
      </c>
      <c r="DJ26" s="174"/>
      <c r="DK26" s="174"/>
      <c r="DL26" s="174">
        <v>6</v>
      </c>
      <c r="DM26" s="100">
        <f t="shared" si="30"/>
        <v>0</v>
      </c>
      <c r="DN26" s="309"/>
      <c r="DO26" s="311"/>
      <c r="DP26" s="102"/>
      <c r="DQ26" s="74">
        <f t="shared" si="31"/>
        <v>0</v>
      </c>
      <c r="DR26" s="1"/>
      <c r="DS26" s="74">
        <f t="shared" si="32"/>
        <v>0</v>
      </c>
      <c r="DT26" s="1"/>
      <c r="DU26" s="74">
        <f t="shared" si="33"/>
        <v>0</v>
      </c>
      <c r="DV26" s="1"/>
      <c r="DW26" s="1"/>
      <c r="DX26" s="110">
        <f t="shared" si="34"/>
        <v>0</v>
      </c>
      <c r="DY26" s="108" t="e">
        <f t="shared" si="35"/>
        <v>#DIV/0!</v>
      </c>
    </row>
    <row r="27" spans="2:129" ht="19.5" thickBot="1" x14ac:dyDescent="0.35">
      <c r="B27" s="274">
        <v>358</v>
      </c>
      <c r="C27" s="38" t="s">
        <v>26</v>
      </c>
      <c r="D27" s="132">
        <f t="shared" si="12"/>
        <v>42727</v>
      </c>
      <c r="E27" s="144"/>
      <c r="F27" s="144"/>
      <c r="G27" s="2"/>
      <c r="H27" s="170"/>
      <c r="I27" s="171"/>
      <c r="J27" s="24">
        <f t="shared" si="0"/>
        <v>0</v>
      </c>
      <c r="K27" s="7"/>
      <c r="L27" s="7"/>
      <c r="M27" s="23">
        <f t="shared" si="1"/>
        <v>0</v>
      </c>
      <c r="N27" s="47"/>
      <c r="O27" s="48"/>
      <c r="P27" s="8">
        <f t="shared" si="2"/>
        <v>42727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6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53"/>
      <c r="AP27" s="44">
        <f t="shared" si="3"/>
        <v>0</v>
      </c>
      <c r="AQ27" s="9"/>
      <c r="AR27" s="9">
        <f t="shared" si="4"/>
        <v>0</v>
      </c>
      <c r="AS27" s="49">
        <f>'[2]DIC 16'!$I$27</f>
        <v>0</v>
      </c>
      <c r="AT27" s="46">
        <f t="shared" si="13"/>
        <v>0</v>
      </c>
      <c r="AV27" s="276">
        <f t="shared" si="5"/>
        <v>358</v>
      </c>
      <c r="AW27" s="5" t="str">
        <f t="shared" si="5"/>
        <v>VIERNES</v>
      </c>
      <c r="AX27" s="8">
        <f t="shared" si="5"/>
        <v>42727</v>
      </c>
      <c r="AY27" s="69">
        <f t="shared" si="6"/>
        <v>0</v>
      </c>
      <c r="AZ27" s="69">
        <f t="shared" si="6"/>
        <v>0</v>
      </c>
      <c r="BA27" s="69">
        <f t="shared" si="7"/>
        <v>0</v>
      </c>
      <c r="BB27" s="69">
        <f t="shared" si="8"/>
        <v>0</v>
      </c>
      <c r="BC27" s="157">
        <f t="shared" si="8"/>
        <v>0</v>
      </c>
      <c r="BD27" s="159">
        <f t="shared" si="9"/>
        <v>0</v>
      </c>
      <c r="BF27" s="308" t="str">
        <f>C16</f>
        <v>LUNES</v>
      </c>
      <c r="BG27" s="312">
        <f>AX16</f>
        <v>42716</v>
      </c>
      <c r="BH27" s="135"/>
      <c r="BI27" s="82">
        <f t="shared" si="36"/>
        <v>0</v>
      </c>
      <c r="BJ27" s="79"/>
      <c r="BK27" s="82">
        <f t="shared" si="14"/>
        <v>0</v>
      </c>
      <c r="BL27" s="79"/>
      <c r="BM27" s="82">
        <f t="shared" si="15"/>
        <v>0</v>
      </c>
      <c r="BN27" s="79"/>
      <c r="BO27" s="174"/>
      <c r="BP27" s="174">
        <v>20</v>
      </c>
      <c r="BQ27" s="119">
        <f t="shared" si="10"/>
        <v>0</v>
      </c>
      <c r="BR27" s="308" t="str">
        <f>BF27</f>
        <v>LUNES</v>
      </c>
      <c r="BS27" s="314">
        <f>BG27</f>
        <v>42716</v>
      </c>
      <c r="BT27" s="99"/>
      <c r="BU27" s="83">
        <f t="shared" si="16"/>
        <v>0</v>
      </c>
      <c r="BV27" s="174"/>
      <c r="BW27" s="83">
        <f t="shared" si="17"/>
        <v>0</v>
      </c>
      <c r="BX27" s="174"/>
      <c r="BY27" s="83">
        <f t="shared" si="18"/>
        <v>0</v>
      </c>
      <c r="BZ27" s="174"/>
      <c r="CA27" s="174"/>
      <c r="CB27" s="174">
        <v>25</v>
      </c>
      <c r="CC27" s="100">
        <f t="shared" si="11"/>
        <v>0</v>
      </c>
      <c r="CD27" s="308" t="str">
        <f>BR27</f>
        <v>LUNES</v>
      </c>
      <c r="CE27" s="316">
        <f>BS27</f>
        <v>42716</v>
      </c>
      <c r="CF27" s="99"/>
      <c r="CG27" s="74">
        <f t="shared" si="19"/>
        <v>0</v>
      </c>
      <c r="CH27" s="174"/>
      <c r="CI27" s="74">
        <f t="shared" si="20"/>
        <v>0</v>
      </c>
      <c r="CJ27" s="174"/>
      <c r="CK27" s="74">
        <f t="shared" si="21"/>
        <v>0</v>
      </c>
      <c r="CL27" s="174"/>
      <c r="CM27" s="174"/>
      <c r="CN27" s="174">
        <v>13</v>
      </c>
      <c r="CO27" s="100">
        <f t="shared" si="22"/>
        <v>0</v>
      </c>
      <c r="CP27" s="308" t="str">
        <f>CD27</f>
        <v>LUNES</v>
      </c>
      <c r="CQ27" s="318">
        <f>CE27</f>
        <v>42716</v>
      </c>
      <c r="CR27" s="91"/>
      <c r="CS27" s="83">
        <f t="shared" si="23"/>
        <v>0</v>
      </c>
      <c r="CT27" s="174"/>
      <c r="CU27" s="83">
        <f t="shared" si="24"/>
        <v>0</v>
      </c>
      <c r="CV27" s="174"/>
      <c r="CW27" s="83">
        <f t="shared" si="25"/>
        <v>0</v>
      </c>
      <c r="CX27" s="174"/>
      <c r="CY27" s="174"/>
      <c r="CZ27" s="174"/>
      <c r="DA27" s="98" t="e">
        <f t="shared" si="26"/>
        <v>#DIV/0!</v>
      </c>
      <c r="DB27" s="308" t="str">
        <f>CP27</f>
        <v>LUNES</v>
      </c>
      <c r="DC27" s="306">
        <f>CQ27</f>
        <v>42716</v>
      </c>
      <c r="DD27" s="99"/>
      <c r="DE27" s="83">
        <f t="shared" si="27"/>
        <v>0</v>
      </c>
      <c r="DF27" s="174"/>
      <c r="DG27" s="83">
        <f t="shared" si="28"/>
        <v>0</v>
      </c>
      <c r="DH27" s="174"/>
      <c r="DI27" s="83">
        <f t="shared" si="29"/>
        <v>0</v>
      </c>
      <c r="DJ27" s="174"/>
      <c r="DK27" s="174"/>
      <c r="DL27" s="174">
        <v>12</v>
      </c>
      <c r="DM27" s="100">
        <f t="shared" si="30"/>
        <v>0</v>
      </c>
      <c r="DN27" s="308" t="str">
        <f>DB27</f>
        <v>LUNES</v>
      </c>
      <c r="DO27" s="310">
        <f>DC27</f>
        <v>42716</v>
      </c>
      <c r="DP27" s="102"/>
      <c r="DQ27" s="74">
        <f t="shared" si="31"/>
        <v>0</v>
      </c>
      <c r="DR27" s="1"/>
      <c r="DS27" s="74">
        <f t="shared" si="32"/>
        <v>0</v>
      </c>
      <c r="DT27" s="1"/>
      <c r="DU27" s="74">
        <f t="shared" si="33"/>
        <v>0</v>
      </c>
      <c r="DV27" s="1"/>
      <c r="DW27" s="1"/>
      <c r="DX27" s="110">
        <f t="shared" si="34"/>
        <v>0</v>
      </c>
      <c r="DY27" s="108" t="e">
        <f t="shared" si="35"/>
        <v>#DIV/0!</v>
      </c>
    </row>
    <row r="28" spans="2:129" ht="19.5" thickBot="1" x14ac:dyDescent="0.35">
      <c r="B28" s="274">
        <v>359</v>
      </c>
      <c r="C28" s="38" t="s">
        <v>27</v>
      </c>
      <c r="D28" s="132">
        <f t="shared" si="12"/>
        <v>42728</v>
      </c>
      <c r="E28" s="144"/>
      <c r="F28" s="144"/>
      <c r="G28" s="2"/>
      <c r="H28" s="170"/>
      <c r="I28" s="171"/>
      <c r="J28" s="24">
        <f t="shared" si="0"/>
        <v>0</v>
      </c>
      <c r="K28" s="7"/>
      <c r="L28" s="7"/>
      <c r="M28" s="23">
        <f t="shared" si="1"/>
        <v>0</v>
      </c>
      <c r="N28" s="47"/>
      <c r="O28" s="48"/>
      <c r="P28" s="8">
        <f t="shared" si="2"/>
        <v>42728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6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53"/>
      <c r="AP28" s="44">
        <f t="shared" si="3"/>
        <v>0</v>
      </c>
      <c r="AQ28" s="9"/>
      <c r="AR28" s="9">
        <f t="shared" si="4"/>
        <v>0</v>
      </c>
      <c r="AS28" s="49">
        <f>'[2]DIC 16'!$I$28</f>
        <v>0</v>
      </c>
      <c r="AT28" s="46">
        <f t="shared" si="13"/>
        <v>0</v>
      </c>
      <c r="AV28" s="276">
        <f t="shared" si="5"/>
        <v>359</v>
      </c>
      <c r="AW28" s="5" t="str">
        <f t="shared" si="5"/>
        <v>SÁBADO</v>
      </c>
      <c r="AX28" s="8">
        <f t="shared" si="5"/>
        <v>42728</v>
      </c>
      <c r="AY28" s="69">
        <f t="shared" si="6"/>
        <v>0</v>
      </c>
      <c r="AZ28" s="69">
        <f t="shared" si="6"/>
        <v>0</v>
      </c>
      <c r="BA28" s="69">
        <f t="shared" si="7"/>
        <v>0</v>
      </c>
      <c r="BB28" s="69">
        <f t="shared" si="8"/>
        <v>0</v>
      </c>
      <c r="BC28" s="157">
        <f t="shared" si="8"/>
        <v>0</v>
      </c>
      <c r="BD28" s="159">
        <f t="shared" si="9"/>
        <v>0</v>
      </c>
      <c r="BF28" s="309"/>
      <c r="BG28" s="313"/>
      <c r="BH28" s="135"/>
      <c r="BI28" s="82">
        <f t="shared" si="36"/>
        <v>0</v>
      </c>
      <c r="BJ28" s="79"/>
      <c r="BK28" s="82">
        <f t="shared" si="14"/>
        <v>0</v>
      </c>
      <c r="BL28" s="79"/>
      <c r="BM28" s="82">
        <f t="shared" si="15"/>
        <v>0</v>
      </c>
      <c r="BN28" s="79"/>
      <c r="BO28" s="174"/>
      <c r="BP28" s="174">
        <v>20</v>
      </c>
      <c r="BQ28" s="119">
        <f t="shared" si="10"/>
        <v>0</v>
      </c>
      <c r="BR28" s="309"/>
      <c r="BS28" s="315"/>
      <c r="BT28" s="99"/>
      <c r="BU28" s="83">
        <f t="shared" si="16"/>
        <v>0</v>
      </c>
      <c r="BV28" s="174"/>
      <c r="BW28" s="83">
        <f t="shared" si="17"/>
        <v>0</v>
      </c>
      <c r="BX28" s="174"/>
      <c r="BY28" s="83">
        <f t="shared" si="18"/>
        <v>0</v>
      </c>
      <c r="BZ28" s="174"/>
      <c r="CA28" s="174"/>
      <c r="CB28" s="174">
        <v>25</v>
      </c>
      <c r="CC28" s="100">
        <f t="shared" si="11"/>
        <v>0</v>
      </c>
      <c r="CD28" s="309"/>
      <c r="CE28" s="317"/>
      <c r="CF28" s="99"/>
      <c r="CG28" s="74">
        <f t="shared" si="19"/>
        <v>0</v>
      </c>
      <c r="CH28" s="174"/>
      <c r="CI28" s="74">
        <f t="shared" si="20"/>
        <v>0</v>
      </c>
      <c r="CJ28" s="174"/>
      <c r="CK28" s="74">
        <f t="shared" si="21"/>
        <v>0</v>
      </c>
      <c r="CL28" s="174"/>
      <c r="CM28" s="174"/>
      <c r="CN28" s="174">
        <v>13</v>
      </c>
      <c r="CO28" s="100">
        <f t="shared" si="22"/>
        <v>0</v>
      </c>
      <c r="CP28" s="309"/>
      <c r="CQ28" s="319"/>
      <c r="CR28" s="91"/>
      <c r="CS28" s="83">
        <f t="shared" si="23"/>
        <v>0</v>
      </c>
      <c r="CT28" s="174"/>
      <c r="CU28" s="83">
        <f t="shared" si="24"/>
        <v>0</v>
      </c>
      <c r="CV28" s="174"/>
      <c r="CW28" s="83">
        <f t="shared" si="25"/>
        <v>0</v>
      </c>
      <c r="CX28" s="174"/>
      <c r="CY28" s="174"/>
      <c r="CZ28" s="174"/>
      <c r="DA28" s="98" t="e">
        <f t="shared" si="26"/>
        <v>#DIV/0!</v>
      </c>
      <c r="DB28" s="309"/>
      <c r="DC28" s="307"/>
      <c r="DD28" s="99"/>
      <c r="DE28" s="83">
        <f t="shared" si="27"/>
        <v>0</v>
      </c>
      <c r="DF28" s="174"/>
      <c r="DG28" s="83">
        <f t="shared" si="28"/>
        <v>0</v>
      </c>
      <c r="DH28" s="174"/>
      <c r="DI28" s="83">
        <f t="shared" si="29"/>
        <v>0</v>
      </c>
      <c r="DJ28" s="174"/>
      <c r="DK28" s="174"/>
      <c r="DL28" s="174">
        <v>12</v>
      </c>
      <c r="DM28" s="100">
        <f t="shared" si="30"/>
        <v>0</v>
      </c>
      <c r="DN28" s="309"/>
      <c r="DO28" s="311"/>
      <c r="DP28" s="102"/>
      <c r="DQ28" s="74">
        <f t="shared" si="31"/>
        <v>0</v>
      </c>
      <c r="DR28" s="1"/>
      <c r="DS28" s="74">
        <f t="shared" si="32"/>
        <v>0</v>
      </c>
      <c r="DT28" s="1"/>
      <c r="DU28" s="74">
        <f t="shared" si="33"/>
        <v>0</v>
      </c>
      <c r="DV28" s="1"/>
      <c r="DW28" s="1"/>
      <c r="DX28" s="110">
        <f t="shared" si="34"/>
        <v>0</v>
      </c>
      <c r="DY28" s="108" t="e">
        <f t="shared" si="35"/>
        <v>#DIV/0!</v>
      </c>
    </row>
    <row r="29" spans="2:129" ht="19.5" thickBot="1" x14ac:dyDescent="0.35">
      <c r="B29" s="274">
        <v>360</v>
      </c>
      <c r="C29" s="38" t="s">
        <v>22</v>
      </c>
      <c r="D29" s="132">
        <f t="shared" si="12"/>
        <v>42729</v>
      </c>
      <c r="E29" s="144"/>
      <c r="F29" s="144"/>
      <c r="G29" s="2"/>
      <c r="H29" s="170"/>
      <c r="I29" s="171"/>
      <c r="J29" s="24">
        <f t="shared" si="0"/>
        <v>0</v>
      </c>
      <c r="K29" s="7"/>
      <c r="L29" s="7"/>
      <c r="M29" s="23">
        <f t="shared" si="1"/>
        <v>0</v>
      </c>
      <c r="N29" s="47"/>
      <c r="O29" s="48"/>
      <c r="P29" s="8">
        <f t="shared" si="2"/>
        <v>42729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6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53"/>
      <c r="AP29" s="44">
        <f t="shared" si="3"/>
        <v>0</v>
      </c>
      <c r="AQ29" s="9"/>
      <c r="AR29" s="9">
        <f t="shared" si="4"/>
        <v>0</v>
      </c>
      <c r="AS29" s="49">
        <f>'[2]DIC 16'!$I$29</f>
        <v>0</v>
      </c>
      <c r="AT29" s="46">
        <f t="shared" si="13"/>
        <v>0</v>
      </c>
      <c r="AV29" s="276">
        <f t="shared" si="5"/>
        <v>360</v>
      </c>
      <c r="AW29" s="5" t="str">
        <f t="shared" si="5"/>
        <v>DOMINGO</v>
      </c>
      <c r="AX29" s="8">
        <f t="shared" si="5"/>
        <v>42729</v>
      </c>
      <c r="AY29" s="69">
        <f t="shared" si="6"/>
        <v>0</v>
      </c>
      <c r="AZ29" s="69">
        <f t="shared" si="6"/>
        <v>0</v>
      </c>
      <c r="BA29" s="69">
        <f t="shared" si="7"/>
        <v>0</v>
      </c>
      <c r="BB29" s="69">
        <f t="shared" si="8"/>
        <v>0</v>
      </c>
      <c r="BC29" s="157">
        <f t="shared" si="8"/>
        <v>0</v>
      </c>
      <c r="BD29" s="159">
        <f t="shared" si="9"/>
        <v>0</v>
      </c>
      <c r="BF29" s="308" t="str">
        <f>C17</f>
        <v>MARTES</v>
      </c>
      <c r="BG29" s="312">
        <f>AX17</f>
        <v>42717</v>
      </c>
      <c r="BH29" s="135"/>
      <c r="BI29" s="82">
        <f t="shared" si="36"/>
        <v>0</v>
      </c>
      <c r="BJ29" s="79"/>
      <c r="BK29" s="82">
        <f t="shared" si="14"/>
        <v>0</v>
      </c>
      <c r="BL29" s="79"/>
      <c r="BM29" s="82">
        <f t="shared" si="15"/>
        <v>0</v>
      </c>
      <c r="BN29" s="79"/>
      <c r="BO29" s="174"/>
      <c r="BP29" s="174">
        <v>20</v>
      </c>
      <c r="BQ29" s="119">
        <f t="shared" si="10"/>
        <v>0</v>
      </c>
      <c r="BR29" s="308" t="str">
        <f>BF29</f>
        <v>MARTES</v>
      </c>
      <c r="BS29" s="314">
        <f>BG29</f>
        <v>42717</v>
      </c>
      <c r="BT29" s="99"/>
      <c r="BU29" s="83">
        <f t="shared" si="16"/>
        <v>0</v>
      </c>
      <c r="BV29" s="174"/>
      <c r="BW29" s="83">
        <f t="shared" si="17"/>
        <v>0</v>
      </c>
      <c r="BX29" s="174"/>
      <c r="BY29" s="83">
        <f t="shared" si="18"/>
        <v>0</v>
      </c>
      <c r="BZ29" s="174"/>
      <c r="CA29" s="174"/>
      <c r="CB29" s="174">
        <v>25</v>
      </c>
      <c r="CC29" s="100">
        <f t="shared" si="11"/>
        <v>0</v>
      </c>
      <c r="CD29" s="308" t="str">
        <f>BR29</f>
        <v>MARTES</v>
      </c>
      <c r="CE29" s="316">
        <f>BS29</f>
        <v>42717</v>
      </c>
      <c r="CF29" s="99"/>
      <c r="CG29" s="74">
        <f t="shared" si="19"/>
        <v>0</v>
      </c>
      <c r="CH29" s="174"/>
      <c r="CI29" s="74">
        <f t="shared" si="20"/>
        <v>0</v>
      </c>
      <c r="CJ29" s="174"/>
      <c r="CK29" s="74">
        <f t="shared" si="21"/>
        <v>0</v>
      </c>
      <c r="CL29" s="174"/>
      <c r="CM29" s="174"/>
      <c r="CN29" s="174">
        <v>14</v>
      </c>
      <c r="CO29" s="100">
        <f t="shared" si="22"/>
        <v>0</v>
      </c>
      <c r="CP29" s="308" t="str">
        <f>CD29</f>
        <v>MARTES</v>
      </c>
      <c r="CQ29" s="318">
        <f>CE29</f>
        <v>42717</v>
      </c>
      <c r="CR29" s="91"/>
      <c r="CS29" s="83">
        <f t="shared" si="23"/>
        <v>0</v>
      </c>
      <c r="CT29" s="174"/>
      <c r="CU29" s="83">
        <f t="shared" si="24"/>
        <v>0</v>
      </c>
      <c r="CV29" s="174"/>
      <c r="CW29" s="83">
        <f t="shared" si="25"/>
        <v>0</v>
      </c>
      <c r="CX29" s="174"/>
      <c r="CY29" s="174"/>
      <c r="CZ29" s="174"/>
      <c r="DA29" s="98" t="e">
        <f t="shared" si="26"/>
        <v>#DIV/0!</v>
      </c>
      <c r="DB29" s="308" t="str">
        <f>CP29</f>
        <v>MARTES</v>
      </c>
      <c r="DC29" s="306">
        <f>CQ29</f>
        <v>42717</v>
      </c>
      <c r="DD29" s="99"/>
      <c r="DE29" s="83">
        <f t="shared" si="27"/>
        <v>0</v>
      </c>
      <c r="DF29" s="174"/>
      <c r="DG29" s="83">
        <f t="shared" si="28"/>
        <v>0</v>
      </c>
      <c r="DH29" s="174"/>
      <c r="DI29" s="83">
        <f t="shared" si="29"/>
        <v>0</v>
      </c>
      <c r="DJ29" s="174"/>
      <c r="DK29" s="174"/>
      <c r="DL29" s="174">
        <v>12</v>
      </c>
      <c r="DM29" s="100">
        <f t="shared" si="30"/>
        <v>0</v>
      </c>
      <c r="DN29" s="308" t="str">
        <f>DB29</f>
        <v>MARTES</v>
      </c>
      <c r="DO29" s="310">
        <f>DC29</f>
        <v>42717</v>
      </c>
      <c r="DP29" s="102"/>
      <c r="DQ29" s="74">
        <f t="shared" si="31"/>
        <v>0</v>
      </c>
      <c r="DR29" s="1"/>
      <c r="DS29" s="74">
        <f t="shared" si="32"/>
        <v>0</v>
      </c>
      <c r="DT29" s="1"/>
      <c r="DU29" s="74">
        <f t="shared" si="33"/>
        <v>0</v>
      </c>
      <c r="DV29" s="1"/>
      <c r="DW29" s="1"/>
      <c r="DX29" s="110">
        <f t="shared" si="34"/>
        <v>0</v>
      </c>
      <c r="DY29" s="108" t="e">
        <f t="shared" si="35"/>
        <v>#DIV/0!</v>
      </c>
    </row>
    <row r="30" spans="2:129" ht="19.5" thickBot="1" x14ac:dyDescent="0.35">
      <c r="B30" s="274">
        <v>361</v>
      </c>
      <c r="C30" s="38" t="s">
        <v>24</v>
      </c>
      <c r="D30" s="132">
        <f t="shared" si="12"/>
        <v>42730</v>
      </c>
      <c r="E30" s="144"/>
      <c r="F30" s="144"/>
      <c r="G30" s="2"/>
      <c r="H30" s="170"/>
      <c r="I30" s="171"/>
      <c r="J30" s="24">
        <f t="shared" si="0"/>
        <v>0</v>
      </c>
      <c r="K30" s="7"/>
      <c r="L30" s="7"/>
      <c r="M30" s="23">
        <f t="shared" si="1"/>
        <v>0</v>
      </c>
      <c r="N30" s="47"/>
      <c r="O30" s="48"/>
      <c r="P30" s="8">
        <f t="shared" si="2"/>
        <v>42730</v>
      </c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6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53"/>
      <c r="AP30" s="44">
        <f t="shared" si="3"/>
        <v>0</v>
      </c>
      <c r="AQ30" s="9"/>
      <c r="AR30" s="9">
        <f t="shared" si="4"/>
        <v>0</v>
      </c>
      <c r="AS30" s="49">
        <f>'[2]DIC 16'!$I$30</f>
        <v>0</v>
      </c>
      <c r="AT30" s="46">
        <f t="shared" si="13"/>
        <v>0</v>
      </c>
      <c r="AV30" s="276">
        <f t="shared" si="5"/>
        <v>361</v>
      </c>
      <c r="AW30" s="5" t="str">
        <f t="shared" si="5"/>
        <v>LUNES</v>
      </c>
      <c r="AX30" s="8">
        <f t="shared" si="5"/>
        <v>42730</v>
      </c>
      <c r="AY30" s="69">
        <f t="shared" si="6"/>
        <v>0</v>
      </c>
      <c r="AZ30" s="69">
        <f t="shared" si="6"/>
        <v>0</v>
      </c>
      <c r="BA30" s="69">
        <f t="shared" si="7"/>
        <v>0</v>
      </c>
      <c r="BB30" s="69">
        <f t="shared" si="8"/>
        <v>0</v>
      </c>
      <c r="BC30" s="157">
        <f t="shared" si="8"/>
        <v>0</v>
      </c>
      <c r="BD30" s="159">
        <f t="shared" si="9"/>
        <v>0</v>
      </c>
      <c r="BF30" s="309"/>
      <c r="BG30" s="313"/>
      <c r="BH30" s="135"/>
      <c r="BI30" s="82">
        <f t="shared" si="36"/>
        <v>0</v>
      </c>
      <c r="BJ30" s="79"/>
      <c r="BK30" s="82">
        <f t="shared" si="14"/>
        <v>0</v>
      </c>
      <c r="BL30" s="79"/>
      <c r="BM30" s="82">
        <f t="shared" si="15"/>
        <v>0</v>
      </c>
      <c r="BN30" s="79"/>
      <c r="BO30" s="174"/>
      <c r="BP30" s="174">
        <v>20</v>
      </c>
      <c r="BQ30" s="119">
        <f t="shared" si="10"/>
        <v>0</v>
      </c>
      <c r="BR30" s="309"/>
      <c r="BS30" s="315"/>
      <c r="BT30" s="99"/>
      <c r="BU30" s="83">
        <f t="shared" si="16"/>
        <v>0</v>
      </c>
      <c r="BV30" s="174"/>
      <c r="BW30" s="83">
        <f t="shared" si="17"/>
        <v>0</v>
      </c>
      <c r="BX30" s="174"/>
      <c r="BY30" s="83">
        <f t="shared" si="18"/>
        <v>0</v>
      </c>
      <c r="BZ30" s="174"/>
      <c r="CA30" s="174"/>
      <c r="CB30" s="174">
        <v>25</v>
      </c>
      <c r="CC30" s="100">
        <f t="shared" si="11"/>
        <v>0</v>
      </c>
      <c r="CD30" s="309"/>
      <c r="CE30" s="317"/>
      <c r="CF30" s="99"/>
      <c r="CG30" s="74">
        <f t="shared" si="19"/>
        <v>0</v>
      </c>
      <c r="CH30" s="174"/>
      <c r="CI30" s="74">
        <f t="shared" si="20"/>
        <v>0</v>
      </c>
      <c r="CJ30" s="174"/>
      <c r="CK30" s="74">
        <f t="shared" si="21"/>
        <v>0</v>
      </c>
      <c r="CL30" s="174"/>
      <c r="CM30" s="174"/>
      <c r="CN30" s="174">
        <v>14</v>
      </c>
      <c r="CO30" s="100">
        <f t="shared" si="22"/>
        <v>0</v>
      </c>
      <c r="CP30" s="309"/>
      <c r="CQ30" s="319"/>
      <c r="CR30" s="91"/>
      <c r="CS30" s="83">
        <f t="shared" si="23"/>
        <v>0</v>
      </c>
      <c r="CT30" s="174"/>
      <c r="CU30" s="83">
        <f t="shared" si="24"/>
        <v>0</v>
      </c>
      <c r="CV30" s="174"/>
      <c r="CW30" s="83">
        <f t="shared" si="25"/>
        <v>0</v>
      </c>
      <c r="CX30" s="174"/>
      <c r="CY30" s="174"/>
      <c r="CZ30" s="174"/>
      <c r="DA30" s="98" t="e">
        <f t="shared" si="26"/>
        <v>#DIV/0!</v>
      </c>
      <c r="DB30" s="309"/>
      <c r="DC30" s="307"/>
      <c r="DD30" s="99"/>
      <c r="DE30" s="83">
        <f t="shared" si="27"/>
        <v>0</v>
      </c>
      <c r="DF30" s="174"/>
      <c r="DG30" s="83">
        <f t="shared" si="28"/>
        <v>0</v>
      </c>
      <c r="DH30" s="174"/>
      <c r="DI30" s="83">
        <f t="shared" si="29"/>
        <v>0</v>
      </c>
      <c r="DJ30" s="174"/>
      <c r="DK30" s="174"/>
      <c r="DL30" s="174">
        <v>12</v>
      </c>
      <c r="DM30" s="100">
        <f t="shared" si="30"/>
        <v>0</v>
      </c>
      <c r="DN30" s="309"/>
      <c r="DO30" s="311"/>
      <c r="DP30" s="102"/>
      <c r="DQ30" s="74">
        <f t="shared" si="31"/>
        <v>0</v>
      </c>
      <c r="DR30" s="1"/>
      <c r="DS30" s="74">
        <f t="shared" si="32"/>
        <v>0</v>
      </c>
      <c r="DT30" s="1"/>
      <c r="DU30" s="74">
        <f t="shared" si="33"/>
        <v>0</v>
      </c>
      <c r="DV30" s="1"/>
      <c r="DW30" s="1"/>
      <c r="DX30" s="110">
        <f t="shared" si="34"/>
        <v>0</v>
      </c>
      <c r="DY30" s="108" t="e">
        <f t="shared" si="35"/>
        <v>#DIV/0!</v>
      </c>
    </row>
    <row r="31" spans="2:129" ht="19.5" thickBot="1" x14ac:dyDescent="0.35">
      <c r="B31" s="274">
        <v>362</v>
      </c>
      <c r="C31" s="38" t="s">
        <v>21</v>
      </c>
      <c r="D31" s="132">
        <f t="shared" si="12"/>
        <v>42731</v>
      </c>
      <c r="E31" s="144"/>
      <c r="F31" s="144"/>
      <c r="G31" s="2"/>
      <c r="H31" s="170"/>
      <c r="I31" s="171"/>
      <c r="J31" s="24">
        <f t="shared" si="0"/>
        <v>0</v>
      </c>
      <c r="K31" s="7"/>
      <c r="L31" s="7"/>
      <c r="M31" s="23">
        <f t="shared" si="1"/>
        <v>0</v>
      </c>
      <c r="N31" s="47"/>
      <c r="O31" s="48"/>
      <c r="P31" s="8">
        <f t="shared" si="2"/>
        <v>42731</v>
      </c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6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53"/>
      <c r="AP31" s="44">
        <f t="shared" si="3"/>
        <v>0</v>
      </c>
      <c r="AQ31" s="9"/>
      <c r="AR31" s="9">
        <f t="shared" si="4"/>
        <v>0</v>
      </c>
      <c r="AS31" s="49">
        <f>'[2]DIC 16'!$I$31</f>
        <v>0</v>
      </c>
      <c r="AT31" s="46">
        <f t="shared" si="13"/>
        <v>0</v>
      </c>
      <c r="AV31" s="276">
        <f t="shared" si="5"/>
        <v>362</v>
      </c>
      <c r="AW31" s="5" t="str">
        <f t="shared" si="5"/>
        <v>MARTES</v>
      </c>
      <c r="AX31" s="8">
        <f t="shared" si="5"/>
        <v>42731</v>
      </c>
      <c r="AY31" s="69">
        <f t="shared" si="6"/>
        <v>0</v>
      </c>
      <c r="AZ31" s="69">
        <f t="shared" si="6"/>
        <v>0</v>
      </c>
      <c r="BA31" s="69">
        <f t="shared" si="7"/>
        <v>0</v>
      </c>
      <c r="BB31" s="69">
        <f t="shared" si="8"/>
        <v>0</v>
      </c>
      <c r="BC31" s="157">
        <f t="shared" si="8"/>
        <v>0</v>
      </c>
      <c r="BD31" s="159">
        <f t="shared" si="9"/>
        <v>0</v>
      </c>
      <c r="BF31" s="308" t="str">
        <f>C18</f>
        <v>MIÉRCOLES</v>
      </c>
      <c r="BG31" s="312">
        <f>AX18</f>
        <v>42718</v>
      </c>
      <c r="BH31" s="135"/>
      <c r="BI31" s="82">
        <f t="shared" si="36"/>
        <v>0</v>
      </c>
      <c r="BJ31" s="79"/>
      <c r="BK31" s="82">
        <f t="shared" si="14"/>
        <v>0</v>
      </c>
      <c r="BL31" s="79"/>
      <c r="BM31" s="82">
        <f t="shared" si="15"/>
        <v>0</v>
      </c>
      <c r="BN31" s="79"/>
      <c r="BO31" s="174"/>
      <c r="BP31" s="174"/>
      <c r="BQ31" s="119" t="e">
        <f t="shared" si="10"/>
        <v>#DIV/0!</v>
      </c>
      <c r="BR31" s="308" t="str">
        <f>BF31</f>
        <v>MIÉRCOLES</v>
      </c>
      <c r="BS31" s="314">
        <f>BG31</f>
        <v>42718</v>
      </c>
      <c r="BT31" s="99"/>
      <c r="BU31" s="83">
        <f t="shared" si="16"/>
        <v>0</v>
      </c>
      <c r="BV31" s="174"/>
      <c r="BW31" s="83">
        <f t="shared" si="17"/>
        <v>0</v>
      </c>
      <c r="BX31" s="174"/>
      <c r="BY31" s="83">
        <f t="shared" si="18"/>
        <v>0</v>
      </c>
      <c r="BZ31" s="174"/>
      <c r="CA31" s="174"/>
      <c r="CB31" s="174"/>
      <c r="CC31" s="100" t="e">
        <f t="shared" si="11"/>
        <v>#DIV/0!</v>
      </c>
      <c r="CD31" s="308" t="str">
        <f>BR31</f>
        <v>MIÉRCOLES</v>
      </c>
      <c r="CE31" s="316">
        <f>BS31</f>
        <v>42718</v>
      </c>
      <c r="CF31" s="99"/>
      <c r="CG31" s="74">
        <f t="shared" si="19"/>
        <v>0</v>
      </c>
      <c r="CH31" s="174"/>
      <c r="CI31" s="74">
        <f t="shared" si="20"/>
        <v>0</v>
      </c>
      <c r="CJ31" s="174"/>
      <c r="CK31" s="74">
        <f t="shared" si="21"/>
        <v>0</v>
      </c>
      <c r="CL31" s="174"/>
      <c r="CM31" s="174"/>
      <c r="CN31" s="174"/>
      <c r="CO31" s="100" t="e">
        <f t="shared" si="22"/>
        <v>#DIV/0!</v>
      </c>
      <c r="CP31" s="308" t="str">
        <f>CD31</f>
        <v>MIÉRCOLES</v>
      </c>
      <c r="CQ31" s="318">
        <f>CE31</f>
        <v>42718</v>
      </c>
      <c r="CR31" s="91"/>
      <c r="CS31" s="83">
        <f t="shared" si="23"/>
        <v>0</v>
      </c>
      <c r="CT31" s="174"/>
      <c r="CU31" s="83">
        <f t="shared" si="24"/>
        <v>0</v>
      </c>
      <c r="CV31" s="174"/>
      <c r="CW31" s="83">
        <f t="shared" si="25"/>
        <v>0</v>
      </c>
      <c r="CX31" s="174"/>
      <c r="CY31" s="174"/>
      <c r="CZ31" s="174"/>
      <c r="DA31" s="98" t="e">
        <f t="shared" si="26"/>
        <v>#DIV/0!</v>
      </c>
      <c r="DB31" s="308" t="str">
        <f>CP31</f>
        <v>MIÉRCOLES</v>
      </c>
      <c r="DC31" s="306">
        <f>CQ31</f>
        <v>42718</v>
      </c>
      <c r="DD31" s="99"/>
      <c r="DE31" s="83">
        <f t="shared" si="27"/>
        <v>0</v>
      </c>
      <c r="DF31" s="174"/>
      <c r="DG31" s="83">
        <f t="shared" si="28"/>
        <v>0</v>
      </c>
      <c r="DH31" s="174"/>
      <c r="DI31" s="83">
        <f t="shared" si="29"/>
        <v>0</v>
      </c>
      <c r="DJ31" s="174"/>
      <c r="DK31" s="174"/>
      <c r="DL31" s="174"/>
      <c r="DM31" s="100" t="e">
        <f t="shared" si="30"/>
        <v>#DIV/0!</v>
      </c>
      <c r="DN31" s="308" t="str">
        <f>DB31</f>
        <v>MIÉRCOLES</v>
      </c>
      <c r="DO31" s="310">
        <f>DC31</f>
        <v>42718</v>
      </c>
      <c r="DP31" s="102"/>
      <c r="DQ31" s="74">
        <f t="shared" si="31"/>
        <v>0</v>
      </c>
      <c r="DR31" s="1"/>
      <c r="DS31" s="74">
        <f t="shared" si="32"/>
        <v>0</v>
      </c>
      <c r="DT31" s="1"/>
      <c r="DU31" s="74">
        <f t="shared" si="33"/>
        <v>0</v>
      </c>
      <c r="DV31" s="1"/>
      <c r="DW31" s="1"/>
      <c r="DX31" s="110">
        <f t="shared" si="34"/>
        <v>0</v>
      </c>
      <c r="DY31" s="108" t="e">
        <f t="shared" si="35"/>
        <v>#DIV/0!</v>
      </c>
    </row>
    <row r="32" spans="2:129" ht="19.5" thickBot="1" x14ac:dyDescent="0.35">
      <c r="B32" s="274">
        <v>363</v>
      </c>
      <c r="C32" s="38" t="s">
        <v>23</v>
      </c>
      <c r="D32" s="132">
        <f t="shared" si="12"/>
        <v>42732</v>
      </c>
      <c r="E32" s="144"/>
      <c r="F32" s="144"/>
      <c r="G32" s="2"/>
      <c r="H32" s="170"/>
      <c r="I32" s="171"/>
      <c r="J32" s="24">
        <f t="shared" si="0"/>
        <v>0</v>
      </c>
      <c r="K32" s="7"/>
      <c r="L32" s="7"/>
      <c r="M32" s="23">
        <f t="shared" si="1"/>
        <v>0</v>
      </c>
      <c r="N32" s="47"/>
      <c r="O32" s="48"/>
      <c r="P32" s="8">
        <f t="shared" si="2"/>
        <v>42732</v>
      </c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6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53"/>
      <c r="AP32" s="44">
        <f t="shared" si="3"/>
        <v>0</v>
      </c>
      <c r="AQ32" s="9"/>
      <c r="AR32" s="9">
        <f t="shared" si="4"/>
        <v>0</v>
      </c>
      <c r="AS32" s="49">
        <f>'[2]DIC 16'!$I$32</f>
        <v>0</v>
      </c>
      <c r="AT32" s="46">
        <f t="shared" si="13"/>
        <v>0</v>
      </c>
      <c r="AV32" s="276">
        <f t="shared" si="5"/>
        <v>363</v>
      </c>
      <c r="AW32" s="5" t="str">
        <f t="shared" si="5"/>
        <v>MIÉRCOLES</v>
      </c>
      <c r="AX32" s="8">
        <f t="shared" si="5"/>
        <v>42732</v>
      </c>
      <c r="AY32" s="69">
        <f t="shared" si="6"/>
        <v>0</v>
      </c>
      <c r="AZ32" s="69">
        <f t="shared" si="6"/>
        <v>0</v>
      </c>
      <c r="BA32" s="69">
        <f t="shared" si="7"/>
        <v>0</v>
      </c>
      <c r="BB32" s="69">
        <f t="shared" si="8"/>
        <v>0</v>
      </c>
      <c r="BC32" s="157">
        <f t="shared" si="8"/>
        <v>0</v>
      </c>
      <c r="BD32" s="159">
        <f t="shared" si="9"/>
        <v>0</v>
      </c>
      <c r="BF32" s="309"/>
      <c r="BG32" s="313"/>
      <c r="BH32" s="135"/>
      <c r="BI32" s="82">
        <f t="shared" si="36"/>
        <v>0</v>
      </c>
      <c r="BJ32" s="79"/>
      <c r="BK32" s="82">
        <f t="shared" si="14"/>
        <v>0</v>
      </c>
      <c r="BL32" s="79"/>
      <c r="BM32" s="82">
        <f t="shared" si="15"/>
        <v>0</v>
      </c>
      <c r="BN32" s="79"/>
      <c r="BO32" s="174"/>
      <c r="BP32" s="174"/>
      <c r="BQ32" s="119" t="e">
        <f t="shared" si="10"/>
        <v>#DIV/0!</v>
      </c>
      <c r="BR32" s="309"/>
      <c r="BS32" s="315"/>
      <c r="BT32" s="99"/>
      <c r="BU32" s="83">
        <f t="shared" si="16"/>
        <v>0</v>
      </c>
      <c r="BV32" s="174"/>
      <c r="BW32" s="83">
        <f t="shared" si="17"/>
        <v>0</v>
      </c>
      <c r="BX32" s="174"/>
      <c r="BY32" s="83">
        <f t="shared" si="18"/>
        <v>0</v>
      </c>
      <c r="BZ32" s="174"/>
      <c r="CA32" s="174"/>
      <c r="CB32" s="174"/>
      <c r="CC32" s="100" t="e">
        <f t="shared" si="11"/>
        <v>#DIV/0!</v>
      </c>
      <c r="CD32" s="309"/>
      <c r="CE32" s="317"/>
      <c r="CF32" s="99"/>
      <c r="CG32" s="74">
        <f t="shared" si="19"/>
        <v>0</v>
      </c>
      <c r="CH32" s="174"/>
      <c r="CI32" s="74">
        <f t="shared" si="20"/>
        <v>0</v>
      </c>
      <c r="CJ32" s="174"/>
      <c r="CK32" s="74">
        <f t="shared" si="21"/>
        <v>0</v>
      </c>
      <c r="CL32" s="174"/>
      <c r="CM32" s="174"/>
      <c r="CN32" s="174"/>
      <c r="CO32" s="100" t="e">
        <f t="shared" si="22"/>
        <v>#DIV/0!</v>
      </c>
      <c r="CP32" s="309"/>
      <c r="CQ32" s="319"/>
      <c r="CR32" s="91"/>
      <c r="CS32" s="83">
        <f t="shared" si="23"/>
        <v>0</v>
      </c>
      <c r="CT32" s="174"/>
      <c r="CU32" s="83">
        <f t="shared" si="24"/>
        <v>0</v>
      </c>
      <c r="CV32" s="174"/>
      <c r="CW32" s="83">
        <f t="shared" si="25"/>
        <v>0</v>
      </c>
      <c r="CX32" s="174"/>
      <c r="CY32" s="174"/>
      <c r="CZ32" s="174"/>
      <c r="DA32" s="98" t="e">
        <f t="shared" si="26"/>
        <v>#DIV/0!</v>
      </c>
      <c r="DB32" s="309"/>
      <c r="DC32" s="307"/>
      <c r="DD32" s="99"/>
      <c r="DE32" s="83">
        <f t="shared" si="27"/>
        <v>0</v>
      </c>
      <c r="DF32" s="174"/>
      <c r="DG32" s="83">
        <f t="shared" si="28"/>
        <v>0</v>
      </c>
      <c r="DH32" s="174"/>
      <c r="DI32" s="83">
        <f t="shared" si="29"/>
        <v>0</v>
      </c>
      <c r="DJ32" s="174"/>
      <c r="DK32" s="174"/>
      <c r="DL32" s="174"/>
      <c r="DM32" s="100" t="e">
        <f t="shared" si="30"/>
        <v>#DIV/0!</v>
      </c>
      <c r="DN32" s="309"/>
      <c r="DO32" s="311"/>
      <c r="DP32" s="102"/>
      <c r="DQ32" s="74">
        <f t="shared" si="31"/>
        <v>0</v>
      </c>
      <c r="DR32" s="1"/>
      <c r="DS32" s="74">
        <f t="shared" si="32"/>
        <v>0</v>
      </c>
      <c r="DT32" s="1"/>
      <c r="DU32" s="74">
        <f t="shared" si="33"/>
        <v>0</v>
      </c>
      <c r="DV32" s="1"/>
      <c r="DW32" s="1"/>
      <c r="DX32" s="110">
        <f t="shared" si="34"/>
        <v>0</v>
      </c>
      <c r="DY32" s="108" t="e">
        <f t="shared" si="35"/>
        <v>#DIV/0!</v>
      </c>
    </row>
    <row r="33" spans="2:129" ht="19.5" thickBot="1" x14ac:dyDescent="0.35">
      <c r="B33" s="274">
        <v>364</v>
      </c>
      <c r="C33" s="38" t="s">
        <v>25</v>
      </c>
      <c r="D33" s="132">
        <f t="shared" si="12"/>
        <v>42733</v>
      </c>
      <c r="E33" s="144"/>
      <c r="F33" s="144"/>
      <c r="G33" s="2"/>
      <c r="H33" s="170"/>
      <c r="I33" s="171"/>
      <c r="J33" s="24">
        <f t="shared" si="0"/>
        <v>0</v>
      </c>
      <c r="K33" s="7"/>
      <c r="L33" s="7"/>
      <c r="M33" s="23">
        <f t="shared" si="1"/>
        <v>0</v>
      </c>
      <c r="N33" s="47"/>
      <c r="O33" s="48"/>
      <c r="P33" s="8">
        <f t="shared" si="2"/>
        <v>42733</v>
      </c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6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53"/>
      <c r="AP33" s="44">
        <f t="shared" si="3"/>
        <v>0</v>
      </c>
      <c r="AQ33" s="9"/>
      <c r="AR33" s="9">
        <f t="shared" si="4"/>
        <v>0</v>
      </c>
      <c r="AS33" s="49">
        <f>'[2]DIC 16'!$I$33</f>
        <v>0</v>
      </c>
      <c r="AT33" s="46">
        <f t="shared" si="13"/>
        <v>0</v>
      </c>
      <c r="AV33" s="276">
        <f t="shared" si="5"/>
        <v>364</v>
      </c>
      <c r="AW33" s="5" t="str">
        <f t="shared" si="5"/>
        <v>JUEVES</v>
      </c>
      <c r="AX33" s="8">
        <f t="shared" si="5"/>
        <v>42733</v>
      </c>
      <c r="AY33" s="69">
        <f t="shared" si="6"/>
        <v>0</v>
      </c>
      <c r="AZ33" s="69">
        <f t="shared" si="6"/>
        <v>0</v>
      </c>
      <c r="BA33" s="69">
        <f t="shared" si="7"/>
        <v>0</v>
      </c>
      <c r="BB33" s="69">
        <f t="shared" si="8"/>
        <v>0</v>
      </c>
      <c r="BC33" s="157">
        <f t="shared" si="8"/>
        <v>0</v>
      </c>
      <c r="BD33" s="159">
        <f t="shared" si="9"/>
        <v>0</v>
      </c>
      <c r="BF33" s="308" t="str">
        <f>C19</f>
        <v>JUEVES</v>
      </c>
      <c r="BG33" s="312">
        <f>AX19</f>
        <v>42719</v>
      </c>
      <c r="BH33" s="135"/>
      <c r="BI33" s="82">
        <f t="shared" si="36"/>
        <v>0</v>
      </c>
      <c r="BJ33" s="79"/>
      <c r="BK33" s="82">
        <f t="shared" si="14"/>
        <v>0</v>
      </c>
      <c r="BL33" s="79"/>
      <c r="BM33" s="82">
        <f t="shared" si="15"/>
        <v>0</v>
      </c>
      <c r="BN33" s="79"/>
      <c r="BO33" s="174"/>
      <c r="BP33" s="174"/>
      <c r="BQ33" s="119" t="e">
        <f t="shared" si="10"/>
        <v>#DIV/0!</v>
      </c>
      <c r="BR33" s="308" t="str">
        <f>BF33</f>
        <v>JUEVES</v>
      </c>
      <c r="BS33" s="314">
        <f>BG33</f>
        <v>42719</v>
      </c>
      <c r="BT33" s="99"/>
      <c r="BU33" s="83">
        <f t="shared" si="16"/>
        <v>0</v>
      </c>
      <c r="BV33" s="174"/>
      <c r="BW33" s="83">
        <f>BV33*3.5</f>
        <v>0</v>
      </c>
      <c r="BX33" s="174"/>
      <c r="BY33" s="83">
        <f>BX33*7</f>
        <v>0</v>
      </c>
      <c r="BZ33" s="174"/>
      <c r="CA33" s="174"/>
      <c r="CB33" s="174"/>
      <c r="CC33" s="100" t="e">
        <f t="shared" si="11"/>
        <v>#DIV/0!</v>
      </c>
      <c r="CD33" s="308" t="str">
        <f>BR33</f>
        <v>JUEVES</v>
      </c>
      <c r="CE33" s="316">
        <f>BS33</f>
        <v>42719</v>
      </c>
      <c r="CF33" s="99"/>
      <c r="CG33" s="74">
        <f t="shared" si="19"/>
        <v>0</v>
      </c>
      <c r="CH33" s="174"/>
      <c r="CI33" s="74">
        <f t="shared" si="20"/>
        <v>0</v>
      </c>
      <c r="CJ33" s="174"/>
      <c r="CK33" s="74">
        <f t="shared" si="21"/>
        <v>0</v>
      </c>
      <c r="CL33" s="174"/>
      <c r="CM33" s="174"/>
      <c r="CN33" s="174"/>
      <c r="CO33" s="100" t="e">
        <f t="shared" si="22"/>
        <v>#DIV/0!</v>
      </c>
      <c r="CP33" s="308" t="str">
        <f>CD33</f>
        <v>JUEVES</v>
      </c>
      <c r="CQ33" s="318">
        <f>CE33</f>
        <v>42719</v>
      </c>
      <c r="CR33" s="91"/>
      <c r="CS33" s="83">
        <f t="shared" si="23"/>
        <v>0</v>
      </c>
      <c r="CT33" s="174"/>
      <c r="CU33" s="83">
        <f t="shared" si="24"/>
        <v>0</v>
      </c>
      <c r="CV33" s="174"/>
      <c r="CW33" s="83">
        <f t="shared" si="25"/>
        <v>0</v>
      </c>
      <c r="CX33" s="174"/>
      <c r="CY33" s="174"/>
      <c r="CZ33" s="174"/>
      <c r="DA33" s="98" t="e">
        <f t="shared" si="26"/>
        <v>#DIV/0!</v>
      </c>
      <c r="DB33" s="308" t="str">
        <f>CP33</f>
        <v>JUEVES</v>
      </c>
      <c r="DC33" s="306">
        <f>CQ33</f>
        <v>42719</v>
      </c>
      <c r="DD33" s="99"/>
      <c r="DE33" s="83">
        <f t="shared" si="27"/>
        <v>0</v>
      </c>
      <c r="DF33" s="174"/>
      <c r="DG33" s="83">
        <f t="shared" si="28"/>
        <v>0</v>
      </c>
      <c r="DH33" s="174"/>
      <c r="DI33" s="83">
        <f t="shared" si="29"/>
        <v>0</v>
      </c>
      <c r="DJ33" s="174"/>
      <c r="DK33" s="174"/>
      <c r="DL33" s="174"/>
      <c r="DM33" s="100" t="e">
        <f t="shared" si="30"/>
        <v>#DIV/0!</v>
      </c>
      <c r="DN33" s="308" t="str">
        <f>DB33</f>
        <v>JUEVES</v>
      </c>
      <c r="DO33" s="310">
        <f>DC33</f>
        <v>42719</v>
      </c>
      <c r="DP33" s="102"/>
      <c r="DQ33" s="74">
        <f t="shared" si="31"/>
        <v>0</v>
      </c>
      <c r="DR33" s="1"/>
      <c r="DS33" s="74">
        <f t="shared" si="32"/>
        <v>0</v>
      </c>
      <c r="DT33" s="1"/>
      <c r="DU33" s="74">
        <f t="shared" si="33"/>
        <v>0</v>
      </c>
      <c r="DV33" s="1"/>
      <c r="DW33" s="1"/>
      <c r="DX33" s="110">
        <f t="shared" si="34"/>
        <v>0</v>
      </c>
      <c r="DY33" s="108" t="e">
        <f t="shared" si="35"/>
        <v>#DIV/0!</v>
      </c>
    </row>
    <row r="34" spans="2:129" ht="19.5" thickBot="1" x14ac:dyDescent="0.35">
      <c r="B34" s="274">
        <v>365</v>
      </c>
      <c r="C34" s="38" t="s">
        <v>26</v>
      </c>
      <c r="D34" s="132">
        <f t="shared" si="12"/>
        <v>42734</v>
      </c>
      <c r="E34" s="144"/>
      <c r="F34" s="144"/>
      <c r="G34" s="2"/>
      <c r="H34" s="170"/>
      <c r="I34" s="171"/>
      <c r="J34" s="24">
        <f t="shared" si="0"/>
        <v>0</v>
      </c>
      <c r="K34" s="7"/>
      <c r="L34" s="7"/>
      <c r="M34" s="23">
        <f t="shared" si="1"/>
        <v>0</v>
      </c>
      <c r="N34" s="47"/>
      <c r="O34" s="48"/>
      <c r="P34" s="8">
        <f t="shared" si="2"/>
        <v>42734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6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53"/>
      <c r="AP34" s="44">
        <f t="shared" si="3"/>
        <v>0</v>
      </c>
      <c r="AQ34" s="9"/>
      <c r="AR34" s="9">
        <f t="shared" si="4"/>
        <v>0</v>
      </c>
      <c r="AS34" s="49">
        <f>'[2]DIC 16'!$I$34</f>
        <v>0</v>
      </c>
      <c r="AT34" s="162">
        <f t="shared" si="13"/>
        <v>0</v>
      </c>
      <c r="AV34" s="276">
        <f t="shared" si="5"/>
        <v>365</v>
      </c>
      <c r="AW34" s="5" t="str">
        <f t="shared" si="5"/>
        <v>VIERNES</v>
      </c>
      <c r="AX34" s="8">
        <f t="shared" si="5"/>
        <v>42734</v>
      </c>
      <c r="AY34" s="69">
        <f t="shared" si="6"/>
        <v>0</v>
      </c>
      <c r="AZ34" s="69">
        <f t="shared" si="6"/>
        <v>0</v>
      </c>
      <c r="BA34" s="69">
        <f t="shared" si="7"/>
        <v>0</v>
      </c>
      <c r="BB34" s="69">
        <f t="shared" si="8"/>
        <v>0</v>
      </c>
      <c r="BC34" s="157">
        <f t="shared" si="8"/>
        <v>0</v>
      </c>
      <c r="BD34" s="159">
        <f t="shared" si="9"/>
        <v>0</v>
      </c>
      <c r="BF34" s="309"/>
      <c r="BG34" s="313"/>
      <c r="BH34" s="135"/>
      <c r="BI34" s="82">
        <f t="shared" si="36"/>
        <v>0</v>
      </c>
      <c r="BJ34" s="79"/>
      <c r="BK34" s="82">
        <f t="shared" si="14"/>
        <v>0</v>
      </c>
      <c r="BL34" s="79"/>
      <c r="BM34" s="82">
        <f t="shared" si="15"/>
        <v>0</v>
      </c>
      <c r="BN34" s="79"/>
      <c r="BO34" s="174"/>
      <c r="BP34" s="174"/>
      <c r="BQ34" s="119" t="e">
        <f t="shared" si="10"/>
        <v>#DIV/0!</v>
      </c>
      <c r="BR34" s="309"/>
      <c r="BS34" s="315"/>
      <c r="BT34" s="99"/>
      <c r="BU34" s="83">
        <f t="shared" si="16"/>
        <v>0</v>
      </c>
      <c r="BV34" s="174"/>
      <c r="BW34" s="83">
        <f>BV34*3.5</f>
        <v>0</v>
      </c>
      <c r="BX34" s="174"/>
      <c r="BY34" s="83">
        <f>BX34*7</f>
        <v>0</v>
      </c>
      <c r="BZ34" s="174"/>
      <c r="CA34" s="174"/>
      <c r="CB34" s="174"/>
      <c r="CC34" s="100" t="e">
        <f t="shared" si="11"/>
        <v>#DIV/0!</v>
      </c>
      <c r="CD34" s="309"/>
      <c r="CE34" s="317"/>
      <c r="CF34" s="99"/>
      <c r="CG34" s="74">
        <f t="shared" si="19"/>
        <v>0</v>
      </c>
      <c r="CH34" s="174"/>
      <c r="CI34" s="74">
        <f t="shared" si="20"/>
        <v>0</v>
      </c>
      <c r="CJ34" s="174"/>
      <c r="CK34" s="74">
        <f t="shared" si="21"/>
        <v>0</v>
      </c>
      <c r="CL34" s="174"/>
      <c r="CM34" s="174"/>
      <c r="CN34" s="174"/>
      <c r="CO34" s="100" t="e">
        <f t="shared" si="22"/>
        <v>#DIV/0!</v>
      </c>
      <c r="CP34" s="309"/>
      <c r="CQ34" s="319"/>
      <c r="CR34" s="91"/>
      <c r="CS34" s="83">
        <f t="shared" si="23"/>
        <v>0</v>
      </c>
      <c r="CT34" s="174"/>
      <c r="CU34" s="83">
        <f t="shared" si="24"/>
        <v>0</v>
      </c>
      <c r="CV34" s="174"/>
      <c r="CW34" s="83">
        <f t="shared" si="25"/>
        <v>0</v>
      </c>
      <c r="CX34" s="174"/>
      <c r="CY34" s="174"/>
      <c r="CZ34" s="174"/>
      <c r="DA34" s="98" t="e">
        <f t="shared" si="26"/>
        <v>#DIV/0!</v>
      </c>
      <c r="DB34" s="309"/>
      <c r="DC34" s="307"/>
      <c r="DD34" s="99"/>
      <c r="DE34" s="83">
        <f t="shared" si="27"/>
        <v>0</v>
      </c>
      <c r="DF34" s="174"/>
      <c r="DG34" s="83">
        <f t="shared" si="28"/>
        <v>0</v>
      </c>
      <c r="DH34" s="174"/>
      <c r="DI34" s="83">
        <f t="shared" si="29"/>
        <v>0</v>
      </c>
      <c r="DJ34" s="174"/>
      <c r="DK34" s="174"/>
      <c r="DL34" s="174"/>
      <c r="DM34" s="100" t="e">
        <f t="shared" si="30"/>
        <v>#DIV/0!</v>
      </c>
      <c r="DN34" s="309"/>
      <c r="DO34" s="311"/>
      <c r="DP34" s="102"/>
      <c r="DQ34" s="74">
        <f t="shared" si="31"/>
        <v>0</v>
      </c>
      <c r="DR34" s="1"/>
      <c r="DS34" s="74">
        <f t="shared" si="32"/>
        <v>0</v>
      </c>
      <c r="DT34" s="1"/>
      <c r="DU34" s="74">
        <f t="shared" si="33"/>
        <v>0</v>
      </c>
      <c r="DV34" s="1"/>
      <c r="DW34" s="1"/>
      <c r="DX34" s="110">
        <f t="shared" si="34"/>
        <v>0</v>
      </c>
      <c r="DY34" s="108" t="e">
        <f t="shared" si="35"/>
        <v>#DIV/0!</v>
      </c>
    </row>
    <row r="35" spans="2:129" ht="19.5" thickBot="1" x14ac:dyDescent="0.35">
      <c r="B35" s="274">
        <v>366</v>
      </c>
      <c r="C35" s="38" t="s">
        <v>27</v>
      </c>
      <c r="D35" s="132">
        <f t="shared" si="12"/>
        <v>42735</v>
      </c>
      <c r="E35" s="145"/>
      <c r="F35" s="145"/>
      <c r="G35" s="28"/>
      <c r="H35" s="172"/>
      <c r="I35" s="173"/>
      <c r="J35" s="24">
        <f t="shared" si="0"/>
        <v>0</v>
      </c>
      <c r="K35" s="22"/>
      <c r="L35" s="22"/>
      <c r="M35" s="23">
        <f t="shared" si="1"/>
        <v>0</v>
      </c>
      <c r="N35" s="47"/>
      <c r="O35" s="48"/>
      <c r="P35" s="8">
        <f t="shared" si="2"/>
        <v>42735</v>
      </c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30"/>
      <c r="AE35" s="29"/>
      <c r="AF35" s="29"/>
      <c r="AG35" s="29"/>
      <c r="AH35" s="29"/>
      <c r="AI35" s="29"/>
      <c r="AJ35" s="29"/>
      <c r="AK35" s="29"/>
      <c r="AL35" s="29"/>
      <c r="AM35" s="56"/>
      <c r="AN35" s="56"/>
      <c r="AO35" s="54"/>
      <c r="AP35" s="44">
        <f t="shared" si="3"/>
        <v>0</v>
      </c>
      <c r="AQ35" s="45"/>
      <c r="AR35" s="9">
        <f t="shared" si="4"/>
        <v>0</v>
      </c>
      <c r="AS35" s="49">
        <f>'[2]DIC 16'!$I$35</f>
        <v>0</v>
      </c>
      <c r="AT35" s="60">
        <f t="shared" si="13"/>
        <v>0</v>
      </c>
      <c r="AV35" s="276">
        <f>B35</f>
        <v>366</v>
      </c>
      <c r="AW35" s="5" t="str">
        <f>C35</f>
        <v>SÁBADO</v>
      </c>
      <c r="AX35" s="8">
        <f t="shared" si="5"/>
        <v>42735</v>
      </c>
      <c r="AY35" s="69">
        <f t="shared" si="6"/>
        <v>0</v>
      </c>
      <c r="AZ35" s="69">
        <f t="shared" si="6"/>
        <v>0</v>
      </c>
      <c r="BA35" s="69">
        <f t="shared" si="7"/>
        <v>0</v>
      </c>
      <c r="BB35" s="69">
        <f t="shared" si="8"/>
        <v>0</v>
      </c>
      <c r="BC35" s="157">
        <f t="shared" si="8"/>
        <v>0</v>
      </c>
      <c r="BD35" s="160">
        <f t="shared" si="9"/>
        <v>0</v>
      </c>
      <c r="BF35" s="308" t="str">
        <f>C20</f>
        <v>VIERNES</v>
      </c>
      <c r="BG35" s="312">
        <f>AX20</f>
        <v>42720</v>
      </c>
      <c r="BH35" s="135"/>
      <c r="BI35" s="82">
        <f t="shared" si="36"/>
        <v>0</v>
      </c>
      <c r="BJ35" s="79"/>
      <c r="BK35" s="82">
        <f t="shared" si="14"/>
        <v>0</v>
      </c>
      <c r="BL35" s="79"/>
      <c r="BM35" s="82">
        <f t="shared" si="15"/>
        <v>0</v>
      </c>
      <c r="BN35" s="79"/>
      <c r="BO35" s="174"/>
      <c r="BP35" s="174"/>
      <c r="BQ35" s="119" t="e">
        <f t="shared" si="10"/>
        <v>#DIV/0!</v>
      </c>
      <c r="BR35" s="308" t="str">
        <f>BF35</f>
        <v>VIERNES</v>
      </c>
      <c r="BS35" s="314">
        <f>BG35</f>
        <v>42720</v>
      </c>
      <c r="BT35" s="99"/>
      <c r="BU35" s="83">
        <f t="shared" si="16"/>
        <v>0</v>
      </c>
      <c r="BV35" s="174"/>
      <c r="BW35" s="83">
        <f t="shared" ref="BW35:BW67" si="37">BV35*3.5</f>
        <v>0</v>
      </c>
      <c r="BX35" s="174"/>
      <c r="BY35" s="83">
        <f t="shared" ref="BY35:BY67" si="38">BX35*7</f>
        <v>0</v>
      </c>
      <c r="BZ35" s="174"/>
      <c r="CA35" s="174"/>
      <c r="CB35" s="174"/>
      <c r="CC35" s="100" t="e">
        <f t="shared" si="11"/>
        <v>#DIV/0!</v>
      </c>
      <c r="CD35" s="308" t="str">
        <f>BR35</f>
        <v>VIERNES</v>
      </c>
      <c r="CE35" s="316">
        <f>BS35</f>
        <v>42720</v>
      </c>
      <c r="CF35" s="99"/>
      <c r="CG35" s="74">
        <f t="shared" si="19"/>
        <v>0</v>
      </c>
      <c r="CH35" s="174"/>
      <c r="CI35" s="74">
        <f t="shared" si="20"/>
        <v>0</v>
      </c>
      <c r="CJ35" s="174"/>
      <c r="CK35" s="74">
        <f t="shared" si="21"/>
        <v>0</v>
      </c>
      <c r="CL35" s="174"/>
      <c r="CM35" s="174"/>
      <c r="CN35" s="174"/>
      <c r="CO35" s="100" t="e">
        <f t="shared" si="22"/>
        <v>#DIV/0!</v>
      </c>
      <c r="CP35" s="308" t="str">
        <f>CD35</f>
        <v>VIERNES</v>
      </c>
      <c r="CQ35" s="318">
        <f>CE35</f>
        <v>42720</v>
      </c>
      <c r="CR35" s="91"/>
      <c r="CS35" s="83">
        <f t="shared" si="23"/>
        <v>0</v>
      </c>
      <c r="CT35" s="174"/>
      <c r="CU35" s="83">
        <f t="shared" si="24"/>
        <v>0</v>
      </c>
      <c r="CV35" s="174"/>
      <c r="CW35" s="83">
        <f t="shared" si="25"/>
        <v>0</v>
      </c>
      <c r="CX35" s="174"/>
      <c r="CY35" s="174"/>
      <c r="CZ35" s="174"/>
      <c r="DA35" s="98" t="e">
        <f t="shared" si="26"/>
        <v>#DIV/0!</v>
      </c>
      <c r="DB35" s="308" t="str">
        <f>CP35</f>
        <v>VIERNES</v>
      </c>
      <c r="DC35" s="306">
        <f>CQ35</f>
        <v>42720</v>
      </c>
      <c r="DD35" s="99"/>
      <c r="DE35" s="83">
        <f t="shared" si="27"/>
        <v>0</v>
      </c>
      <c r="DF35" s="174"/>
      <c r="DG35" s="83">
        <f t="shared" si="28"/>
        <v>0</v>
      </c>
      <c r="DH35" s="174"/>
      <c r="DI35" s="83">
        <f t="shared" si="29"/>
        <v>0</v>
      </c>
      <c r="DJ35" s="174"/>
      <c r="DK35" s="174"/>
      <c r="DL35" s="174"/>
      <c r="DM35" s="100" t="e">
        <f t="shared" si="30"/>
        <v>#DIV/0!</v>
      </c>
      <c r="DN35" s="308" t="str">
        <f>DB35</f>
        <v>VIERNES</v>
      </c>
      <c r="DO35" s="310">
        <f>DC35</f>
        <v>42720</v>
      </c>
      <c r="DP35" s="102"/>
      <c r="DQ35" s="74">
        <f t="shared" si="31"/>
        <v>0</v>
      </c>
      <c r="DR35" s="1"/>
      <c r="DS35" s="74">
        <f t="shared" si="32"/>
        <v>0</v>
      </c>
      <c r="DT35" s="1"/>
      <c r="DU35" s="74">
        <f t="shared" si="33"/>
        <v>0</v>
      </c>
      <c r="DV35" s="1"/>
      <c r="DW35" s="1"/>
      <c r="DX35" s="110">
        <f t="shared" si="34"/>
        <v>0</v>
      </c>
      <c r="DY35" s="108" t="e">
        <f t="shared" si="35"/>
        <v>#DIV/0!</v>
      </c>
    </row>
    <row r="36" spans="2:129" ht="21.75" thickBot="1" x14ac:dyDescent="0.4">
      <c r="B36" s="15"/>
      <c r="C36" s="15"/>
      <c r="D36" s="249" t="s">
        <v>140</v>
      </c>
      <c r="E36" s="259">
        <f t="shared" ref="E36:M36" si="39">SUM(E5:E35)</f>
        <v>807513</v>
      </c>
      <c r="F36" s="260">
        <f t="shared" si="39"/>
        <v>1082627</v>
      </c>
      <c r="G36" s="261">
        <f t="shared" si="39"/>
        <v>408036</v>
      </c>
      <c r="H36" s="262">
        <f t="shared" si="39"/>
        <v>0</v>
      </c>
      <c r="I36" s="263">
        <f t="shared" si="39"/>
        <v>410704</v>
      </c>
      <c r="J36" s="264">
        <f t="shared" si="39"/>
        <v>2708880</v>
      </c>
      <c r="K36" s="279">
        <f t="shared" si="39"/>
        <v>71714</v>
      </c>
      <c r="L36" s="280">
        <f t="shared" si="39"/>
        <v>312826</v>
      </c>
      <c r="M36" s="265">
        <f t="shared" si="39"/>
        <v>3093420</v>
      </c>
      <c r="N36" s="21"/>
      <c r="P36" s="13"/>
      <c r="Q36" s="32">
        <f t="shared" ref="Q36:AS36" si="40">SUM(Q5:Q35)</f>
        <v>961050</v>
      </c>
      <c r="R36" s="33">
        <f t="shared" si="40"/>
        <v>13806</v>
      </c>
      <c r="S36" s="33">
        <f t="shared" si="40"/>
        <v>39124</v>
      </c>
      <c r="T36" s="33">
        <f t="shared" si="40"/>
        <v>117</v>
      </c>
      <c r="U36" s="33"/>
      <c r="V36" s="33"/>
      <c r="W36" s="33"/>
      <c r="X36" s="33">
        <f t="shared" si="40"/>
        <v>120328</v>
      </c>
      <c r="Y36" s="33">
        <f t="shared" si="40"/>
        <v>0</v>
      </c>
      <c r="Z36" s="33">
        <f t="shared" si="40"/>
        <v>58</v>
      </c>
      <c r="AA36" s="33">
        <f t="shared" si="40"/>
        <v>638</v>
      </c>
      <c r="AB36" s="33">
        <f t="shared" si="40"/>
        <v>6036</v>
      </c>
      <c r="AC36" s="33">
        <f t="shared" si="40"/>
        <v>0</v>
      </c>
      <c r="AD36" s="34">
        <f t="shared" si="40"/>
        <v>-130</v>
      </c>
      <c r="AE36" s="33">
        <f t="shared" si="40"/>
        <v>2100</v>
      </c>
      <c r="AF36" s="33">
        <f t="shared" si="40"/>
        <v>13100</v>
      </c>
      <c r="AG36" s="33">
        <f t="shared" si="40"/>
        <v>0</v>
      </c>
      <c r="AH36" s="33">
        <f t="shared" si="40"/>
        <v>0</v>
      </c>
      <c r="AI36" s="33">
        <f t="shared" si="40"/>
        <v>260</v>
      </c>
      <c r="AJ36" s="33">
        <f t="shared" si="40"/>
        <v>0</v>
      </c>
      <c r="AK36" s="33">
        <f t="shared" si="40"/>
        <v>0</v>
      </c>
      <c r="AL36" s="33">
        <f t="shared" si="40"/>
        <v>0</v>
      </c>
      <c r="AM36" s="33">
        <f t="shared" si="40"/>
        <v>6000</v>
      </c>
      <c r="AN36" s="33">
        <f t="shared" si="40"/>
        <v>0</v>
      </c>
      <c r="AO36" s="165">
        <f t="shared" si="40"/>
        <v>18108</v>
      </c>
      <c r="AP36" s="251">
        <f t="shared" si="40"/>
        <v>1180595</v>
      </c>
      <c r="AQ36" s="246">
        <f t="shared" si="40"/>
        <v>236.5</v>
      </c>
      <c r="AR36" s="250">
        <f t="shared" si="40"/>
        <v>3093420</v>
      </c>
      <c r="AS36" s="257">
        <f t="shared" si="40"/>
        <v>65543.5</v>
      </c>
      <c r="AT36" s="252">
        <f>SUM(AT5:AT35)</f>
        <v>4339795</v>
      </c>
      <c r="AV36" s="133"/>
      <c r="AW36" s="13"/>
      <c r="AX36" s="13"/>
      <c r="AY36" s="14"/>
      <c r="AZ36" s="14"/>
      <c r="BA36" s="14"/>
      <c r="BB36" s="14"/>
      <c r="BC36" s="14"/>
      <c r="BD36" s="134"/>
      <c r="BF36" s="309"/>
      <c r="BG36" s="313"/>
      <c r="BH36" s="135"/>
      <c r="BI36" s="82">
        <f t="shared" si="36"/>
        <v>0</v>
      </c>
      <c r="BJ36" s="79"/>
      <c r="BK36" s="82">
        <f t="shared" si="14"/>
        <v>0</v>
      </c>
      <c r="BL36" s="79"/>
      <c r="BM36" s="82">
        <f t="shared" si="15"/>
        <v>0</v>
      </c>
      <c r="BN36" s="79"/>
      <c r="BO36" s="69"/>
      <c r="BP36" s="69"/>
      <c r="BQ36" s="119" t="e">
        <f t="shared" si="10"/>
        <v>#DIV/0!</v>
      </c>
      <c r="BR36" s="309"/>
      <c r="BS36" s="315"/>
      <c r="BT36" s="107"/>
      <c r="BU36" s="83">
        <f t="shared" si="16"/>
        <v>0</v>
      </c>
      <c r="BV36" s="174"/>
      <c r="BW36" s="83">
        <f t="shared" si="37"/>
        <v>0</v>
      </c>
      <c r="BX36" s="174"/>
      <c r="BY36" s="83">
        <f t="shared" si="38"/>
        <v>0</v>
      </c>
      <c r="BZ36" s="174"/>
      <c r="CA36" s="174"/>
      <c r="CB36" s="174"/>
      <c r="CC36" s="100" t="e">
        <f t="shared" si="11"/>
        <v>#DIV/0!</v>
      </c>
      <c r="CD36" s="309"/>
      <c r="CE36" s="317"/>
      <c r="CF36" s="99"/>
      <c r="CG36" s="74">
        <f t="shared" si="19"/>
        <v>0</v>
      </c>
      <c r="CH36" s="174"/>
      <c r="CI36" s="74">
        <f t="shared" si="20"/>
        <v>0</v>
      </c>
      <c r="CJ36" s="174"/>
      <c r="CK36" s="74">
        <f t="shared" si="21"/>
        <v>0</v>
      </c>
      <c r="CL36" s="174"/>
      <c r="CM36" s="174"/>
      <c r="CN36" s="174"/>
      <c r="CO36" s="100" t="e">
        <f t="shared" si="22"/>
        <v>#DIV/0!</v>
      </c>
      <c r="CP36" s="309"/>
      <c r="CQ36" s="319"/>
      <c r="CR36" s="91"/>
      <c r="CS36" s="83">
        <f t="shared" si="23"/>
        <v>0</v>
      </c>
      <c r="CT36" s="174"/>
      <c r="CU36" s="83">
        <f t="shared" si="24"/>
        <v>0</v>
      </c>
      <c r="CV36" s="174"/>
      <c r="CW36" s="83">
        <f t="shared" si="25"/>
        <v>0</v>
      </c>
      <c r="CX36" s="174"/>
      <c r="CY36" s="174"/>
      <c r="CZ36" s="174"/>
      <c r="DA36" s="98" t="e">
        <f t="shared" si="26"/>
        <v>#DIV/0!</v>
      </c>
      <c r="DB36" s="309"/>
      <c r="DC36" s="307"/>
      <c r="DD36" s="99"/>
      <c r="DE36" s="83">
        <f t="shared" si="27"/>
        <v>0</v>
      </c>
      <c r="DF36" s="174"/>
      <c r="DG36" s="83">
        <f t="shared" si="28"/>
        <v>0</v>
      </c>
      <c r="DH36" s="174"/>
      <c r="DI36" s="83">
        <f t="shared" si="29"/>
        <v>0</v>
      </c>
      <c r="DJ36" s="174"/>
      <c r="DK36" s="174"/>
      <c r="DL36" s="174"/>
      <c r="DM36" s="100" t="e">
        <f t="shared" si="30"/>
        <v>#DIV/0!</v>
      </c>
      <c r="DN36" s="309"/>
      <c r="DO36" s="311"/>
      <c r="DP36" s="102"/>
      <c r="DQ36" s="74">
        <f t="shared" si="31"/>
        <v>0</v>
      </c>
      <c r="DR36" s="1"/>
      <c r="DS36" s="74">
        <f t="shared" si="32"/>
        <v>0</v>
      </c>
      <c r="DT36" s="1"/>
      <c r="DU36" s="74">
        <f t="shared" si="33"/>
        <v>0</v>
      </c>
      <c r="DV36" s="1"/>
      <c r="DW36" s="1"/>
      <c r="DX36" s="110">
        <f t="shared" si="34"/>
        <v>0</v>
      </c>
      <c r="DY36" s="108" t="e">
        <f t="shared" si="35"/>
        <v>#DIV/0!</v>
      </c>
    </row>
    <row r="37" spans="2:129" ht="20.25" thickTop="1" thickBot="1" x14ac:dyDescent="0.3">
      <c r="G37" s="51">
        <f>E36+F36+G36</f>
        <v>2298176</v>
      </c>
      <c r="I37" s="51">
        <f>H36+I36</f>
        <v>410704</v>
      </c>
      <c r="J37" s="258">
        <f>J36-(BD49+BD50)</f>
        <v>0</v>
      </c>
      <c r="K37" s="258">
        <f>K36-(BD53+BD54)</f>
        <v>0</v>
      </c>
      <c r="L37" s="258">
        <f>L36-(BD51+BD52)</f>
        <v>0</v>
      </c>
      <c r="M37" s="258">
        <f>M36-BD55</f>
        <v>0</v>
      </c>
      <c r="AQ37" s="59">
        <f>AQ36-AQ38</f>
        <v>236.5</v>
      </c>
      <c r="AR37" s="214">
        <f>AR36-M36</f>
        <v>0</v>
      </c>
      <c r="AS37" s="214">
        <f>AS36-'[2]DIC 16'!$I$36</f>
        <v>0</v>
      </c>
      <c r="AT37" s="214">
        <f>AT36-(AP36+AQ36+AR36+AS36)</f>
        <v>0</v>
      </c>
      <c r="AV37" s="334" t="s">
        <v>86</v>
      </c>
      <c r="AW37" s="335"/>
      <c r="AX37" s="335"/>
      <c r="AY37" s="215"/>
      <c r="AZ37" s="215"/>
      <c r="BA37" s="215">
        <f>SUM(BA5:BA35)</f>
        <v>68006</v>
      </c>
      <c r="BB37" s="215"/>
      <c r="BC37" s="216"/>
      <c r="BD37" s="217">
        <f>SUM(AY37:BC37)</f>
        <v>68006</v>
      </c>
      <c r="BF37" s="308" t="str">
        <f>C21</f>
        <v>SÁBADO</v>
      </c>
      <c r="BG37" s="312">
        <f>AX21</f>
        <v>42721</v>
      </c>
      <c r="BH37" s="135"/>
      <c r="BI37" s="82">
        <f t="shared" si="36"/>
        <v>0</v>
      </c>
      <c r="BJ37" s="79"/>
      <c r="BK37" s="82">
        <f t="shared" si="14"/>
        <v>0</v>
      </c>
      <c r="BL37" s="79"/>
      <c r="BM37" s="82">
        <f t="shared" si="15"/>
        <v>0</v>
      </c>
      <c r="BN37" s="79"/>
      <c r="BO37" s="174"/>
      <c r="BP37" s="174"/>
      <c r="BQ37" s="119" t="e">
        <f t="shared" si="10"/>
        <v>#DIV/0!</v>
      </c>
      <c r="BR37" s="308" t="str">
        <f>BF37</f>
        <v>SÁBADO</v>
      </c>
      <c r="BS37" s="314">
        <f>BG37</f>
        <v>42721</v>
      </c>
      <c r="BT37" s="99"/>
      <c r="BU37" s="83">
        <f t="shared" si="16"/>
        <v>0</v>
      </c>
      <c r="BV37" s="174"/>
      <c r="BW37" s="83">
        <f t="shared" si="37"/>
        <v>0</v>
      </c>
      <c r="BX37" s="174"/>
      <c r="BY37" s="83">
        <f t="shared" si="38"/>
        <v>0</v>
      </c>
      <c r="BZ37" s="174"/>
      <c r="CA37" s="174"/>
      <c r="CB37" s="174"/>
      <c r="CC37" s="100" t="e">
        <f t="shared" si="11"/>
        <v>#DIV/0!</v>
      </c>
      <c r="CD37" s="308" t="str">
        <f>BR37</f>
        <v>SÁBADO</v>
      </c>
      <c r="CE37" s="316">
        <f>BS37</f>
        <v>42721</v>
      </c>
      <c r="CF37" s="99"/>
      <c r="CG37" s="74">
        <f t="shared" si="19"/>
        <v>0</v>
      </c>
      <c r="CH37" s="174"/>
      <c r="CI37" s="74">
        <f t="shared" si="20"/>
        <v>0</v>
      </c>
      <c r="CJ37" s="174"/>
      <c r="CK37" s="74">
        <f t="shared" si="21"/>
        <v>0</v>
      </c>
      <c r="CL37" s="174"/>
      <c r="CM37" s="174"/>
      <c r="CN37" s="174"/>
      <c r="CO37" s="100" t="e">
        <f t="shared" si="22"/>
        <v>#DIV/0!</v>
      </c>
      <c r="CP37" s="308" t="str">
        <f>CD37</f>
        <v>SÁBADO</v>
      </c>
      <c r="CQ37" s="318">
        <f>CE37</f>
        <v>42721</v>
      </c>
      <c r="CR37" s="91"/>
      <c r="CS37" s="83">
        <f t="shared" si="23"/>
        <v>0</v>
      </c>
      <c r="CT37" s="174"/>
      <c r="CU37" s="83">
        <f t="shared" si="24"/>
        <v>0</v>
      </c>
      <c r="CV37" s="174"/>
      <c r="CW37" s="83">
        <f t="shared" si="25"/>
        <v>0</v>
      </c>
      <c r="CX37" s="174"/>
      <c r="CY37" s="174"/>
      <c r="CZ37" s="174"/>
      <c r="DA37" s="98" t="e">
        <f t="shared" si="26"/>
        <v>#DIV/0!</v>
      </c>
      <c r="DB37" s="308" t="str">
        <f>CP37</f>
        <v>SÁBADO</v>
      </c>
      <c r="DC37" s="306">
        <f>CQ37</f>
        <v>42721</v>
      </c>
      <c r="DD37" s="99"/>
      <c r="DE37" s="83">
        <f t="shared" si="27"/>
        <v>0</v>
      </c>
      <c r="DF37" s="174"/>
      <c r="DG37" s="83">
        <f t="shared" si="28"/>
        <v>0</v>
      </c>
      <c r="DH37" s="174"/>
      <c r="DI37" s="83">
        <f t="shared" si="29"/>
        <v>0</v>
      </c>
      <c r="DJ37" s="174"/>
      <c r="DK37" s="174"/>
      <c r="DL37" s="174"/>
      <c r="DM37" s="100" t="e">
        <f t="shared" si="30"/>
        <v>#DIV/0!</v>
      </c>
      <c r="DN37" s="308" t="str">
        <f>DB37</f>
        <v>SÁBADO</v>
      </c>
      <c r="DO37" s="310">
        <f>DC37</f>
        <v>42721</v>
      </c>
      <c r="DP37" s="102"/>
      <c r="DQ37" s="74">
        <f t="shared" si="31"/>
        <v>0</v>
      </c>
      <c r="DR37" s="1"/>
      <c r="DS37" s="74">
        <f t="shared" si="32"/>
        <v>0</v>
      </c>
      <c r="DT37" s="1"/>
      <c r="DU37" s="74">
        <f t="shared" si="33"/>
        <v>0</v>
      </c>
      <c r="DV37" s="1"/>
      <c r="DW37" s="1"/>
      <c r="DX37" s="110">
        <f t="shared" si="34"/>
        <v>0</v>
      </c>
      <c r="DY37" s="108" t="e">
        <f t="shared" si="35"/>
        <v>#DIV/0!</v>
      </c>
    </row>
    <row r="38" spans="2:129" ht="20.25" thickTop="1" thickBot="1" x14ac:dyDescent="0.3">
      <c r="AM38" s="336"/>
      <c r="AN38" s="336"/>
      <c r="AO38" s="336"/>
      <c r="AP38" s="300" t="s">
        <v>77</v>
      </c>
      <c r="AQ38" s="301">
        <f>[3]DIC!$I$40</f>
        <v>0</v>
      </c>
      <c r="AS38" s="266" t="s">
        <v>141</v>
      </c>
      <c r="AT38" s="248">
        <f>AT36-AS36</f>
        <v>4274251.5</v>
      </c>
      <c r="AV38" s="152" t="s">
        <v>79</v>
      </c>
      <c r="AW38" s="150"/>
      <c r="AX38" s="150"/>
      <c r="AY38" s="151">
        <f>SUM(AY5:AY37)</f>
        <v>115359</v>
      </c>
      <c r="AZ38" s="151">
        <f>SUM(AZ5:AZ37)</f>
        <v>154661</v>
      </c>
      <c r="BA38" s="151"/>
      <c r="BB38" s="151">
        <f>SUM(BB5:BB37)</f>
        <v>0</v>
      </c>
      <c r="BC38" s="151">
        <f>SUM(BC5:BC37)</f>
        <v>58672</v>
      </c>
      <c r="BD38" s="164">
        <f t="shared" ref="BD38:BD42" si="41">SUM(AY38:BC38)</f>
        <v>328692</v>
      </c>
      <c r="BF38" s="309"/>
      <c r="BG38" s="313"/>
      <c r="BH38" s="135"/>
      <c r="BI38" s="82">
        <f t="shared" si="36"/>
        <v>0</v>
      </c>
      <c r="BJ38" s="79"/>
      <c r="BK38" s="82">
        <f t="shared" si="14"/>
        <v>0</v>
      </c>
      <c r="BL38" s="79"/>
      <c r="BM38" s="82">
        <f t="shared" si="15"/>
        <v>0</v>
      </c>
      <c r="BN38" s="79"/>
      <c r="BO38" s="174"/>
      <c r="BP38" s="174"/>
      <c r="BQ38" s="119" t="e">
        <f t="shared" si="10"/>
        <v>#DIV/0!</v>
      </c>
      <c r="BR38" s="309"/>
      <c r="BS38" s="315"/>
      <c r="BT38" s="99"/>
      <c r="BU38" s="83">
        <f t="shared" si="16"/>
        <v>0</v>
      </c>
      <c r="BV38" s="174"/>
      <c r="BW38" s="83">
        <f t="shared" si="37"/>
        <v>0</v>
      </c>
      <c r="BX38" s="174"/>
      <c r="BY38" s="83">
        <f t="shared" si="38"/>
        <v>0</v>
      </c>
      <c r="BZ38" s="174"/>
      <c r="CA38" s="174"/>
      <c r="CB38" s="174"/>
      <c r="CC38" s="100" t="e">
        <f t="shared" si="11"/>
        <v>#DIV/0!</v>
      </c>
      <c r="CD38" s="309"/>
      <c r="CE38" s="317"/>
      <c r="CF38" s="99"/>
      <c r="CG38" s="74">
        <f t="shared" si="19"/>
        <v>0</v>
      </c>
      <c r="CH38" s="174"/>
      <c r="CI38" s="74">
        <f t="shared" si="20"/>
        <v>0</v>
      </c>
      <c r="CJ38" s="174"/>
      <c r="CK38" s="74">
        <f t="shared" si="21"/>
        <v>0</v>
      </c>
      <c r="CL38" s="174"/>
      <c r="CM38" s="174"/>
      <c r="CN38" s="174"/>
      <c r="CO38" s="100" t="e">
        <f t="shared" si="22"/>
        <v>#DIV/0!</v>
      </c>
      <c r="CP38" s="309"/>
      <c r="CQ38" s="319"/>
      <c r="CR38" s="91"/>
      <c r="CS38" s="83">
        <f t="shared" si="23"/>
        <v>0</v>
      </c>
      <c r="CT38" s="174"/>
      <c r="CU38" s="83">
        <f t="shared" si="24"/>
        <v>0</v>
      </c>
      <c r="CV38" s="174"/>
      <c r="CW38" s="83">
        <f t="shared" si="25"/>
        <v>0</v>
      </c>
      <c r="CX38" s="174"/>
      <c r="CY38" s="174"/>
      <c r="CZ38" s="174"/>
      <c r="DA38" s="98" t="e">
        <f t="shared" si="26"/>
        <v>#DIV/0!</v>
      </c>
      <c r="DB38" s="309"/>
      <c r="DC38" s="307"/>
      <c r="DD38" s="99"/>
      <c r="DE38" s="83">
        <f t="shared" si="27"/>
        <v>0</v>
      </c>
      <c r="DF38" s="174"/>
      <c r="DG38" s="83">
        <f t="shared" si="28"/>
        <v>0</v>
      </c>
      <c r="DH38" s="174"/>
      <c r="DI38" s="83">
        <f t="shared" si="29"/>
        <v>0</v>
      </c>
      <c r="DJ38" s="174"/>
      <c r="DK38" s="174"/>
      <c r="DL38" s="174"/>
      <c r="DM38" s="100" t="e">
        <f t="shared" si="30"/>
        <v>#DIV/0!</v>
      </c>
      <c r="DN38" s="309"/>
      <c r="DO38" s="311"/>
      <c r="DP38" s="102"/>
      <c r="DQ38" s="74">
        <f t="shared" si="31"/>
        <v>0</v>
      </c>
      <c r="DR38" s="1"/>
      <c r="DS38" s="74">
        <f t="shared" si="32"/>
        <v>0</v>
      </c>
      <c r="DT38" s="1"/>
      <c r="DU38" s="74">
        <f t="shared" si="33"/>
        <v>0</v>
      </c>
      <c r="DV38" s="1"/>
      <c r="DW38" s="1"/>
      <c r="DX38" s="110">
        <f t="shared" si="34"/>
        <v>0</v>
      </c>
      <c r="DY38" s="108" t="e">
        <f t="shared" si="35"/>
        <v>#DIV/0!</v>
      </c>
    </row>
    <row r="39" spans="2:129" ht="19.5" thickBot="1" x14ac:dyDescent="0.3">
      <c r="F39">
        <f>F37*70</f>
        <v>0</v>
      </c>
      <c r="G39">
        <f>G37*630</f>
        <v>1447850880</v>
      </c>
      <c r="H39">
        <f>H5+H11+H12+H18+H19+H25+H26+H32+H33</f>
        <v>0</v>
      </c>
      <c r="I39">
        <f>I5+I11+I12+I18+I19+I25+I26+I32+I33</f>
        <v>123914</v>
      </c>
      <c r="J39">
        <f>SUM(H39:I39)</f>
        <v>123914</v>
      </c>
      <c r="K39">
        <f>K5+K11+K12+K18+K19+K25+K26+K32+K33</f>
        <v>18158</v>
      </c>
      <c r="L39">
        <f>L5+L11+L12+L18+L19+L25+L26+L32+L33</f>
        <v>108551</v>
      </c>
      <c r="AV39" s="334" t="s">
        <v>87</v>
      </c>
      <c r="AW39" s="335"/>
      <c r="AX39" s="335"/>
      <c r="AY39" s="215"/>
      <c r="AZ39" s="215"/>
      <c r="BA39" s="215">
        <f>'[4]DIC 16'!$D$37</f>
        <v>18341</v>
      </c>
      <c r="BB39" s="215"/>
      <c r="BC39" s="216"/>
      <c r="BD39" s="217">
        <f t="shared" si="41"/>
        <v>18341</v>
      </c>
      <c r="BF39" s="308" t="str">
        <f>C22</f>
        <v>DOMINGO</v>
      </c>
      <c r="BG39" s="312">
        <f>AX22</f>
        <v>42722</v>
      </c>
      <c r="BH39" s="135"/>
      <c r="BI39" s="82">
        <f t="shared" si="36"/>
        <v>0</v>
      </c>
      <c r="BJ39" s="79"/>
      <c r="BK39" s="82">
        <f t="shared" si="14"/>
        <v>0</v>
      </c>
      <c r="BL39" s="79"/>
      <c r="BM39" s="82">
        <f t="shared" si="15"/>
        <v>0</v>
      </c>
      <c r="BN39" s="79"/>
      <c r="BO39" s="174"/>
      <c r="BP39" s="174"/>
      <c r="BQ39" s="119" t="e">
        <f t="shared" si="10"/>
        <v>#DIV/0!</v>
      </c>
      <c r="BR39" s="308" t="str">
        <f>BF39</f>
        <v>DOMINGO</v>
      </c>
      <c r="BS39" s="314">
        <f>BG39</f>
        <v>42722</v>
      </c>
      <c r="BT39" s="99"/>
      <c r="BU39" s="83">
        <f t="shared" si="16"/>
        <v>0</v>
      </c>
      <c r="BV39" s="174"/>
      <c r="BW39" s="83">
        <f t="shared" si="37"/>
        <v>0</v>
      </c>
      <c r="BX39" s="174"/>
      <c r="BY39" s="83">
        <f t="shared" si="38"/>
        <v>0</v>
      </c>
      <c r="BZ39" s="174"/>
      <c r="CA39" s="174"/>
      <c r="CB39" s="174"/>
      <c r="CC39" s="100" t="e">
        <f t="shared" si="11"/>
        <v>#DIV/0!</v>
      </c>
      <c r="CD39" s="308" t="str">
        <f>BR39</f>
        <v>DOMINGO</v>
      </c>
      <c r="CE39" s="316">
        <f>BS39</f>
        <v>42722</v>
      </c>
      <c r="CF39" s="99"/>
      <c r="CG39" s="74">
        <f t="shared" si="19"/>
        <v>0</v>
      </c>
      <c r="CH39" s="174"/>
      <c r="CI39" s="74">
        <f t="shared" si="20"/>
        <v>0</v>
      </c>
      <c r="CJ39" s="174"/>
      <c r="CK39" s="74">
        <f t="shared" si="21"/>
        <v>0</v>
      </c>
      <c r="CL39" s="174"/>
      <c r="CM39" s="174"/>
      <c r="CN39" s="174"/>
      <c r="CO39" s="100" t="e">
        <f t="shared" si="22"/>
        <v>#DIV/0!</v>
      </c>
      <c r="CP39" s="308" t="str">
        <f>CD39</f>
        <v>DOMINGO</v>
      </c>
      <c r="CQ39" s="318">
        <f>CE39</f>
        <v>42722</v>
      </c>
      <c r="CR39" s="91"/>
      <c r="CS39" s="83">
        <f t="shared" si="23"/>
        <v>0</v>
      </c>
      <c r="CT39" s="174"/>
      <c r="CU39" s="83">
        <f t="shared" si="24"/>
        <v>0</v>
      </c>
      <c r="CV39" s="174"/>
      <c r="CW39" s="83">
        <f t="shared" si="25"/>
        <v>0</v>
      </c>
      <c r="CX39" s="174"/>
      <c r="CY39" s="174"/>
      <c r="CZ39" s="174"/>
      <c r="DA39" s="98" t="e">
        <f t="shared" si="26"/>
        <v>#DIV/0!</v>
      </c>
      <c r="DB39" s="308" t="str">
        <f>CP39</f>
        <v>DOMINGO</v>
      </c>
      <c r="DC39" s="306">
        <f>CQ39</f>
        <v>42722</v>
      </c>
      <c r="DD39" s="99"/>
      <c r="DE39" s="83">
        <f t="shared" si="27"/>
        <v>0</v>
      </c>
      <c r="DF39" s="174"/>
      <c r="DG39" s="83">
        <f t="shared" si="28"/>
        <v>0</v>
      </c>
      <c r="DH39" s="174"/>
      <c r="DI39" s="83">
        <f t="shared" si="29"/>
        <v>0</v>
      </c>
      <c r="DJ39" s="174"/>
      <c r="DK39" s="174"/>
      <c r="DL39" s="174"/>
      <c r="DM39" s="100" t="e">
        <f t="shared" si="30"/>
        <v>#DIV/0!</v>
      </c>
      <c r="DN39" s="308" t="str">
        <f>DB39</f>
        <v>DOMINGO</v>
      </c>
      <c r="DO39" s="310">
        <f>DC39</f>
        <v>42722</v>
      </c>
      <c r="DP39" s="102"/>
      <c r="DQ39" s="74">
        <f t="shared" si="31"/>
        <v>0</v>
      </c>
      <c r="DR39" s="1"/>
      <c r="DS39" s="74">
        <f t="shared" si="32"/>
        <v>0</v>
      </c>
      <c r="DT39" s="1"/>
      <c r="DU39" s="74">
        <f t="shared" si="33"/>
        <v>0</v>
      </c>
      <c r="DV39" s="1"/>
      <c r="DW39" s="1"/>
      <c r="DX39" s="110">
        <f t="shared" si="34"/>
        <v>0</v>
      </c>
      <c r="DY39" s="108" t="e">
        <f t="shared" si="35"/>
        <v>#DIV/0!</v>
      </c>
    </row>
    <row r="40" spans="2:129" ht="19.5" thickBot="1" x14ac:dyDescent="0.3">
      <c r="AV40" s="152" t="s">
        <v>80</v>
      </c>
      <c r="AW40" s="153"/>
      <c r="AX40" s="153"/>
      <c r="AY40" s="151">
        <f>'[4]DIC 16'!$B$37</f>
        <v>29507</v>
      </c>
      <c r="AZ40" s="151">
        <f>'[4]DIC 16'!$C$37</f>
        <v>32817</v>
      </c>
      <c r="BA40" s="151"/>
      <c r="BB40" s="151">
        <f>'[4]JUL 16'!$E$37</f>
        <v>0</v>
      </c>
      <c r="BC40" s="151">
        <f>'[4]DIC 16'!$F$37</f>
        <v>11334</v>
      </c>
      <c r="BD40" s="164">
        <f t="shared" si="41"/>
        <v>73658</v>
      </c>
      <c r="BF40" s="309"/>
      <c r="BG40" s="313"/>
      <c r="BH40" s="135"/>
      <c r="BI40" s="82">
        <f t="shared" si="36"/>
        <v>0</v>
      </c>
      <c r="BJ40" s="79"/>
      <c r="BK40" s="82">
        <f t="shared" si="14"/>
        <v>0</v>
      </c>
      <c r="BL40" s="79"/>
      <c r="BM40" s="82">
        <f t="shared" si="15"/>
        <v>0</v>
      </c>
      <c r="BN40" s="79"/>
      <c r="BO40" s="174"/>
      <c r="BP40" s="174"/>
      <c r="BQ40" s="119" t="e">
        <f t="shared" si="10"/>
        <v>#DIV/0!</v>
      </c>
      <c r="BR40" s="309"/>
      <c r="BS40" s="315"/>
      <c r="BT40" s="99"/>
      <c r="BU40" s="83">
        <f t="shared" si="16"/>
        <v>0</v>
      </c>
      <c r="BV40" s="174"/>
      <c r="BW40" s="83">
        <f t="shared" si="37"/>
        <v>0</v>
      </c>
      <c r="BX40" s="174"/>
      <c r="BY40" s="83">
        <f t="shared" si="38"/>
        <v>0</v>
      </c>
      <c r="BZ40" s="174"/>
      <c r="CA40" s="174"/>
      <c r="CB40" s="174"/>
      <c r="CC40" s="100" t="e">
        <f t="shared" si="11"/>
        <v>#DIV/0!</v>
      </c>
      <c r="CD40" s="309"/>
      <c r="CE40" s="317"/>
      <c r="CF40" s="99"/>
      <c r="CG40" s="74">
        <f t="shared" si="19"/>
        <v>0</v>
      </c>
      <c r="CH40" s="174"/>
      <c r="CI40" s="74">
        <f t="shared" si="20"/>
        <v>0</v>
      </c>
      <c r="CJ40" s="174"/>
      <c r="CK40" s="74">
        <f t="shared" si="21"/>
        <v>0</v>
      </c>
      <c r="CL40" s="174"/>
      <c r="CM40" s="174"/>
      <c r="CN40" s="174"/>
      <c r="CO40" s="100" t="e">
        <f t="shared" si="22"/>
        <v>#DIV/0!</v>
      </c>
      <c r="CP40" s="309"/>
      <c r="CQ40" s="319"/>
      <c r="CR40" s="91"/>
      <c r="CS40" s="83">
        <f t="shared" si="23"/>
        <v>0</v>
      </c>
      <c r="CT40" s="174"/>
      <c r="CU40" s="83">
        <f t="shared" si="24"/>
        <v>0</v>
      </c>
      <c r="CV40" s="174"/>
      <c r="CW40" s="83">
        <f t="shared" si="25"/>
        <v>0</v>
      </c>
      <c r="CX40" s="174"/>
      <c r="CY40" s="174"/>
      <c r="CZ40" s="174"/>
      <c r="DA40" s="98" t="e">
        <f t="shared" si="26"/>
        <v>#DIV/0!</v>
      </c>
      <c r="DB40" s="309"/>
      <c r="DC40" s="307"/>
      <c r="DD40" s="99"/>
      <c r="DE40" s="83">
        <f t="shared" si="27"/>
        <v>0</v>
      </c>
      <c r="DF40" s="174"/>
      <c r="DG40" s="83">
        <f t="shared" si="28"/>
        <v>0</v>
      </c>
      <c r="DH40" s="174"/>
      <c r="DI40" s="83">
        <f t="shared" si="29"/>
        <v>0</v>
      </c>
      <c r="DJ40" s="174"/>
      <c r="DK40" s="174"/>
      <c r="DL40" s="174"/>
      <c r="DM40" s="100" t="e">
        <f t="shared" si="30"/>
        <v>#DIV/0!</v>
      </c>
      <c r="DN40" s="309"/>
      <c r="DO40" s="311"/>
      <c r="DP40" s="102"/>
      <c r="DQ40" s="74">
        <f t="shared" si="31"/>
        <v>0</v>
      </c>
      <c r="DR40" s="1"/>
      <c r="DS40" s="74">
        <f t="shared" si="32"/>
        <v>0</v>
      </c>
      <c r="DT40" s="1"/>
      <c r="DU40" s="74">
        <f t="shared" si="33"/>
        <v>0</v>
      </c>
      <c r="DV40" s="1"/>
      <c r="DW40" s="1"/>
      <c r="DX40" s="110">
        <f t="shared" si="34"/>
        <v>0</v>
      </c>
      <c r="DY40" s="108" t="e">
        <f t="shared" si="35"/>
        <v>#DIV/0!</v>
      </c>
    </row>
    <row r="41" spans="2:129" ht="19.5" thickBot="1" x14ac:dyDescent="0.3">
      <c r="F41">
        <f>F36+F39</f>
        <v>1082627</v>
      </c>
      <c r="G41">
        <f>G36+G39</f>
        <v>1448258916</v>
      </c>
      <c r="H41">
        <f>H36-H39</f>
        <v>0</v>
      </c>
      <c r="I41">
        <f>I36-I39</f>
        <v>286790</v>
      </c>
      <c r="J41">
        <f t="shared" ref="J41:J51" si="42">SUM(H41:I41)</f>
        <v>286790</v>
      </c>
      <c r="K41">
        <f>K36-K39</f>
        <v>53556</v>
      </c>
      <c r="L41">
        <f>L36-L39</f>
        <v>204275</v>
      </c>
      <c r="AV41" s="334" t="s">
        <v>88</v>
      </c>
      <c r="AW41" s="335"/>
      <c r="AX41" s="335"/>
      <c r="AY41" s="215"/>
      <c r="AZ41" s="215"/>
      <c r="BA41" s="215">
        <f>'[4]DIC 16'!$L$37</f>
        <v>5329</v>
      </c>
      <c r="BB41" s="215"/>
      <c r="BC41" s="216"/>
      <c r="BD41" s="217">
        <f t="shared" si="41"/>
        <v>5329</v>
      </c>
      <c r="BF41" s="308" t="str">
        <f>C23</f>
        <v>LUNES</v>
      </c>
      <c r="BG41" s="312">
        <f>AX23</f>
        <v>42723</v>
      </c>
      <c r="BH41" s="135"/>
      <c r="BI41" s="82">
        <f t="shared" si="36"/>
        <v>0</v>
      </c>
      <c r="BJ41" s="79"/>
      <c r="BK41" s="82">
        <f t="shared" si="14"/>
        <v>0</v>
      </c>
      <c r="BL41" s="79"/>
      <c r="BM41" s="82">
        <f t="shared" si="15"/>
        <v>0</v>
      </c>
      <c r="BN41" s="79"/>
      <c r="BO41" s="174"/>
      <c r="BP41" s="174"/>
      <c r="BQ41" s="119" t="e">
        <f t="shared" si="10"/>
        <v>#DIV/0!</v>
      </c>
      <c r="BR41" s="308" t="str">
        <f>BF41</f>
        <v>LUNES</v>
      </c>
      <c r="BS41" s="314">
        <f>BG41</f>
        <v>42723</v>
      </c>
      <c r="BT41" s="99"/>
      <c r="BU41" s="83">
        <f t="shared" si="16"/>
        <v>0</v>
      </c>
      <c r="BV41" s="174"/>
      <c r="BW41" s="83">
        <f t="shared" si="37"/>
        <v>0</v>
      </c>
      <c r="BX41" s="174"/>
      <c r="BY41" s="83">
        <f t="shared" si="38"/>
        <v>0</v>
      </c>
      <c r="BZ41" s="174"/>
      <c r="CA41" s="174"/>
      <c r="CB41" s="174"/>
      <c r="CC41" s="100" t="e">
        <f t="shared" si="11"/>
        <v>#DIV/0!</v>
      </c>
      <c r="CD41" s="308" t="str">
        <f>BR41</f>
        <v>LUNES</v>
      </c>
      <c r="CE41" s="316">
        <f>BS41</f>
        <v>42723</v>
      </c>
      <c r="CF41" s="99"/>
      <c r="CG41" s="74">
        <f t="shared" si="19"/>
        <v>0</v>
      </c>
      <c r="CH41" s="174"/>
      <c r="CI41" s="74">
        <f t="shared" si="20"/>
        <v>0</v>
      </c>
      <c r="CJ41" s="174"/>
      <c r="CK41" s="74">
        <f t="shared" si="21"/>
        <v>0</v>
      </c>
      <c r="CL41" s="174"/>
      <c r="CM41" s="174"/>
      <c r="CN41" s="174"/>
      <c r="CO41" s="100" t="e">
        <f t="shared" si="22"/>
        <v>#DIV/0!</v>
      </c>
      <c r="CP41" s="308" t="str">
        <f>CD41</f>
        <v>LUNES</v>
      </c>
      <c r="CQ41" s="318">
        <f>CE41</f>
        <v>42723</v>
      </c>
      <c r="CR41" s="91"/>
      <c r="CS41" s="83">
        <f t="shared" si="23"/>
        <v>0</v>
      </c>
      <c r="CT41" s="174"/>
      <c r="CU41" s="83">
        <f t="shared" si="24"/>
        <v>0</v>
      </c>
      <c r="CV41" s="174"/>
      <c r="CW41" s="83">
        <f t="shared" si="25"/>
        <v>0</v>
      </c>
      <c r="CX41" s="174"/>
      <c r="CY41" s="174"/>
      <c r="CZ41" s="174"/>
      <c r="DA41" s="98" t="e">
        <f t="shared" si="26"/>
        <v>#DIV/0!</v>
      </c>
      <c r="DB41" s="308" t="str">
        <f>CP41</f>
        <v>LUNES</v>
      </c>
      <c r="DC41" s="306">
        <f>CQ41</f>
        <v>42723</v>
      </c>
      <c r="DD41" s="99"/>
      <c r="DE41" s="83">
        <f t="shared" si="27"/>
        <v>0</v>
      </c>
      <c r="DF41" s="174"/>
      <c r="DG41" s="83">
        <f t="shared" si="28"/>
        <v>0</v>
      </c>
      <c r="DH41" s="174"/>
      <c r="DI41" s="83">
        <f t="shared" si="29"/>
        <v>0</v>
      </c>
      <c r="DJ41" s="174"/>
      <c r="DK41" s="174"/>
      <c r="DL41" s="174"/>
      <c r="DM41" s="100" t="e">
        <f t="shared" si="30"/>
        <v>#DIV/0!</v>
      </c>
      <c r="DN41" s="308" t="str">
        <f>DB41</f>
        <v>LUNES</v>
      </c>
      <c r="DO41" s="310">
        <f>DC41</f>
        <v>42723</v>
      </c>
      <c r="DP41" s="102"/>
      <c r="DQ41" s="74">
        <f t="shared" si="31"/>
        <v>0</v>
      </c>
      <c r="DR41" s="1"/>
      <c r="DS41" s="74">
        <f t="shared" si="32"/>
        <v>0</v>
      </c>
      <c r="DT41" s="1"/>
      <c r="DU41" s="74">
        <f t="shared" si="33"/>
        <v>0</v>
      </c>
      <c r="DV41" s="1"/>
      <c r="DW41" s="1"/>
      <c r="DX41" s="110">
        <f t="shared" si="34"/>
        <v>0</v>
      </c>
      <c r="DY41" s="108" t="e">
        <f t="shared" si="35"/>
        <v>#DIV/0!</v>
      </c>
    </row>
    <row r="42" spans="2:129" ht="19.5" thickBot="1" x14ac:dyDescent="0.3">
      <c r="AP42">
        <f>AP36/'OCT 16'!AP36*100</f>
        <v>24.833264515352791</v>
      </c>
      <c r="AQ42">
        <f>AQ36/'OCT 16'!AQ36*100</f>
        <v>1.9959490252341969</v>
      </c>
      <c r="AR42">
        <f>AR36/'OCT 16'!AR36*100</f>
        <v>37.379392154402211</v>
      </c>
      <c r="AS42">
        <f>AS36/'OCT 16'!AS36*100</f>
        <v>17.210810668872391</v>
      </c>
      <c r="AT42">
        <f>AT36/'OCT 16'!AT36*100</f>
        <v>32.332240640715213</v>
      </c>
      <c r="AV42" s="152" t="s">
        <v>81</v>
      </c>
      <c r="AW42" s="150"/>
      <c r="AX42" s="150"/>
      <c r="AY42" s="151">
        <f>'[4]DIC 16'!$J$37</f>
        <v>8199</v>
      </c>
      <c r="AZ42" s="151">
        <f>'[4]DIC 16'!$K$37</f>
        <v>6029</v>
      </c>
      <c r="BA42" s="151"/>
      <c r="BB42" s="151">
        <f>'[4]JUL 16'!$M$37</f>
        <v>0</v>
      </c>
      <c r="BC42" s="151">
        <f>'[4]DIC 16'!$N$37</f>
        <v>1694</v>
      </c>
      <c r="BD42" s="164">
        <f t="shared" si="41"/>
        <v>15922</v>
      </c>
      <c r="BF42" s="309"/>
      <c r="BG42" s="313"/>
      <c r="BH42" s="135"/>
      <c r="BI42" s="82">
        <f t="shared" si="36"/>
        <v>0</v>
      </c>
      <c r="BJ42" s="79"/>
      <c r="BK42" s="82">
        <f t="shared" si="14"/>
        <v>0</v>
      </c>
      <c r="BL42" s="79"/>
      <c r="BM42" s="82">
        <f t="shared" si="15"/>
        <v>0</v>
      </c>
      <c r="BN42" s="79"/>
      <c r="BO42" s="174"/>
      <c r="BP42" s="174"/>
      <c r="BQ42" s="119" t="e">
        <f t="shared" si="10"/>
        <v>#DIV/0!</v>
      </c>
      <c r="BR42" s="309"/>
      <c r="BS42" s="315"/>
      <c r="BT42" s="99"/>
      <c r="BU42" s="83">
        <f t="shared" si="16"/>
        <v>0</v>
      </c>
      <c r="BV42" s="174"/>
      <c r="BW42" s="83">
        <f t="shared" si="37"/>
        <v>0</v>
      </c>
      <c r="BX42" s="174"/>
      <c r="BY42" s="83">
        <f t="shared" si="38"/>
        <v>0</v>
      </c>
      <c r="BZ42" s="174"/>
      <c r="CA42" s="174"/>
      <c r="CB42" s="174"/>
      <c r="CC42" s="100" t="e">
        <f t="shared" si="11"/>
        <v>#DIV/0!</v>
      </c>
      <c r="CD42" s="309"/>
      <c r="CE42" s="317"/>
      <c r="CF42" s="99"/>
      <c r="CG42" s="74">
        <f t="shared" si="19"/>
        <v>0</v>
      </c>
      <c r="CH42" s="174"/>
      <c r="CI42" s="74">
        <f t="shared" si="20"/>
        <v>0</v>
      </c>
      <c r="CJ42" s="174"/>
      <c r="CK42" s="74">
        <f t="shared" si="21"/>
        <v>0</v>
      </c>
      <c r="CL42" s="174"/>
      <c r="CM42" s="174"/>
      <c r="CN42" s="174"/>
      <c r="CO42" s="100" t="e">
        <f t="shared" si="22"/>
        <v>#DIV/0!</v>
      </c>
      <c r="CP42" s="309"/>
      <c r="CQ42" s="319"/>
      <c r="CR42" s="91"/>
      <c r="CS42" s="83">
        <f t="shared" si="23"/>
        <v>0</v>
      </c>
      <c r="CT42" s="174"/>
      <c r="CU42" s="83">
        <f t="shared" si="24"/>
        <v>0</v>
      </c>
      <c r="CV42" s="174"/>
      <c r="CW42" s="83">
        <f t="shared" si="25"/>
        <v>0</v>
      </c>
      <c r="CX42" s="174"/>
      <c r="CY42" s="174"/>
      <c r="CZ42" s="174"/>
      <c r="DA42" s="98" t="e">
        <f t="shared" si="26"/>
        <v>#DIV/0!</v>
      </c>
      <c r="DB42" s="309"/>
      <c r="DC42" s="307"/>
      <c r="DD42" s="99"/>
      <c r="DE42" s="83">
        <f t="shared" si="27"/>
        <v>0</v>
      </c>
      <c r="DF42" s="174"/>
      <c r="DG42" s="83">
        <f t="shared" si="28"/>
        <v>0</v>
      </c>
      <c r="DH42" s="174"/>
      <c r="DI42" s="83">
        <f t="shared" si="29"/>
        <v>0</v>
      </c>
      <c r="DJ42" s="174"/>
      <c r="DK42" s="174"/>
      <c r="DL42" s="174"/>
      <c r="DM42" s="100" t="e">
        <f t="shared" si="30"/>
        <v>#DIV/0!</v>
      </c>
      <c r="DN42" s="309"/>
      <c r="DO42" s="311"/>
      <c r="DP42" s="102"/>
      <c r="DQ42" s="74">
        <f t="shared" si="31"/>
        <v>0</v>
      </c>
      <c r="DR42" s="1"/>
      <c r="DS42" s="74">
        <f t="shared" si="32"/>
        <v>0</v>
      </c>
      <c r="DT42" s="1"/>
      <c r="DU42" s="74">
        <f t="shared" si="33"/>
        <v>0</v>
      </c>
      <c r="DV42" s="1"/>
      <c r="DW42" s="1"/>
      <c r="DX42" s="110">
        <f t="shared" si="34"/>
        <v>0</v>
      </c>
      <c r="DY42" s="108" t="e">
        <f t="shared" si="35"/>
        <v>#DIV/0!</v>
      </c>
    </row>
    <row r="43" spans="2:129" ht="24" thickBot="1" x14ac:dyDescent="0.3">
      <c r="H43">
        <f>H41/6</f>
        <v>0</v>
      </c>
      <c r="I43">
        <f>I41/6</f>
        <v>47798.333333333336</v>
      </c>
      <c r="J43">
        <f t="shared" si="42"/>
        <v>47798.333333333336</v>
      </c>
      <c r="K43">
        <f>K41/3</f>
        <v>17852</v>
      </c>
      <c r="L43">
        <f>L41/3</f>
        <v>68091.666666666672</v>
      </c>
      <c r="AV43" s="328" t="s">
        <v>29</v>
      </c>
      <c r="AW43" s="329"/>
      <c r="AX43" s="330"/>
      <c r="AY43" s="218">
        <f>SUM(AY37:AY42)</f>
        <v>153065</v>
      </c>
      <c r="AZ43" s="218">
        <f>SUM(AZ37:AZ42)</f>
        <v>193507</v>
      </c>
      <c r="BA43" s="218">
        <f t="shared" ref="BA43:BC43" si="43">SUM(BA37:BA42)</f>
        <v>91676</v>
      </c>
      <c r="BB43" s="218">
        <f t="shared" si="43"/>
        <v>0</v>
      </c>
      <c r="BC43" s="218">
        <f t="shared" si="43"/>
        <v>71700</v>
      </c>
      <c r="BD43" s="253">
        <f>SUM(AY43:BC43)</f>
        <v>509948</v>
      </c>
      <c r="BF43" s="308" t="str">
        <f>C24</f>
        <v>MARTES</v>
      </c>
      <c r="BG43" s="312">
        <f>AX24</f>
        <v>42724</v>
      </c>
      <c r="BH43" s="135"/>
      <c r="BI43" s="82">
        <f t="shared" si="36"/>
        <v>0</v>
      </c>
      <c r="BJ43" s="79"/>
      <c r="BK43" s="82">
        <f t="shared" si="14"/>
        <v>0</v>
      </c>
      <c r="BL43" s="79"/>
      <c r="BM43" s="82">
        <f t="shared" si="15"/>
        <v>0</v>
      </c>
      <c r="BN43" s="79"/>
      <c r="BO43" s="174"/>
      <c r="BP43" s="174"/>
      <c r="BQ43" s="119" t="e">
        <f t="shared" si="10"/>
        <v>#DIV/0!</v>
      </c>
      <c r="BR43" s="308" t="str">
        <f>BF43</f>
        <v>MARTES</v>
      </c>
      <c r="BS43" s="314">
        <f>BG43</f>
        <v>42724</v>
      </c>
      <c r="BT43" s="99"/>
      <c r="BU43" s="83">
        <f t="shared" si="16"/>
        <v>0</v>
      </c>
      <c r="BV43" s="174"/>
      <c r="BW43" s="83">
        <f t="shared" si="37"/>
        <v>0</v>
      </c>
      <c r="BX43" s="174"/>
      <c r="BY43" s="83">
        <f t="shared" si="38"/>
        <v>0</v>
      </c>
      <c r="BZ43" s="174"/>
      <c r="CA43" s="174"/>
      <c r="CB43" s="174"/>
      <c r="CC43" s="100" t="e">
        <f t="shared" si="11"/>
        <v>#DIV/0!</v>
      </c>
      <c r="CD43" s="308" t="str">
        <f>BR43</f>
        <v>MARTES</v>
      </c>
      <c r="CE43" s="316">
        <f>BS43</f>
        <v>42724</v>
      </c>
      <c r="CF43" s="99"/>
      <c r="CG43" s="74">
        <f t="shared" si="19"/>
        <v>0</v>
      </c>
      <c r="CH43" s="174"/>
      <c r="CI43" s="74">
        <f t="shared" si="20"/>
        <v>0</v>
      </c>
      <c r="CJ43" s="174"/>
      <c r="CK43" s="74">
        <f t="shared" si="21"/>
        <v>0</v>
      </c>
      <c r="CL43" s="174"/>
      <c r="CM43" s="174"/>
      <c r="CN43" s="174"/>
      <c r="CO43" s="100" t="e">
        <f t="shared" si="22"/>
        <v>#DIV/0!</v>
      </c>
      <c r="CP43" s="308" t="str">
        <f>CD43</f>
        <v>MARTES</v>
      </c>
      <c r="CQ43" s="318">
        <f>CE43</f>
        <v>42724</v>
      </c>
      <c r="CR43" s="91"/>
      <c r="CS43" s="83">
        <f t="shared" si="23"/>
        <v>0</v>
      </c>
      <c r="CT43" s="174"/>
      <c r="CU43" s="83">
        <f t="shared" si="24"/>
        <v>0</v>
      </c>
      <c r="CV43" s="174"/>
      <c r="CW43" s="83">
        <f t="shared" si="25"/>
        <v>0</v>
      </c>
      <c r="CX43" s="174"/>
      <c r="CY43" s="174"/>
      <c r="CZ43" s="174"/>
      <c r="DA43" s="98" t="e">
        <f t="shared" si="26"/>
        <v>#DIV/0!</v>
      </c>
      <c r="DB43" s="308" t="str">
        <f>CP43</f>
        <v>MARTES</v>
      </c>
      <c r="DC43" s="306">
        <f>CQ43</f>
        <v>42724</v>
      </c>
      <c r="DD43" s="99"/>
      <c r="DE43" s="83">
        <f t="shared" si="27"/>
        <v>0</v>
      </c>
      <c r="DF43" s="174"/>
      <c r="DG43" s="83">
        <f t="shared" si="28"/>
        <v>0</v>
      </c>
      <c r="DH43" s="174"/>
      <c r="DI43" s="83">
        <f t="shared" si="29"/>
        <v>0</v>
      </c>
      <c r="DJ43" s="174"/>
      <c r="DK43" s="174"/>
      <c r="DL43" s="174"/>
      <c r="DM43" s="100" t="e">
        <f t="shared" si="30"/>
        <v>#DIV/0!</v>
      </c>
      <c r="DN43" s="308" t="str">
        <f>DB43</f>
        <v>MARTES</v>
      </c>
      <c r="DO43" s="310">
        <f>DC43</f>
        <v>42724</v>
      </c>
      <c r="DP43" s="102"/>
      <c r="DQ43" s="74">
        <f t="shared" si="31"/>
        <v>0</v>
      </c>
      <c r="DR43" s="1"/>
      <c r="DS43" s="74">
        <f t="shared" si="32"/>
        <v>0</v>
      </c>
      <c r="DT43" s="1"/>
      <c r="DU43" s="74">
        <f t="shared" si="33"/>
        <v>0</v>
      </c>
      <c r="DV43" s="1"/>
      <c r="DW43" s="1"/>
      <c r="DX43" s="110">
        <f t="shared" si="34"/>
        <v>0</v>
      </c>
      <c r="DY43" s="108" t="e">
        <f t="shared" si="35"/>
        <v>#DIV/0!</v>
      </c>
    </row>
    <row r="44" spans="2:129" ht="16.5" thickBot="1" x14ac:dyDescent="0.3">
      <c r="AP44">
        <f t="shared" ref="AP44:AR44" si="44">AP42-100</f>
        <v>-75.166735484647205</v>
      </c>
      <c r="AQ44">
        <f t="shared" si="44"/>
        <v>-98.004050974765804</v>
      </c>
      <c r="AR44">
        <f t="shared" si="44"/>
        <v>-62.620607845597789</v>
      </c>
      <c r="AS44">
        <f>AS42-100</f>
        <v>-82.789189331127602</v>
      </c>
      <c r="AT44">
        <f>AT42-100</f>
        <v>-67.667759359284787</v>
      </c>
      <c r="AV44" s="19"/>
      <c r="AW44" s="19"/>
      <c r="AX44" s="19"/>
      <c r="AY44" s="331">
        <f>AY43+AZ43+BA43</f>
        <v>438248</v>
      </c>
      <c r="AZ44" s="332"/>
      <c r="BA44" s="333"/>
      <c r="BB44" s="331">
        <f>BB43+BC43</f>
        <v>71700</v>
      </c>
      <c r="BC44" s="333"/>
      <c r="BD44" s="211"/>
      <c r="BF44" s="309"/>
      <c r="BG44" s="313"/>
      <c r="BH44" s="135"/>
      <c r="BI44" s="82">
        <f t="shared" si="36"/>
        <v>0</v>
      </c>
      <c r="BJ44" s="79"/>
      <c r="BK44" s="82">
        <f t="shared" si="14"/>
        <v>0</v>
      </c>
      <c r="BL44" s="79"/>
      <c r="BM44" s="82">
        <f t="shared" si="15"/>
        <v>0</v>
      </c>
      <c r="BN44" s="79"/>
      <c r="BO44" s="174"/>
      <c r="BP44" s="174"/>
      <c r="BQ44" s="119" t="e">
        <f t="shared" si="10"/>
        <v>#DIV/0!</v>
      </c>
      <c r="BR44" s="309"/>
      <c r="BS44" s="315"/>
      <c r="BT44" s="99"/>
      <c r="BU44" s="83">
        <f t="shared" si="16"/>
        <v>0</v>
      </c>
      <c r="BV44" s="174"/>
      <c r="BW44" s="83">
        <f t="shared" si="37"/>
        <v>0</v>
      </c>
      <c r="BX44" s="174"/>
      <c r="BY44" s="83">
        <f t="shared" si="38"/>
        <v>0</v>
      </c>
      <c r="BZ44" s="174"/>
      <c r="CA44" s="174"/>
      <c r="CB44" s="174"/>
      <c r="CC44" s="100" t="e">
        <f t="shared" si="11"/>
        <v>#DIV/0!</v>
      </c>
      <c r="CD44" s="309"/>
      <c r="CE44" s="317"/>
      <c r="CF44" s="99"/>
      <c r="CG44" s="74">
        <f t="shared" si="19"/>
        <v>0</v>
      </c>
      <c r="CH44" s="174"/>
      <c r="CI44" s="74">
        <f t="shared" si="20"/>
        <v>0</v>
      </c>
      <c r="CJ44" s="174"/>
      <c r="CK44" s="74">
        <f t="shared" si="21"/>
        <v>0</v>
      </c>
      <c r="CL44" s="174"/>
      <c r="CM44" s="174"/>
      <c r="CN44" s="174"/>
      <c r="CO44" s="100" t="e">
        <f t="shared" si="22"/>
        <v>#DIV/0!</v>
      </c>
      <c r="CP44" s="309"/>
      <c r="CQ44" s="319"/>
      <c r="CR44" s="91"/>
      <c r="CS44" s="83">
        <f t="shared" si="23"/>
        <v>0</v>
      </c>
      <c r="CT44" s="174"/>
      <c r="CU44" s="83">
        <f t="shared" si="24"/>
        <v>0</v>
      </c>
      <c r="CV44" s="174"/>
      <c r="CW44" s="83">
        <f t="shared" si="25"/>
        <v>0</v>
      </c>
      <c r="CX44" s="174"/>
      <c r="CY44" s="174"/>
      <c r="CZ44" s="174"/>
      <c r="DA44" s="98" t="e">
        <f t="shared" si="26"/>
        <v>#DIV/0!</v>
      </c>
      <c r="DB44" s="309"/>
      <c r="DC44" s="307"/>
      <c r="DD44" s="99"/>
      <c r="DE44" s="83">
        <f t="shared" si="27"/>
        <v>0</v>
      </c>
      <c r="DF44" s="174"/>
      <c r="DG44" s="83">
        <f t="shared" si="28"/>
        <v>0</v>
      </c>
      <c r="DH44" s="174"/>
      <c r="DI44" s="83">
        <f t="shared" si="29"/>
        <v>0</v>
      </c>
      <c r="DJ44" s="174"/>
      <c r="DK44" s="174"/>
      <c r="DL44" s="174"/>
      <c r="DM44" s="100" t="e">
        <f t="shared" si="30"/>
        <v>#DIV/0!</v>
      </c>
      <c r="DN44" s="309"/>
      <c r="DO44" s="311"/>
      <c r="DP44" s="102"/>
      <c r="DQ44" s="74">
        <f t="shared" si="31"/>
        <v>0</v>
      </c>
      <c r="DR44" s="1"/>
      <c r="DS44" s="74">
        <f t="shared" si="32"/>
        <v>0</v>
      </c>
      <c r="DT44" s="1"/>
      <c r="DU44" s="74">
        <f t="shared" si="33"/>
        <v>0</v>
      </c>
      <c r="DV44" s="1"/>
      <c r="DW44" s="1"/>
      <c r="DX44" s="110">
        <f t="shared" si="34"/>
        <v>0</v>
      </c>
      <c r="DY44" s="108" t="e">
        <f t="shared" si="35"/>
        <v>#DIV/0!</v>
      </c>
    </row>
    <row r="45" spans="2:129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V45" s="19"/>
      <c r="AW45" s="19"/>
      <c r="AX45" s="19"/>
      <c r="AY45" s="156"/>
      <c r="AZ45" s="156"/>
      <c r="BA45" s="192">
        <f>AY44</f>
        <v>438248</v>
      </c>
      <c r="BB45" s="192"/>
      <c r="BC45" s="192">
        <f>BB44</f>
        <v>71700</v>
      </c>
      <c r="BD45" s="212">
        <f>SUM(BD37:BD42)-BD43</f>
        <v>0</v>
      </c>
      <c r="BF45" s="308" t="str">
        <f>C25</f>
        <v>MIÉRCOLES</v>
      </c>
      <c r="BG45" s="312">
        <f>AX25</f>
        <v>42725</v>
      </c>
      <c r="BH45" s="135"/>
      <c r="BI45" s="82">
        <f t="shared" si="36"/>
        <v>0</v>
      </c>
      <c r="BJ45" s="79"/>
      <c r="BK45" s="82">
        <f t="shared" si="14"/>
        <v>0</v>
      </c>
      <c r="BL45" s="79"/>
      <c r="BM45" s="82">
        <f t="shared" si="15"/>
        <v>0</v>
      </c>
      <c r="BN45" s="79"/>
      <c r="BO45" s="174"/>
      <c r="BP45" s="174"/>
      <c r="BQ45" s="119" t="e">
        <f t="shared" si="10"/>
        <v>#DIV/0!</v>
      </c>
      <c r="BR45" s="308" t="str">
        <f>BF45</f>
        <v>MIÉRCOLES</v>
      </c>
      <c r="BS45" s="314">
        <f>BG45</f>
        <v>42725</v>
      </c>
      <c r="BT45" s="99"/>
      <c r="BU45" s="83">
        <f t="shared" si="16"/>
        <v>0</v>
      </c>
      <c r="BV45" s="174"/>
      <c r="BW45" s="83">
        <f t="shared" si="37"/>
        <v>0</v>
      </c>
      <c r="BX45" s="174"/>
      <c r="BY45" s="83">
        <f t="shared" si="38"/>
        <v>0</v>
      </c>
      <c r="BZ45" s="174"/>
      <c r="CA45" s="174"/>
      <c r="CB45" s="174"/>
      <c r="CC45" s="100" t="e">
        <f t="shared" si="11"/>
        <v>#DIV/0!</v>
      </c>
      <c r="CD45" s="308" t="str">
        <f>BR45</f>
        <v>MIÉRCOLES</v>
      </c>
      <c r="CE45" s="316">
        <f>BS45</f>
        <v>42725</v>
      </c>
      <c r="CF45" s="99"/>
      <c r="CG45" s="74">
        <f t="shared" si="19"/>
        <v>0</v>
      </c>
      <c r="CH45" s="174"/>
      <c r="CI45" s="74">
        <f t="shared" si="20"/>
        <v>0</v>
      </c>
      <c r="CJ45" s="174"/>
      <c r="CK45" s="74">
        <f t="shared" si="21"/>
        <v>0</v>
      </c>
      <c r="CL45" s="174"/>
      <c r="CM45" s="174"/>
      <c r="CN45" s="174"/>
      <c r="CO45" s="100" t="e">
        <f t="shared" si="22"/>
        <v>#DIV/0!</v>
      </c>
      <c r="CP45" s="308" t="str">
        <f>CD45</f>
        <v>MIÉRCOLES</v>
      </c>
      <c r="CQ45" s="318">
        <f>CE45</f>
        <v>42725</v>
      </c>
      <c r="CR45" s="91"/>
      <c r="CS45" s="83">
        <f t="shared" si="23"/>
        <v>0</v>
      </c>
      <c r="CT45" s="174"/>
      <c r="CU45" s="83">
        <f t="shared" si="24"/>
        <v>0</v>
      </c>
      <c r="CV45" s="174"/>
      <c r="CW45" s="83">
        <f t="shared" si="25"/>
        <v>0</v>
      </c>
      <c r="CX45" s="174"/>
      <c r="CY45" s="174"/>
      <c r="CZ45" s="174"/>
      <c r="DA45" s="98" t="e">
        <f t="shared" si="26"/>
        <v>#DIV/0!</v>
      </c>
      <c r="DB45" s="308" t="str">
        <f>CP45</f>
        <v>MIÉRCOLES</v>
      </c>
      <c r="DC45" s="306">
        <f>CQ45</f>
        <v>42725</v>
      </c>
      <c r="DD45" s="99"/>
      <c r="DE45" s="83">
        <f t="shared" si="27"/>
        <v>0</v>
      </c>
      <c r="DF45" s="174"/>
      <c r="DG45" s="83">
        <f t="shared" si="28"/>
        <v>0</v>
      </c>
      <c r="DH45" s="174"/>
      <c r="DI45" s="83">
        <f t="shared" si="29"/>
        <v>0</v>
      </c>
      <c r="DJ45" s="174"/>
      <c r="DK45" s="174"/>
      <c r="DL45" s="174"/>
      <c r="DM45" s="100" t="e">
        <f t="shared" si="30"/>
        <v>#DIV/0!</v>
      </c>
      <c r="DN45" s="308" t="str">
        <f>DB45</f>
        <v>MIÉRCOLES</v>
      </c>
      <c r="DO45" s="310">
        <f>DC45</f>
        <v>42725</v>
      </c>
      <c r="DP45" s="102"/>
      <c r="DQ45" s="74">
        <f t="shared" si="31"/>
        <v>0</v>
      </c>
      <c r="DR45" s="1"/>
      <c r="DS45" s="74">
        <f t="shared" si="32"/>
        <v>0</v>
      </c>
      <c r="DT45" s="1"/>
      <c r="DU45" s="74">
        <f t="shared" si="33"/>
        <v>0</v>
      </c>
      <c r="DV45" s="1"/>
      <c r="DW45" s="1"/>
      <c r="DX45" s="110">
        <f t="shared" si="34"/>
        <v>0</v>
      </c>
      <c r="DY45" s="108" t="e">
        <f t="shared" si="35"/>
        <v>#DIV/0!</v>
      </c>
    </row>
    <row r="46" spans="2:129" ht="20.25" thickTop="1" thickBot="1" x14ac:dyDescent="0.35">
      <c r="J46" s="65" t="s">
        <v>83</v>
      </c>
      <c r="K46" s="66"/>
      <c r="L46" s="65" t="s">
        <v>82</v>
      </c>
      <c r="M46" s="67"/>
      <c r="AV46" s="19"/>
      <c r="AW46" s="19"/>
      <c r="AX46" s="19"/>
      <c r="AY46" s="156"/>
      <c r="AZ46" s="156"/>
      <c r="BA46" s="156"/>
      <c r="BB46" s="156"/>
      <c r="BC46" s="156"/>
      <c r="BD46" s="20"/>
      <c r="BF46" s="309"/>
      <c r="BG46" s="313"/>
      <c r="BH46" s="135"/>
      <c r="BI46" s="82">
        <f t="shared" si="36"/>
        <v>0</v>
      </c>
      <c r="BJ46" s="79"/>
      <c r="BK46" s="82">
        <f t="shared" si="14"/>
        <v>0</v>
      </c>
      <c r="BL46" s="79"/>
      <c r="BM46" s="82">
        <f t="shared" si="15"/>
        <v>0</v>
      </c>
      <c r="BN46" s="79"/>
      <c r="BO46" s="174"/>
      <c r="BP46" s="174"/>
      <c r="BQ46" s="119" t="e">
        <f t="shared" si="10"/>
        <v>#DIV/0!</v>
      </c>
      <c r="BR46" s="309"/>
      <c r="BS46" s="315"/>
      <c r="BT46" s="99"/>
      <c r="BU46" s="83">
        <f t="shared" si="16"/>
        <v>0</v>
      </c>
      <c r="BV46" s="174"/>
      <c r="BW46" s="83">
        <f t="shared" si="37"/>
        <v>0</v>
      </c>
      <c r="BX46" s="174"/>
      <c r="BY46" s="83">
        <f t="shared" si="38"/>
        <v>0</v>
      </c>
      <c r="BZ46" s="174"/>
      <c r="CA46" s="174"/>
      <c r="CB46" s="174"/>
      <c r="CC46" s="100" t="e">
        <f t="shared" si="11"/>
        <v>#DIV/0!</v>
      </c>
      <c r="CD46" s="309"/>
      <c r="CE46" s="317"/>
      <c r="CF46" s="99"/>
      <c r="CG46" s="74">
        <f t="shared" si="19"/>
        <v>0</v>
      </c>
      <c r="CH46" s="174"/>
      <c r="CI46" s="74">
        <f t="shared" si="20"/>
        <v>0</v>
      </c>
      <c r="CJ46" s="174"/>
      <c r="CK46" s="74">
        <f t="shared" si="21"/>
        <v>0</v>
      </c>
      <c r="CL46" s="174"/>
      <c r="CM46" s="174"/>
      <c r="CN46" s="174"/>
      <c r="CO46" s="100" t="e">
        <f t="shared" si="22"/>
        <v>#DIV/0!</v>
      </c>
      <c r="CP46" s="309"/>
      <c r="CQ46" s="319"/>
      <c r="CR46" s="91"/>
      <c r="CS46" s="83">
        <f t="shared" si="23"/>
        <v>0</v>
      </c>
      <c r="CT46" s="174"/>
      <c r="CU46" s="83">
        <f t="shared" si="24"/>
        <v>0</v>
      </c>
      <c r="CV46" s="174"/>
      <c r="CW46" s="83">
        <f t="shared" si="25"/>
        <v>0</v>
      </c>
      <c r="CX46" s="174"/>
      <c r="CY46" s="174"/>
      <c r="CZ46" s="174"/>
      <c r="DA46" s="98" t="e">
        <f t="shared" si="26"/>
        <v>#DIV/0!</v>
      </c>
      <c r="DB46" s="309"/>
      <c r="DC46" s="307"/>
      <c r="DD46" s="99"/>
      <c r="DE46" s="83">
        <f t="shared" si="27"/>
        <v>0</v>
      </c>
      <c r="DF46" s="174"/>
      <c r="DG46" s="83">
        <f t="shared" si="28"/>
        <v>0</v>
      </c>
      <c r="DH46" s="174"/>
      <c r="DI46" s="83">
        <f t="shared" si="29"/>
        <v>0</v>
      </c>
      <c r="DJ46" s="174"/>
      <c r="DK46" s="174"/>
      <c r="DL46" s="174"/>
      <c r="DM46" s="100" t="e">
        <f t="shared" si="30"/>
        <v>#DIV/0!</v>
      </c>
      <c r="DN46" s="309"/>
      <c r="DO46" s="311"/>
      <c r="DP46" s="102"/>
      <c r="DQ46" s="74">
        <f t="shared" si="31"/>
        <v>0</v>
      </c>
      <c r="DR46" s="1"/>
      <c r="DS46" s="74">
        <f t="shared" si="32"/>
        <v>0</v>
      </c>
      <c r="DT46" s="1"/>
      <c r="DU46" s="74">
        <f t="shared" si="33"/>
        <v>0</v>
      </c>
      <c r="DV46" s="1"/>
      <c r="DW46" s="1"/>
      <c r="DX46" s="110">
        <f t="shared" si="34"/>
        <v>0</v>
      </c>
      <c r="DY46" s="108" t="e">
        <f t="shared" si="35"/>
        <v>#DIV/0!</v>
      </c>
    </row>
    <row r="47" spans="2:129" ht="21.75" thickBot="1" x14ac:dyDescent="0.4">
      <c r="H47">
        <f>H39/6</f>
        <v>0</v>
      </c>
      <c r="I47">
        <f>I39/6</f>
        <v>20652.333333333332</v>
      </c>
      <c r="J47">
        <f t="shared" si="42"/>
        <v>20652.333333333332</v>
      </c>
      <c r="K47">
        <f>K39/3</f>
        <v>6052.666666666667</v>
      </c>
      <c r="L47">
        <f>L39/3</f>
        <v>36183.666666666664</v>
      </c>
      <c r="AP47">
        <f>AP36/'SEP 16'!AM36*100</f>
        <v>23.502720462364135</v>
      </c>
      <c r="AQ47">
        <f>AQ36/'SEP 16'!AN36*100</f>
        <v>0.29003785576546204</v>
      </c>
      <c r="AR47">
        <f>AR36/'SEP 16'!AO36*100</f>
        <v>37.057934784014996</v>
      </c>
      <c r="AS47">
        <f>AS36/'SEP 16'!AP36*100</f>
        <v>21.877824183985549</v>
      </c>
      <c r="AT47">
        <f>AT36/'SEP 16'!AQ36*100</f>
        <v>31.557828733744199</v>
      </c>
      <c r="AV47" s="222" t="s">
        <v>73</v>
      </c>
      <c r="AW47" s="18"/>
      <c r="AX47" s="18"/>
      <c r="BA47" s="223" t="str">
        <f>BA1</f>
        <v>GDL</v>
      </c>
      <c r="BB47" s="71"/>
      <c r="BC47" s="70"/>
      <c r="BD47" s="17"/>
      <c r="BF47" s="308" t="str">
        <f>C26</f>
        <v>JUEVES</v>
      </c>
      <c r="BG47" s="312">
        <f>AX26</f>
        <v>42726</v>
      </c>
      <c r="BH47" s="135"/>
      <c r="BI47" s="82">
        <f t="shared" si="36"/>
        <v>0</v>
      </c>
      <c r="BJ47" s="79"/>
      <c r="BK47" s="82">
        <f t="shared" si="14"/>
        <v>0</v>
      </c>
      <c r="BL47" s="79"/>
      <c r="BM47" s="82">
        <f t="shared" si="15"/>
        <v>0</v>
      </c>
      <c r="BN47" s="79"/>
      <c r="BO47" s="174"/>
      <c r="BP47" s="174"/>
      <c r="BQ47" s="119" t="e">
        <f t="shared" si="10"/>
        <v>#DIV/0!</v>
      </c>
      <c r="BR47" s="308" t="str">
        <f>BF47</f>
        <v>JUEVES</v>
      </c>
      <c r="BS47" s="314">
        <f>BG47</f>
        <v>42726</v>
      </c>
      <c r="BT47" s="99"/>
      <c r="BU47" s="83">
        <f t="shared" si="16"/>
        <v>0</v>
      </c>
      <c r="BV47" s="174"/>
      <c r="BW47" s="83">
        <f t="shared" si="37"/>
        <v>0</v>
      </c>
      <c r="BX47" s="174"/>
      <c r="BY47" s="83">
        <f t="shared" si="38"/>
        <v>0</v>
      </c>
      <c r="BZ47" s="174"/>
      <c r="CA47" s="174"/>
      <c r="CB47" s="174"/>
      <c r="CC47" s="100" t="e">
        <f t="shared" si="11"/>
        <v>#DIV/0!</v>
      </c>
      <c r="CD47" s="308" t="str">
        <f>BR47</f>
        <v>JUEVES</v>
      </c>
      <c r="CE47" s="316">
        <f>BS47</f>
        <v>42726</v>
      </c>
      <c r="CF47" s="99"/>
      <c r="CG47" s="74">
        <f t="shared" si="19"/>
        <v>0</v>
      </c>
      <c r="CH47" s="174"/>
      <c r="CI47" s="74">
        <f t="shared" si="20"/>
        <v>0</v>
      </c>
      <c r="CJ47" s="174"/>
      <c r="CK47" s="74">
        <f t="shared" si="21"/>
        <v>0</v>
      </c>
      <c r="CL47" s="174"/>
      <c r="CM47" s="174"/>
      <c r="CN47" s="174"/>
      <c r="CO47" s="100" t="e">
        <f t="shared" si="22"/>
        <v>#DIV/0!</v>
      </c>
      <c r="CP47" s="308" t="str">
        <f>CD47</f>
        <v>JUEVES</v>
      </c>
      <c r="CQ47" s="318">
        <f>CE47</f>
        <v>42726</v>
      </c>
      <c r="CR47" s="91"/>
      <c r="CS47" s="83">
        <f t="shared" si="23"/>
        <v>0</v>
      </c>
      <c r="CT47" s="174"/>
      <c r="CU47" s="83">
        <f t="shared" si="24"/>
        <v>0</v>
      </c>
      <c r="CV47" s="174"/>
      <c r="CW47" s="83">
        <f t="shared" si="25"/>
        <v>0</v>
      </c>
      <c r="CX47" s="174"/>
      <c r="CY47" s="174"/>
      <c r="CZ47" s="174"/>
      <c r="DA47" s="98" t="e">
        <f t="shared" si="26"/>
        <v>#DIV/0!</v>
      </c>
      <c r="DB47" s="308" t="str">
        <f>CP47</f>
        <v>JUEVES</v>
      </c>
      <c r="DC47" s="306">
        <f>CQ47</f>
        <v>42726</v>
      </c>
      <c r="DD47" s="99"/>
      <c r="DE47" s="83">
        <f t="shared" si="27"/>
        <v>0</v>
      </c>
      <c r="DF47" s="174"/>
      <c r="DG47" s="83">
        <f t="shared" si="28"/>
        <v>0</v>
      </c>
      <c r="DH47" s="174"/>
      <c r="DI47" s="83">
        <f t="shared" si="29"/>
        <v>0</v>
      </c>
      <c r="DJ47" s="174"/>
      <c r="DK47" s="174"/>
      <c r="DL47" s="174"/>
      <c r="DM47" s="100" t="e">
        <f t="shared" si="30"/>
        <v>#DIV/0!</v>
      </c>
      <c r="DN47" s="308" t="str">
        <f>DB47</f>
        <v>JUEVES</v>
      </c>
      <c r="DO47" s="310">
        <f>DC47</f>
        <v>42726</v>
      </c>
      <c r="DP47" s="102"/>
      <c r="DQ47" s="74">
        <f t="shared" si="31"/>
        <v>0</v>
      </c>
      <c r="DR47" s="1"/>
      <c r="DS47" s="74">
        <f t="shared" si="32"/>
        <v>0</v>
      </c>
      <c r="DT47" s="1"/>
      <c r="DU47" s="74">
        <f t="shared" si="33"/>
        <v>0</v>
      </c>
      <c r="DV47" s="1"/>
      <c r="DW47" s="1"/>
      <c r="DX47" s="110">
        <f t="shared" si="34"/>
        <v>0</v>
      </c>
      <c r="DY47" s="108" t="e">
        <f t="shared" si="35"/>
        <v>#DIV/0!</v>
      </c>
    </row>
    <row r="48" spans="2:129" ht="19.5" thickBot="1" x14ac:dyDescent="0.35">
      <c r="AV48" s="350" t="str">
        <f>AV2</f>
        <v>NOVIEMBRE  2016</v>
      </c>
      <c r="AW48" s="350"/>
      <c r="AX48" s="350"/>
      <c r="AY48" s="226" t="s">
        <v>131</v>
      </c>
      <c r="AZ48" s="226" t="s">
        <v>132</v>
      </c>
      <c r="BA48" s="227">
        <f>BA4</f>
        <v>200</v>
      </c>
      <c r="BB48" s="228">
        <f>BB4</f>
        <v>0</v>
      </c>
      <c r="BC48" s="229" t="str">
        <f>BC4</f>
        <v>500    DINA</v>
      </c>
      <c r="BD48" s="254" t="s">
        <v>139</v>
      </c>
      <c r="BF48" s="309"/>
      <c r="BG48" s="313"/>
      <c r="BH48" s="135"/>
      <c r="BI48" s="82">
        <f t="shared" si="36"/>
        <v>0</v>
      </c>
      <c r="BJ48" s="79"/>
      <c r="BK48" s="82">
        <f t="shared" si="14"/>
        <v>0</v>
      </c>
      <c r="BL48" s="79"/>
      <c r="BM48" s="82">
        <f t="shared" si="15"/>
        <v>0</v>
      </c>
      <c r="BN48" s="79"/>
      <c r="BO48" s="174"/>
      <c r="BP48" s="174"/>
      <c r="BQ48" s="119" t="e">
        <f t="shared" si="10"/>
        <v>#DIV/0!</v>
      </c>
      <c r="BR48" s="309"/>
      <c r="BS48" s="315"/>
      <c r="BT48" s="99"/>
      <c r="BU48" s="83">
        <f t="shared" si="16"/>
        <v>0</v>
      </c>
      <c r="BV48" s="174"/>
      <c r="BW48" s="83">
        <f t="shared" si="37"/>
        <v>0</v>
      </c>
      <c r="BX48" s="174"/>
      <c r="BY48" s="83">
        <f t="shared" si="38"/>
        <v>0</v>
      </c>
      <c r="BZ48" s="174"/>
      <c r="CA48" s="174"/>
      <c r="CB48" s="174"/>
      <c r="CC48" s="100" t="e">
        <f t="shared" si="11"/>
        <v>#DIV/0!</v>
      </c>
      <c r="CD48" s="309"/>
      <c r="CE48" s="317"/>
      <c r="CF48" s="99"/>
      <c r="CG48" s="74">
        <f t="shared" si="19"/>
        <v>0</v>
      </c>
      <c r="CH48" s="174"/>
      <c r="CI48" s="74">
        <f t="shared" si="20"/>
        <v>0</v>
      </c>
      <c r="CJ48" s="174"/>
      <c r="CK48" s="74">
        <f t="shared" si="21"/>
        <v>0</v>
      </c>
      <c r="CL48" s="174"/>
      <c r="CM48" s="174"/>
      <c r="CN48" s="174"/>
      <c r="CO48" s="100" t="e">
        <f t="shared" si="22"/>
        <v>#DIV/0!</v>
      </c>
      <c r="CP48" s="309"/>
      <c r="CQ48" s="319"/>
      <c r="CR48" s="91"/>
      <c r="CS48" s="83">
        <f t="shared" si="23"/>
        <v>0</v>
      </c>
      <c r="CT48" s="174"/>
      <c r="CU48" s="83">
        <f t="shared" si="24"/>
        <v>0</v>
      </c>
      <c r="CV48" s="174"/>
      <c r="CW48" s="83">
        <f t="shared" si="25"/>
        <v>0</v>
      </c>
      <c r="CX48" s="174"/>
      <c r="CY48" s="174"/>
      <c r="CZ48" s="174"/>
      <c r="DA48" s="98" t="e">
        <f t="shared" si="26"/>
        <v>#DIV/0!</v>
      </c>
      <c r="DB48" s="309"/>
      <c r="DC48" s="307"/>
      <c r="DD48" s="99"/>
      <c r="DE48" s="83">
        <f t="shared" si="27"/>
        <v>0</v>
      </c>
      <c r="DF48" s="174"/>
      <c r="DG48" s="83">
        <f t="shared" si="28"/>
        <v>0</v>
      </c>
      <c r="DH48" s="174"/>
      <c r="DI48" s="83">
        <f t="shared" si="29"/>
        <v>0</v>
      </c>
      <c r="DJ48" s="174"/>
      <c r="DK48" s="174"/>
      <c r="DL48" s="174"/>
      <c r="DM48" s="100" t="e">
        <f t="shared" si="30"/>
        <v>#DIV/0!</v>
      </c>
      <c r="DN48" s="309"/>
      <c r="DO48" s="311"/>
      <c r="DP48" s="102"/>
      <c r="DQ48" s="74">
        <f t="shared" si="31"/>
        <v>0</v>
      </c>
      <c r="DR48" s="1"/>
      <c r="DS48" s="74">
        <f t="shared" si="32"/>
        <v>0</v>
      </c>
      <c r="DT48" s="1"/>
      <c r="DU48" s="74">
        <f t="shared" si="33"/>
        <v>0</v>
      </c>
      <c r="DV48" s="1"/>
      <c r="DW48" s="1"/>
      <c r="DX48" s="110">
        <f t="shared" si="34"/>
        <v>0</v>
      </c>
      <c r="DY48" s="108" t="e">
        <f t="shared" si="35"/>
        <v>#DIV/0!</v>
      </c>
    </row>
    <row r="49" spans="8:129" ht="19.5" thickBot="1" x14ac:dyDescent="0.3">
      <c r="H49">
        <f>H43/21</f>
        <v>0</v>
      </c>
      <c r="I49">
        <f>I43/21</f>
        <v>2276.1111111111113</v>
      </c>
      <c r="J49">
        <f t="shared" si="42"/>
        <v>2276.1111111111113</v>
      </c>
      <c r="K49">
        <f>K43/21</f>
        <v>850.09523809523807</v>
      </c>
      <c r="L49">
        <f>L43/21</f>
        <v>3242.4603174603176</v>
      </c>
      <c r="AP49">
        <f t="shared" ref="AP49:AQ49" si="45">AP47-100</f>
        <v>-76.497279537635862</v>
      </c>
      <c r="AQ49">
        <f t="shared" si="45"/>
        <v>-99.709962144234538</v>
      </c>
      <c r="AR49">
        <f>AR47-100</f>
        <v>-62.942065215985004</v>
      </c>
      <c r="AS49">
        <f t="shared" ref="AS49:AT49" si="46">AS47-100</f>
        <v>-78.122175816014447</v>
      </c>
      <c r="AT49">
        <f t="shared" si="46"/>
        <v>-68.442171266255798</v>
      </c>
      <c r="AV49" s="327" t="s">
        <v>85</v>
      </c>
      <c r="AW49" s="327"/>
      <c r="AX49" s="327"/>
      <c r="AY49" s="224"/>
      <c r="AZ49" s="224"/>
      <c r="BA49" s="224">
        <f>BA37*6</f>
        <v>408036</v>
      </c>
      <c r="BB49" s="224"/>
      <c r="BC49" s="225"/>
      <c r="BD49" s="155">
        <f t="shared" ref="BD49:BD54" si="47">SUM(AY49:BC49)</f>
        <v>408036</v>
      </c>
      <c r="BF49" s="308" t="str">
        <f>C27</f>
        <v>VIERNES</v>
      </c>
      <c r="BG49" s="312">
        <f>AX27</f>
        <v>42727</v>
      </c>
      <c r="BH49" s="135"/>
      <c r="BI49" s="82">
        <f t="shared" si="36"/>
        <v>0</v>
      </c>
      <c r="BJ49" s="79"/>
      <c r="BK49" s="82">
        <f t="shared" si="14"/>
        <v>0</v>
      </c>
      <c r="BL49" s="79"/>
      <c r="BM49" s="82">
        <f t="shared" si="15"/>
        <v>0</v>
      </c>
      <c r="BN49" s="79"/>
      <c r="BO49" s="174"/>
      <c r="BP49" s="174"/>
      <c r="BQ49" s="119" t="e">
        <f t="shared" si="10"/>
        <v>#DIV/0!</v>
      </c>
      <c r="BR49" s="308" t="str">
        <f>BF49</f>
        <v>VIERNES</v>
      </c>
      <c r="BS49" s="314">
        <f>BG49</f>
        <v>42727</v>
      </c>
      <c r="BT49" s="99"/>
      <c r="BU49" s="83">
        <f t="shared" si="16"/>
        <v>0</v>
      </c>
      <c r="BV49" s="174"/>
      <c r="BW49" s="83">
        <f t="shared" si="37"/>
        <v>0</v>
      </c>
      <c r="BX49" s="174"/>
      <c r="BY49" s="83">
        <f t="shared" si="38"/>
        <v>0</v>
      </c>
      <c r="BZ49" s="174"/>
      <c r="CA49" s="174"/>
      <c r="CB49" s="174"/>
      <c r="CC49" s="100" t="e">
        <f t="shared" si="11"/>
        <v>#DIV/0!</v>
      </c>
      <c r="CD49" s="308" t="str">
        <f>BR49</f>
        <v>VIERNES</v>
      </c>
      <c r="CE49" s="316">
        <f>BS49</f>
        <v>42727</v>
      </c>
      <c r="CF49" s="99"/>
      <c r="CG49" s="74">
        <f t="shared" si="19"/>
        <v>0</v>
      </c>
      <c r="CH49" s="174"/>
      <c r="CI49" s="74">
        <f t="shared" si="20"/>
        <v>0</v>
      </c>
      <c r="CJ49" s="174"/>
      <c r="CK49" s="74">
        <f t="shared" si="21"/>
        <v>0</v>
      </c>
      <c r="CL49" s="174"/>
      <c r="CM49" s="174"/>
      <c r="CN49" s="174"/>
      <c r="CO49" s="100" t="e">
        <f t="shared" si="22"/>
        <v>#DIV/0!</v>
      </c>
      <c r="CP49" s="308" t="str">
        <f>CD49</f>
        <v>VIERNES</v>
      </c>
      <c r="CQ49" s="318">
        <f>CE49</f>
        <v>42727</v>
      </c>
      <c r="CR49" s="91"/>
      <c r="CS49" s="83">
        <f t="shared" si="23"/>
        <v>0</v>
      </c>
      <c r="CT49" s="174"/>
      <c r="CU49" s="83">
        <f t="shared" si="24"/>
        <v>0</v>
      </c>
      <c r="CV49" s="174"/>
      <c r="CW49" s="83">
        <f t="shared" si="25"/>
        <v>0</v>
      </c>
      <c r="CX49" s="174"/>
      <c r="CY49" s="174"/>
      <c r="CZ49" s="174"/>
      <c r="DA49" s="98" t="e">
        <f t="shared" si="26"/>
        <v>#DIV/0!</v>
      </c>
      <c r="DB49" s="308" t="str">
        <f>CP49</f>
        <v>VIERNES</v>
      </c>
      <c r="DC49" s="306">
        <f>CQ49</f>
        <v>42727</v>
      </c>
      <c r="DD49" s="99"/>
      <c r="DE49" s="83">
        <f t="shared" si="27"/>
        <v>0</v>
      </c>
      <c r="DF49" s="174"/>
      <c r="DG49" s="83">
        <f t="shared" si="28"/>
        <v>0</v>
      </c>
      <c r="DH49" s="174"/>
      <c r="DI49" s="83">
        <f t="shared" si="29"/>
        <v>0</v>
      </c>
      <c r="DJ49" s="174"/>
      <c r="DK49" s="174"/>
      <c r="DL49" s="174"/>
      <c r="DM49" s="100" t="e">
        <f t="shared" si="30"/>
        <v>#DIV/0!</v>
      </c>
      <c r="DN49" s="308" t="str">
        <f>DB49</f>
        <v>VIERNES</v>
      </c>
      <c r="DO49" s="310">
        <f>DC49</f>
        <v>42727</v>
      </c>
      <c r="DP49" s="102"/>
      <c r="DQ49" s="74">
        <f t="shared" si="31"/>
        <v>0</v>
      </c>
      <c r="DR49" s="1"/>
      <c r="DS49" s="74">
        <f t="shared" si="32"/>
        <v>0</v>
      </c>
      <c r="DT49" s="1"/>
      <c r="DU49" s="74">
        <f t="shared" si="33"/>
        <v>0</v>
      </c>
      <c r="DV49" s="1"/>
      <c r="DW49" s="1"/>
      <c r="DX49" s="110">
        <f t="shared" si="34"/>
        <v>0</v>
      </c>
      <c r="DY49" s="108" t="e">
        <f t="shared" si="35"/>
        <v>#DIV/0!</v>
      </c>
    </row>
    <row r="50" spans="8:129" ht="19.5" thickBot="1" x14ac:dyDescent="0.3">
      <c r="AV50" s="148" t="s">
        <v>78</v>
      </c>
      <c r="AW50" s="149"/>
      <c r="AX50" s="149"/>
      <c r="AY50" s="147">
        <f>AY38*7</f>
        <v>807513</v>
      </c>
      <c r="AZ50" s="147">
        <f>AZ38*7</f>
        <v>1082627</v>
      </c>
      <c r="BA50" s="147"/>
      <c r="BB50" s="147">
        <f>BB38*7</f>
        <v>0</v>
      </c>
      <c r="BC50" s="147">
        <f>BC38*7</f>
        <v>410704</v>
      </c>
      <c r="BD50" s="163">
        <f t="shared" si="47"/>
        <v>2300844</v>
      </c>
      <c r="BF50" s="309"/>
      <c r="BG50" s="313"/>
      <c r="BH50" s="135"/>
      <c r="BI50" s="82">
        <f t="shared" si="36"/>
        <v>0</v>
      </c>
      <c r="BJ50" s="79"/>
      <c r="BK50" s="82">
        <f t="shared" si="14"/>
        <v>0</v>
      </c>
      <c r="BL50" s="79"/>
      <c r="BM50" s="82">
        <f t="shared" si="15"/>
        <v>0</v>
      </c>
      <c r="BN50" s="79"/>
      <c r="BO50" s="174"/>
      <c r="BP50" s="174"/>
      <c r="BQ50" s="119" t="e">
        <f t="shared" si="10"/>
        <v>#DIV/0!</v>
      </c>
      <c r="BR50" s="309"/>
      <c r="BS50" s="315"/>
      <c r="BT50" s="99"/>
      <c r="BU50" s="83">
        <f t="shared" si="16"/>
        <v>0</v>
      </c>
      <c r="BV50" s="174"/>
      <c r="BW50" s="83">
        <f t="shared" si="37"/>
        <v>0</v>
      </c>
      <c r="BX50" s="174"/>
      <c r="BY50" s="83">
        <f t="shared" si="38"/>
        <v>0</v>
      </c>
      <c r="BZ50" s="174"/>
      <c r="CA50" s="174"/>
      <c r="CB50" s="174"/>
      <c r="CC50" s="100" t="e">
        <f t="shared" si="11"/>
        <v>#DIV/0!</v>
      </c>
      <c r="CD50" s="309"/>
      <c r="CE50" s="317"/>
      <c r="CF50" s="99"/>
      <c r="CG50" s="74">
        <f t="shared" si="19"/>
        <v>0</v>
      </c>
      <c r="CH50" s="174"/>
      <c r="CI50" s="74">
        <f t="shared" si="20"/>
        <v>0</v>
      </c>
      <c r="CJ50" s="174"/>
      <c r="CK50" s="74">
        <f t="shared" si="21"/>
        <v>0</v>
      </c>
      <c r="CL50" s="174"/>
      <c r="CM50" s="174"/>
      <c r="CN50" s="174"/>
      <c r="CO50" s="100" t="e">
        <f t="shared" si="22"/>
        <v>#DIV/0!</v>
      </c>
      <c r="CP50" s="309"/>
      <c r="CQ50" s="319"/>
      <c r="CR50" s="91"/>
      <c r="CS50" s="83">
        <f t="shared" si="23"/>
        <v>0</v>
      </c>
      <c r="CT50" s="174"/>
      <c r="CU50" s="83">
        <f t="shared" si="24"/>
        <v>0</v>
      </c>
      <c r="CV50" s="174"/>
      <c r="CW50" s="83">
        <f t="shared" si="25"/>
        <v>0</v>
      </c>
      <c r="CX50" s="174"/>
      <c r="CY50" s="174"/>
      <c r="CZ50" s="174"/>
      <c r="DA50" s="98" t="e">
        <f t="shared" si="26"/>
        <v>#DIV/0!</v>
      </c>
      <c r="DB50" s="309"/>
      <c r="DC50" s="307"/>
      <c r="DD50" s="99"/>
      <c r="DE50" s="83">
        <f t="shared" si="27"/>
        <v>0</v>
      </c>
      <c r="DF50" s="174"/>
      <c r="DG50" s="83">
        <f t="shared" si="28"/>
        <v>0</v>
      </c>
      <c r="DH50" s="174"/>
      <c r="DI50" s="83">
        <f t="shared" si="29"/>
        <v>0</v>
      </c>
      <c r="DJ50" s="174"/>
      <c r="DK50" s="174"/>
      <c r="DL50" s="174"/>
      <c r="DM50" s="100" t="e">
        <f t="shared" si="30"/>
        <v>#DIV/0!</v>
      </c>
      <c r="DN50" s="309"/>
      <c r="DO50" s="311"/>
      <c r="DP50" s="102"/>
      <c r="DQ50" s="74">
        <f t="shared" si="31"/>
        <v>0</v>
      </c>
      <c r="DR50" s="1"/>
      <c r="DS50" s="74">
        <f t="shared" si="32"/>
        <v>0</v>
      </c>
      <c r="DT50" s="1"/>
      <c r="DU50" s="74">
        <f t="shared" si="33"/>
        <v>0</v>
      </c>
      <c r="DV50" s="1"/>
      <c r="DW50" s="1"/>
      <c r="DX50" s="110">
        <f t="shared" si="34"/>
        <v>0</v>
      </c>
      <c r="DY50" s="108" t="e">
        <f t="shared" si="35"/>
        <v>#DIV/0!</v>
      </c>
    </row>
    <row r="51" spans="8:129" ht="19.5" thickBot="1" x14ac:dyDescent="0.3">
      <c r="H51">
        <f>H47/9</f>
        <v>0</v>
      </c>
      <c r="I51">
        <f>I47/9</f>
        <v>2294.7037037037035</v>
      </c>
      <c r="J51">
        <f t="shared" si="42"/>
        <v>2294.7037037037035</v>
      </c>
      <c r="K51">
        <f>K47/9</f>
        <v>672.51851851851859</v>
      </c>
      <c r="L51">
        <f>L47/9</f>
        <v>4020.4074074074069</v>
      </c>
      <c r="AV51" s="327" t="s">
        <v>101</v>
      </c>
      <c r="AW51" s="327"/>
      <c r="AX51" s="327"/>
      <c r="AY51" s="175"/>
      <c r="AZ51" s="175"/>
      <c r="BA51" s="175">
        <f>BA39*3</f>
        <v>55023</v>
      </c>
      <c r="BB51" s="175"/>
      <c r="BC51" s="154"/>
      <c r="BD51" s="155">
        <f t="shared" si="47"/>
        <v>55023</v>
      </c>
      <c r="BF51" s="308" t="str">
        <f>C28</f>
        <v>SÁBADO</v>
      </c>
      <c r="BG51" s="312">
        <f>AX28</f>
        <v>42728</v>
      </c>
      <c r="BH51" s="135"/>
      <c r="BI51" s="82">
        <f t="shared" si="36"/>
        <v>0</v>
      </c>
      <c r="BJ51" s="79"/>
      <c r="BK51" s="82">
        <f t="shared" si="14"/>
        <v>0</v>
      </c>
      <c r="BL51" s="79"/>
      <c r="BM51" s="82">
        <f t="shared" si="15"/>
        <v>0</v>
      </c>
      <c r="BN51" s="79"/>
      <c r="BO51" s="174"/>
      <c r="BP51" s="174"/>
      <c r="BQ51" s="119" t="e">
        <f t="shared" si="10"/>
        <v>#DIV/0!</v>
      </c>
      <c r="BR51" s="308" t="str">
        <f>BF51</f>
        <v>SÁBADO</v>
      </c>
      <c r="BS51" s="314">
        <f>BG51</f>
        <v>42728</v>
      </c>
      <c r="BT51" s="99"/>
      <c r="BU51" s="83">
        <f t="shared" si="16"/>
        <v>0</v>
      </c>
      <c r="BV51" s="174"/>
      <c r="BW51" s="83">
        <f t="shared" si="37"/>
        <v>0</v>
      </c>
      <c r="BX51" s="174"/>
      <c r="BY51" s="83">
        <f t="shared" si="38"/>
        <v>0</v>
      </c>
      <c r="BZ51" s="174"/>
      <c r="CA51" s="174"/>
      <c r="CB51" s="174"/>
      <c r="CC51" s="100" t="e">
        <f t="shared" si="11"/>
        <v>#DIV/0!</v>
      </c>
      <c r="CD51" s="308" t="str">
        <f>BR51</f>
        <v>SÁBADO</v>
      </c>
      <c r="CE51" s="316">
        <f>BS51</f>
        <v>42728</v>
      </c>
      <c r="CF51" s="99"/>
      <c r="CG51" s="74">
        <f t="shared" si="19"/>
        <v>0</v>
      </c>
      <c r="CH51" s="174"/>
      <c r="CI51" s="74">
        <f t="shared" si="20"/>
        <v>0</v>
      </c>
      <c r="CJ51" s="174"/>
      <c r="CK51" s="74">
        <f t="shared" si="21"/>
        <v>0</v>
      </c>
      <c r="CL51" s="174"/>
      <c r="CM51" s="174"/>
      <c r="CN51" s="174"/>
      <c r="CO51" s="100" t="e">
        <f t="shared" si="22"/>
        <v>#DIV/0!</v>
      </c>
      <c r="CP51" s="308" t="str">
        <f>CD51</f>
        <v>SÁBADO</v>
      </c>
      <c r="CQ51" s="318">
        <f>CE51</f>
        <v>42728</v>
      </c>
      <c r="CR51" s="91"/>
      <c r="CS51" s="83">
        <f t="shared" si="23"/>
        <v>0</v>
      </c>
      <c r="CT51" s="174"/>
      <c r="CU51" s="83">
        <f t="shared" si="24"/>
        <v>0</v>
      </c>
      <c r="CV51" s="174"/>
      <c r="CW51" s="83">
        <f t="shared" si="25"/>
        <v>0</v>
      </c>
      <c r="CX51" s="174"/>
      <c r="CY51" s="174"/>
      <c r="CZ51" s="174"/>
      <c r="DA51" s="98" t="e">
        <f t="shared" si="26"/>
        <v>#DIV/0!</v>
      </c>
      <c r="DB51" s="308" t="str">
        <f>CP51</f>
        <v>SÁBADO</v>
      </c>
      <c r="DC51" s="306">
        <f>CQ51</f>
        <v>42728</v>
      </c>
      <c r="DD51" s="99"/>
      <c r="DE51" s="83">
        <f t="shared" si="27"/>
        <v>0</v>
      </c>
      <c r="DF51" s="174"/>
      <c r="DG51" s="83">
        <f t="shared" si="28"/>
        <v>0</v>
      </c>
      <c r="DH51" s="174"/>
      <c r="DI51" s="83">
        <f t="shared" si="29"/>
        <v>0</v>
      </c>
      <c r="DJ51" s="174"/>
      <c r="DK51" s="174"/>
      <c r="DL51" s="174"/>
      <c r="DM51" s="100" t="e">
        <f t="shared" si="30"/>
        <v>#DIV/0!</v>
      </c>
      <c r="DN51" s="308" t="str">
        <f>DB51</f>
        <v>SÁBADO</v>
      </c>
      <c r="DO51" s="310">
        <f>DC51</f>
        <v>42728</v>
      </c>
      <c r="DP51" s="102"/>
      <c r="DQ51" s="74">
        <f t="shared" si="31"/>
        <v>0</v>
      </c>
      <c r="DR51" s="1"/>
      <c r="DS51" s="74">
        <f t="shared" si="32"/>
        <v>0</v>
      </c>
      <c r="DT51" s="1"/>
      <c r="DU51" s="74">
        <f t="shared" si="33"/>
        <v>0</v>
      </c>
      <c r="DV51" s="1"/>
      <c r="DW51" s="1"/>
      <c r="DX51" s="110">
        <f t="shared" si="34"/>
        <v>0</v>
      </c>
      <c r="DY51" s="108" t="e">
        <f t="shared" si="35"/>
        <v>#DIV/0!</v>
      </c>
    </row>
    <row r="52" spans="8:129" ht="19.5" thickBot="1" x14ac:dyDescent="0.3">
      <c r="AV52" s="148" t="s">
        <v>104</v>
      </c>
      <c r="AW52" s="149"/>
      <c r="AX52" s="149"/>
      <c r="AY52" s="147">
        <f>AY40*3.5</f>
        <v>103274.5</v>
      </c>
      <c r="AZ52" s="147">
        <f>AZ40*3.5</f>
        <v>114859.5</v>
      </c>
      <c r="BA52" s="147"/>
      <c r="BB52" s="147">
        <f>BB40*3.5</f>
        <v>0</v>
      </c>
      <c r="BC52" s="147">
        <f>BC40*3.5</f>
        <v>39669</v>
      </c>
      <c r="BD52" s="163">
        <f t="shared" si="47"/>
        <v>257803</v>
      </c>
      <c r="BF52" s="309"/>
      <c r="BG52" s="313"/>
      <c r="BH52" s="135"/>
      <c r="BI52" s="82">
        <f t="shared" si="36"/>
        <v>0</v>
      </c>
      <c r="BJ52" s="79"/>
      <c r="BK52" s="82">
        <f t="shared" si="14"/>
        <v>0</v>
      </c>
      <c r="BL52" s="79"/>
      <c r="BM52" s="82">
        <f t="shared" si="15"/>
        <v>0</v>
      </c>
      <c r="BN52" s="79"/>
      <c r="BO52" s="174"/>
      <c r="BP52" s="174"/>
      <c r="BQ52" s="119" t="e">
        <f t="shared" si="10"/>
        <v>#DIV/0!</v>
      </c>
      <c r="BR52" s="309"/>
      <c r="BS52" s="315"/>
      <c r="BT52" s="99"/>
      <c r="BU52" s="83">
        <f t="shared" si="16"/>
        <v>0</v>
      </c>
      <c r="BV52" s="174"/>
      <c r="BW52" s="83">
        <f t="shared" si="37"/>
        <v>0</v>
      </c>
      <c r="BX52" s="174"/>
      <c r="BY52" s="83">
        <f t="shared" si="38"/>
        <v>0</v>
      </c>
      <c r="BZ52" s="174"/>
      <c r="CA52" s="174"/>
      <c r="CB52" s="174"/>
      <c r="CC52" s="100" t="e">
        <f t="shared" si="11"/>
        <v>#DIV/0!</v>
      </c>
      <c r="CD52" s="309"/>
      <c r="CE52" s="317"/>
      <c r="CF52" s="99"/>
      <c r="CG52" s="74">
        <f t="shared" si="19"/>
        <v>0</v>
      </c>
      <c r="CH52" s="174"/>
      <c r="CI52" s="74">
        <f t="shared" si="20"/>
        <v>0</v>
      </c>
      <c r="CJ52" s="174"/>
      <c r="CK52" s="74">
        <f t="shared" si="21"/>
        <v>0</v>
      </c>
      <c r="CL52" s="174"/>
      <c r="CM52" s="174"/>
      <c r="CN52" s="174"/>
      <c r="CO52" s="100" t="e">
        <f t="shared" si="22"/>
        <v>#DIV/0!</v>
      </c>
      <c r="CP52" s="309"/>
      <c r="CQ52" s="319"/>
      <c r="CR52" s="91"/>
      <c r="CS52" s="83">
        <f t="shared" si="23"/>
        <v>0</v>
      </c>
      <c r="CT52" s="174"/>
      <c r="CU52" s="83">
        <f t="shared" si="24"/>
        <v>0</v>
      </c>
      <c r="CV52" s="174"/>
      <c r="CW52" s="83">
        <f t="shared" si="25"/>
        <v>0</v>
      </c>
      <c r="CX52" s="174"/>
      <c r="CY52" s="174"/>
      <c r="CZ52" s="174"/>
      <c r="DA52" s="98" t="e">
        <f t="shared" si="26"/>
        <v>#DIV/0!</v>
      </c>
      <c r="DB52" s="309"/>
      <c r="DC52" s="307"/>
      <c r="DD52" s="99"/>
      <c r="DE52" s="83">
        <f t="shared" si="27"/>
        <v>0</v>
      </c>
      <c r="DF52" s="174"/>
      <c r="DG52" s="83">
        <f t="shared" si="28"/>
        <v>0</v>
      </c>
      <c r="DH52" s="174"/>
      <c r="DI52" s="83">
        <f t="shared" si="29"/>
        <v>0</v>
      </c>
      <c r="DJ52" s="174"/>
      <c r="DK52" s="174"/>
      <c r="DL52" s="174"/>
      <c r="DM52" s="100" t="e">
        <f t="shared" si="30"/>
        <v>#DIV/0!</v>
      </c>
      <c r="DN52" s="309"/>
      <c r="DO52" s="311"/>
      <c r="DP52" s="102"/>
      <c r="DQ52" s="74">
        <f t="shared" si="31"/>
        <v>0</v>
      </c>
      <c r="DR52" s="1"/>
      <c r="DS52" s="74">
        <f t="shared" si="32"/>
        <v>0</v>
      </c>
      <c r="DT52" s="1"/>
      <c r="DU52" s="74">
        <f t="shared" si="33"/>
        <v>0</v>
      </c>
      <c r="DV52" s="1"/>
      <c r="DW52" s="1"/>
      <c r="DX52" s="110">
        <f t="shared" si="34"/>
        <v>0</v>
      </c>
      <c r="DY52" s="108" t="e">
        <f t="shared" si="35"/>
        <v>#DIV/0!</v>
      </c>
    </row>
    <row r="53" spans="8:129" ht="19.5" thickBot="1" x14ac:dyDescent="0.3">
      <c r="AV53" s="320" t="s">
        <v>102</v>
      </c>
      <c r="AW53" s="320"/>
      <c r="AX53" s="320"/>
      <c r="AY53" s="175"/>
      <c r="AZ53" s="175"/>
      <c r="BA53" s="175">
        <f>BA41*3</f>
        <v>15987</v>
      </c>
      <c r="BB53" s="175"/>
      <c r="BC53" s="154"/>
      <c r="BD53" s="155">
        <f t="shared" si="47"/>
        <v>15987</v>
      </c>
      <c r="BE53" s="59"/>
      <c r="BF53" s="308" t="str">
        <f>C29</f>
        <v>DOMINGO</v>
      </c>
      <c r="BG53" s="312">
        <f>AX29</f>
        <v>42729</v>
      </c>
      <c r="BH53" s="135"/>
      <c r="BI53" s="82">
        <f t="shared" si="36"/>
        <v>0</v>
      </c>
      <c r="BJ53" s="79"/>
      <c r="BK53" s="82">
        <f t="shared" si="14"/>
        <v>0</v>
      </c>
      <c r="BL53" s="79"/>
      <c r="BM53" s="82">
        <f t="shared" si="15"/>
        <v>0</v>
      </c>
      <c r="BN53" s="79"/>
      <c r="BO53" s="174"/>
      <c r="BP53" s="174"/>
      <c r="BQ53" s="119" t="e">
        <f t="shared" si="10"/>
        <v>#DIV/0!</v>
      </c>
      <c r="BR53" s="308" t="str">
        <f>BF53</f>
        <v>DOMINGO</v>
      </c>
      <c r="BS53" s="314">
        <f>BG53</f>
        <v>42729</v>
      </c>
      <c r="BT53" s="99"/>
      <c r="BU53" s="83">
        <f t="shared" si="16"/>
        <v>0</v>
      </c>
      <c r="BV53" s="174"/>
      <c r="BW53" s="83">
        <f t="shared" si="37"/>
        <v>0</v>
      </c>
      <c r="BX53" s="174"/>
      <c r="BY53" s="83">
        <f t="shared" si="38"/>
        <v>0</v>
      </c>
      <c r="BZ53" s="174"/>
      <c r="CA53" s="174"/>
      <c r="CB53" s="174"/>
      <c r="CC53" s="100" t="e">
        <f t="shared" si="11"/>
        <v>#DIV/0!</v>
      </c>
      <c r="CD53" s="308" t="str">
        <f>BR53</f>
        <v>DOMINGO</v>
      </c>
      <c r="CE53" s="316">
        <f>BS53</f>
        <v>42729</v>
      </c>
      <c r="CF53" s="99"/>
      <c r="CG53" s="74">
        <f t="shared" si="19"/>
        <v>0</v>
      </c>
      <c r="CH53" s="174"/>
      <c r="CI53" s="74">
        <f t="shared" si="20"/>
        <v>0</v>
      </c>
      <c r="CJ53" s="174"/>
      <c r="CK53" s="74">
        <f t="shared" si="21"/>
        <v>0</v>
      </c>
      <c r="CL53" s="174"/>
      <c r="CM53" s="174"/>
      <c r="CN53" s="174"/>
      <c r="CO53" s="100" t="e">
        <f t="shared" si="22"/>
        <v>#DIV/0!</v>
      </c>
      <c r="CP53" s="308" t="str">
        <f>CD53</f>
        <v>DOMINGO</v>
      </c>
      <c r="CQ53" s="318">
        <f>CE53</f>
        <v>42729</v>
      </c>
      <c r="CR53" s="91"/>
      <c r="CS53" s="83">
        <f t="shared" si="23"/>
        <v>0</v>
      </c>
      <c r="CT53" s="174"/>
      <c r="CU53" s="83">
        <f t="shared" si="24"/>
        <v>0</v>
      </c>
      <c r="CV53" s="174"/>
      <c r="CW53" s="83">
        <f t="shared" si="25"/>
        <v>0</v>
      </c>
      <c r="CX53" s="174"/>
      <c r="CY53" s="174"/>
      <c r="CZ53" s="174"/>
      <c r="DA53" s="98" t="e">
        <f t="shared" si="26"/>
        <v>#DIV/0!</v>
      </c>
      <c r="DB53" s="308" t="str">
        <f>CP53</f>
        <v>DOMINGO</v>
      </c>
      <c r="DC53" s="306">
        <f>CQ53</f>
        <v>42729</v>
      </c>
      <c r="DD53" s="99"/>
      <c r="DE53" s="83">
        <f t="shared" si="27"/>
        <v>0</v>
      </c>
      <c r="DF53" s="174"/>
      <c r="DG53" s="83">
        <f t="shared" si="28"/>
        <v>0</v>
      </c>
      <c r="DH53" s="174"/>
      <c r="DI53" s="83">
        <f t="shared" si="29"/>
        <v>0</v>
      </c>
      <c r="DJ53" s="174"/>
      <c r="DK53" s="174"/>
      <c r="DL53" s="174"/>
      <c r="DM53" s="100" t="e">
        <f t="shared" si="30"/>
        <v>#DIV/0!</v>
      </c>
      <c r="DN53" s="308" t="str">
        <f>DB53</f>
        <v>DOMINGO</v>
      </c>
      <c r="DO53" s="310">
        <f>DC53</f>
        <v>42729</v>
      </c>
      <c r="DP53" s="102"/>
      <c r="DQ53" s="74">
        <f t="shared" si="31"/>
        <v>0</v>
      </c>
      <c r="DR53" s="1"/>
      <c r="DS53" s="74">
        <f t="shared" si="32"/>
        <v>0</v>
      </c>
      <c r="DT53" s="1"/>
      <c r="DU53" s="74">
        <f t="shared" si="33"/>
        <v>0</v>
      </c>
      <c r="DV53" s="1"/>
      <c r="DW53" s="1"/>
      <c r="DX53" s="110">
        <f t="shared" si="34"/>
        <v>0</v>
      </c>
      <c r="DY53" s="108" t="e">
        <f t="shared" si="35"/>
        <v>#DIV/0!</v>
      </c>
    </row>
    <row r="54" spans="8:129" ht="19.5" thickBot="1" x14ac:dyDescent="0.3">
      <c r="AV54" s="26" t="s">
        <v>105</v>
      </c>
      <c r="AW54" s="13"/>
      <c r="AX54" s="13"/>
      <c r="AY54" s="16">
        <f>AY42*3.5</f>
        <v>28696.5</v>
      </c>
      <c r="AZ54" s="16">
        <f>AZ42*3.5</f>
        <v>21101.5</v>
      </c>
      <c r="BA54" s="16"/>
      <c r="BB54" s="16">
        <f>BB42*3.5</f>
        <v>0</v>
      </c>
      <c r="BC54" s="16">
        <f>BC42*3.5</f>
        <v>5929</v>
      </c>
      <c r="BD54" s="163">
        <f t="shared" si="47"/>
        <v>55727</v>
      </c>
      <c r="BF54" s="309"/>
      <c r="BG54" s="313"/>
      <c r="BH54" s="135"/>
      <c r="BI54" s="82">
        <f t="shared" si="36"/>
        <v>0</v>
      </c>
      <c r="BJ54" s="79"/>
      <c r="BK54" s="82">
        <f t="shared" si="14"/>
        <v>0</v>
      </c>
      <c r="BL54" s="79"/>
      <c r="BM54" s="82">
        <f t="shared" si="15"/>
        <v>0</v>
      </c>
      <c r="BN54" s="79"/>
      <c r="BO54" s="174"/>
      <c r="BP54" s="174"/>
      <c r="BQ54" s="119" t="e">
        <f t="shared" si="10"/>
        <v>#DIV/0!</v>
      </c>
      <c r="BR54" s="309"/>
      <c r="BS54" s="315"/>
      <c r="BT54" s="99"/>
      <c r="BU54" s="83">
        <f t="shared" si="16"/>
        <v>0</v>
      </c>
      <c r="BV54" s="174"/>
      <c r="BW54" s="83">
        <f t="shared" si="37"/>
        <v>0</v>
      </c>
      <c r="BX54" s="174"/>
      <c r="BY54" s="83">
        <f t="shared" si="38"/>
        <v>0</v>
      </c>
      <c r="BZ54" s="174"/>
      <c r="CA54" s="174"/>
      <c r="CB54" s="174"/>
      <c r="CC54" s="100" t="e">
        <f t="shared" si="11"/>
        <v>#DIV/0!</v>
      </c>
      <c r="CD54" s="309"/>
      <c r="CE54" s="317"/>
      <c r="CF54" s="99"/>
      <c r="CG54" s="74">
        <f t="shared" si="19"/>
        <v>0</v>
      </c>
      <c r="CH54" s="174"/>
      <c r="CI54" s="74">
        <f t="shared" si="20"/>
        <v>0</v>
      </c>
      <c r="CJ54" s="174"/>
      <c r="CK54" s="74">
        <f t="shared" si="21"/>
        <v>0</v>
      </c>
      <c r="CL54" s="174"/>
      <c r="CM54" s="174"/>
      <c r="CN54" s="174"/>
      <c r="CO54" s="100" t="e">
        <f t="shared" si="22"/>
        <v>#DIV/0!</v>
      </c>
      <c r="CP54" s="309"/>
      <c r="CQ54" s="319"/>
      <c r="CR54" s="91"/>
      <c r="CS54" s="83">
        <f t="shared" si="23"/>
        <v>0</v>
      </c>
      <c r="CT54" s="174"/>
      <c r="CU54" s="83">
        <f t="shared" si="24"/>
        <v>0</v>
      </c>
      <c r="CV54" s="174"/>
      <c r="CW54" s="83">
        <f t="shared" si="25"/>
        <v>0</v>
      </c>
      <c r="CX54" s="174"/>
      <c r="CY54" s="174"/>
      <c r="CZ54" s="174"/>
      <c r="DA54" s="98" t="e">
        <f t="shared" si="26"/>
        <v>#DIV/0!</v>
      </c>
      <c r="DB54" s="309"/>
      <c r="DC54" s="307"/>
      <c r="DD54" s="99"/>
      <c r="DE54" s="83">
        <f t="shared" si="27"/>
        <v>0</v>
      </c>
      <c r="DF54" s="174"/>
      <c r="DG54" s="83">
        <f t="shared" si="28"/>
        <v>0</v>
      </c>
      <c r="DH54" s="174"/>
      <c r="DI54" s="83">
        <f t="shared" si="29"/>
        <v>0</v>
      </c>
      <c r="DJ54" s="174"/>
      <c r="DK54" s="174"/>
      <c r="DL54" s="174"/>
      <c r="DM54" s="100" t="e">
        <f t="shared" si="30"/>
        <v>#DIV/0!</v>
      </c>
      <c r="DN54" s="309"/>
      <c r="DO54" s="311"/>
      <c r="DP54" s="102"/>
      <c r="DQ54" s="74">
        <f t="shared" si="31"/>
        <v>0</v>
      </c>
      <c r="DR54" s="1"/>
      <c r="DS54" s="74">
        <f t="shared" si="32"/>
        <v>0</v>
      </c>
      <c r="DT54" s="1"/>
      <c r="DU54" s="74">
        <f t="shared" si="33"/>
        <v>0</v>
      </c>
      <c r="DV54" s="1"/>
      <c r="DW54" s="1"/>
      <c r="DX54" s="110">
        <f t="shared" si="34"/>
        <v>0</v>
      </c>
      <c r="DY54" s="108" t="e">
        <f t="shared" si="35"/>
        <v>#DIV/0!</v>
      </c>
    </row>
    <row r="55" spans="8:129" ht="25.5" thickBot="1" x14ac:dyDescent="0.45">
      <c r="AV55" s="321" t="s">
        <v>17</v>
      </c>
      <c r="AW55" s="322"/>
      <c r="AX55" s="323"/>
      <c r="AY55" s="146">
        <f>SUM(AY49:AY54)</f>
        <v>939484</v>
      </c>
      <c r="AZ55" s="167">
        <f>SUM(AZ49:AZ54)</f>
        <v>1218588</v>
      </c>
      <c r="BA55" s="146">
        <f>SUM(BA49:BA54)</f>
        <v>479046</v>
      </c>
      <c r="BB55" s="167">
        <f>SUM(BB49:BB54)</f>
        <v>0</v>
      </c>
      <c r="BC55" s="146">
        <f>SUM(BC49:BC54)</f>
        <v>456302</v>
      </c>
      <c r="BD55" s="255">
        <f>SUM(AY55:BC55)</f>
        <v>3093420</v>
      </c>
      <c r="BF55" s="308" t="str">
        <f>C30</f>
        <v>LUNES</v>
      </c>
      <c r="BG55" s="312">
        <f>AX30</f>
        <v>42730</v>
      </c>
      <c r="BH55" s="135"/>
      <c r="BI55" s="82">
        <f t="shared" si="36"/>
        <v>0</v>
      </c>
      <c r="BJ55" s="79"/>
      <c r="BK55" s="82">
        <f t="shared" si="14"/>
        <v>0</v>
      </c>
      <c r="BL55" s="79"/>
      <c r="BM55" s="82">
        <f t="shared" si="15"/>
        <v>0</v>
      </c>
      <c r="BN55" s="79"/>
      <c r="BO55" s="174"/>
      <c r="BP55" s="174"/>
      <c r="BQ55" s="119" t="e">
        <f t="shared" si="10"/>
        <v>#DIV/0!</v>
      </c>
      <c r="BR55" s="308" t="str">
        <f>BF55</f>
        <v>LUNES</v>
      </c>
      <c r="BS55" s="314">
        <f>BG55</f>
        <v>42730</v>
      </c>
      <c r="BT55" s="99"/>
      <c r="BU55" s="83">
        <f t="shared" si="16"/>
        <v>0</v>
      </c>
      <c r="BV55" s="174"/>
      <c r="BW55" s="83">
        <f t="shared" si="37"/>
        <v>0</v>
      </c>
      <c r="BX55" s="174"/>
      <c r="BY55" s="83">
        <f t="shared" si="38"/>
        <v>0</v>
      </c>
      <c r="BZ55" s="174"/>
      <c r="CA55" s="174"/>
      <c r="CB55" s="174"/>
      <c r="CC55" s="100" t="e">
        <f t="shared" si="11"/>
        <v>#DIV/0!</v>
      </c>
      <c r="CD55" s="308" t="str">
        <f>BR55</f>
        <v>LUNES</v>
      </c>
      <c r="CE55" s="316">
        <f>BS55</f>
        <v>42730</v>
      </c>
      <c r="CF55" s="99"/>
      <c r="CG55" s="74">
        <f t="shared" si="19"/>
        <v>0</v>
      </c>
      <c r="CH55" s="174"/>
      <c r="CI55" s="74">
        <f t="shared" si="20"/>
        <v>0</v>
      </c>
      <c r="CJ55" s="174"/>
      <c r="CK55" s="74">
        <f t="shared" si="21"/>
        <v>0</v>
      </c>
      <c r="CL55" s="174"/>
      <c r="CM55" s="174"/>
      <c r="CN55" s="174"/>
      <c r="CO55" s="100" t="e">
        <f t="shared" si="22"/>
        <v>#DIV/0!</v>
      </c>
      <c r="CP55" s="308" t="str">
        <f>CD55</f>
        <v>LUNES</v>
      </c>
      <c r="CQ55" s="318">
        <f>CE55</f>
        <v>42730</v>
      </c>
      <c r="CR55" s="91"/>
      <c r="CS55" s="83">
        <f t="shared" si="23"/>
        <v>0</v>
      </c>
      <c r="CT55" s="174"/>
      <c r="CU55" s="83">
        <f t="shared" si="24"/>
        <v>0</v>
      </c>
      <c r="CV55" s="174"/>
      <c r="CW55" s="83">
        <f t="shared" si="25"/>
        <v>0</v>
      </c>
      <c r="CX55" s="174"/>
      <c r="CY55" s="174"/>
      <c r="CZ55" s="174"/>
      <c r="DA55" s="98" t="e">
        <f t="shared" si="26"/>
        <v>#DIV/0!</v>
      </c>
      <c r="DB55" s="308" t="str">
        <f>CP55</f>
        <v>LUNES</v>
      </c>
      <c r="DC55" s="306">
        <f>CQ55</f>
        <v>42730</v>
      </c>
      <c r="DD55" s="99"/>
      <c r="DE55" s="83">
        <f t="shared" si="27"/>
        <v>0</v>
      </c>
      <c r="DF55" s="174"/>
      <c r="DG55" s="83">
        <f t="shared" si="28"/>
        <v>0</v>
      </c>
      <c r="DH55" s="174"/>
      <c r="DI55" s="83">
        <f t="shared" si="29"/>
        <v>0</v>
      </c>
      <c r="DJ55" s="174"/>
      <c r="DK55" s="174"/>
      <c r="DL55" s="174"/>
      <c r="DM55" s="100" t="e">
        <f t="shared" si="30"/>
        <v>#DIV/0!</v>
      </c>
      <c r="DN55" s="308" t="str">
        <f>DB55</f>
        <v>LUNES</v>
      </c>
      <c r="DO55" s="310">
        <f>DC55</f>
        <v>42730</v>
      </c>
      <c r="DP55" s="102"/>
      <c r="DQ55" s="74">
        <f t="shared" si="31"/>
        <v>0</v>
      </c>
      <c r="DR55" s="1"/>
      <c r="DS55" s="74">
        <f t="shared" si="32"/>
        <v>0</v>
      </c>
      <c r="DT55" s="1"/>
      <c r="DU55" s="74">
        <f t="shared" si="33"/>
        <v>0</v>
      </c>
      <c r="DV55" s="1"/>
      <c r="DW55" s="1"/>
      <c r="DX55" s="110">
        <f t="shared" si="34"/>
        <v>0</v>
      </c>
      <c r="DY55" s="108" t="e">
        <f t="shared" si="35"/>
        <v>#DIV/0!</v>
      </c>
    </row>
    <row r="56" spans="8:129" ht="15.75" thickBot="1" x14ac:dyDescent="0.3">
      <c r="AY56" s="324">
        <f>AY55+AZ55+BA55</f>
        <v>2637118</v>
      </c>
      <c r="AZ56" s="325"/>
      <c r="BA56" s="326"/>
      <c r="BB56" s="324">
        <f>BB55+BC55</f>
        <v>456302</v>
      </c>
      <c r="BC56" s="326"/>
      <c r="BD56" s="210"/>
      <c r="BF56" s="309"/>
      <c r="BG56" s="313"/>
      <c r="BH56" s="135"/>
      <c r="BI56" s="82">
        <f t="shared" si="36"/>
        <v>0</v>
      </c>
      <c r="BJ56" s="79"/>
      <c r="BK56" s="82">
        <f t="shared" si="14"/>
        <v>0</v>
      </c>
      <c r="BL56" s="79"/>
      <c r="BM56" s="82">
        <f t="shared" si="15"/>
        <v>0</v>
      </c>
      <c r="BN56" s="79"/>
      <c r="BO56" s="174"/>
      <c r="BP56" s="174"/>
      <c r="BQ56" s="119" t="e">
        <f t="shared" si="10"/>
        <v>#DIV/0!</v>
      </c>
      <c r="BR56" s="309"/>
      <c r="BS56" s="315"/>
      <c r="BT56" s="99"/>
      <c r="BU56" s="83">
        <f t="shared" si="16"/>
        <v>0</v>
      </c>
      <c r="BV56" s="174"/>
      <c r="BW56" s="83">
        <f t="shared" si="37"/>
        <v>0</v>
      </c>
      <c r="BX56" s="174"/>
      <c r="BY56" s="83">
        <f t="shared" si="38"/>
        <v>0</v>
      </c>
      <c r="BZ56" s="174"/>
      <c r="CA56" s="174"/>
      <c r="CB56" s="174"/>
      <c r="CC56" s="100" t="e">
        <f t="shared" si="11"/>
        <v>#DIV/0!</v>
      </c>
      <c r="CD56" s="309"/>
      <c r="CE56" s="317"/>
      <c r="CF56" s="99"/>
      <c r="CG56" s="74">
        <f t="shared" si="19"/>
        <v>0</v>
      </c>
      <c r="CH56" s="174"/>
      <c r="CI56" s="74">
        <f t="shared" si="20"/>
        <v>0</v>
      </c>
      <c r="CJ56" s="174"/>
      <c r="CK56" s="74">
        <f t="shared" si="21"/>
        <v>0</v>
      </c>
      <c r="CL56" s="174"/>
      <c r="CM56" s="174"/>
      <c r="CN56" s="174"/>
      <c r="CO56" s="100" t="e">
        <f t="shared" si="22"/>
        <v>#DIV/0!</v>
      </c>
      <c r="CP56" s="309"/>
      <c r="CQ56" s="319"/>
      <c r="CR56" s="91"/>
      <c r="CS56" s="83">
        <f t="shared" si="23"/>
        <v>0</v>
      </c>
      <c r="CT56" s="174"/>
      <c r="CU56" s="83">
        <f t="shared" si="24"/>
        <v>0</v>
      </c>
      <c r="CV56" s="174"/>
      <c r="CW56" s="83">
        <f t="shared" si="25"/>
        <v>0</v>
      </c>
      <c r="CX56" s="174"/>
      <c r="CY56" s="174"/>
      <c r="CZ56" s="174"/>
      <c r="DA56" s="98" t="e">
        <f t="shared" si="26"/>
        <v>#DIV/0!</v>
      </c>
      <c r="DB56" s="309"/>
      <c r="DC56" s="307"/>
      <c r="DD56" s="99"/>
      <c r="DE56" s="83">
        <f t="shared" si="27"/>
        <v>0</v>
      </c>
      <c r="DF56" s="174"/>
      <c r="DG56" s="83">
        <f t="shared" si="28"/>
        <v>0</v>
      </c>
      <c r="DH56" s="174"/>
      <c r="DI56" s="83">
        <f t="shared" si="29"/>
        <v>0</v>
      </c>
      <c r="DJ56" s="174"/>
      <c r="DK56" s="174"/>
      <c r="DL56" s="174"/>
      <c r="DM56" s="100" t="e">
        <f t="shared" si="30"/>
        <v>#DIV/0!</v>
      </c>
      <c r="DN56" s="309"/>
      <c r="DO56" s="311"/>
      <c r="DP56" s="102"/>
      <c r="DQ56" s="74">
        <f t="shared" si="31"/>
        <v>0</v>
      </c>
      <c r="DR56" s="1"/>
      <c r="DS56" s="74">
        <f t="shared" si="32"/>
        <v>0</v>
      </c>
      <c r="DT56" s="1"/>
      <c r="DU56" s="74">
        <f t="shared" si="33"/>
        <v>0</v>
      </c>
      <c r="DV56" s="1"/>
      <c r="DW56" s="1"/>
      <c r="DX56" s="110">
        <f t="shared" si="34"/>
        <v>0</v>
      </c>
      <c r="DY56" s="108" t="e">
        <f t="shared" si="35"/>
        <v>#DIV/0!</v>
      </c>
    </row>
    <row r="57" spans="8:129" ht="16.5" thickTop="1" thickBot="1" x14ac:dyDescent="0.3">
      <c r="BA57" s="193">
        <f>AY56</f>
        <v>2637118</v>
      </c>
      <c r="BB57" s="194"/>
      <c r="BC57" s="193">
        <f>BB56</f>
        <v>456302</v>
      </c>
      <c r="BD57" s="213">
        <f>M36-BD55</f>
        <v>0</v>
      </c>
      <c r="BF57" s="308" t="str">
        <f>C31</f>
        <v>MARTES</v>
      </c>
      <c r="BG57" s="312">
        <f>AX31</f>
        <v>42731</v>
      </c>
      <c r="BH57" s="135"/>
      <c r="BI57" s="82">
        <f t="shared" si="36"/>
        <v>0</v>
      </c>
      <c r="BJ57" s="79"/>
      <c r="BK57" s="82">
        <f t="shared" si="14"/>
        <v>0</v>
      </c>
      <c r="BL57" s="79"/>
      <c r="BM57" s="82">
        <f t="shared" si="15"/>
        <v>0</v>
      </c>
      <c r="BN57" s="79"/>
      <c r="BO57" s="174"/>
      <c r="BP57" s="174"/>
      <c r="BQ57" s="119" t="e">
        <f t="shared" si="10"/>
        <v>#DIV/0!</v>
      </c>
      <c r="BR57" s="308" t="str">
        <f>BF57</f>
        <v>MARTES</v>
      </c>
      <c r="BS57" s="314">
        <f>BG57</f>
        <v>42731</v>
      </c>
      <c r="BT57" s="99"/>
      <c r="BU57" s="83">
        <f t="shared" si="16"/>
        <v>0</v>
      </c>
      <c r="BV57" s="174"/>
      <c r="BW57" s="83">
        <f t="shared" si="37"/>
        <v>0</v>
      </c>
      <c r="BX57" s="174"/>
      <c r="BY57" s="83">
        <f t="shared" si="38"/>
        <v>0</v>
      </c>
      <c r="BZ57" s="174"/>
      <c r="CA57" s="174"/>
      <c r="CB57" s="174"/>
      <c r="CC57" s="100" t="e">
        <f t="shared" si="11"/>
        <v>#DIV/0!</v>
      </c>
      <c r="CD57" s="308" t="str">
        <f>BR57</f>
        <v>MARTES</v>
      </c>
      <c r="CE57" s="316">
        <f>BS57</f>
        <v>42731</v>
      </c>
      <c r="CF57" s="99"/>
      <c r="CG57" s="74">
        <f t="shared" si="19"/>
        <v>0</v>
      </c>
      <c r="CH57" s="174"/>
      <c r="CI57" s="74">
        <f t="shared" si="20"/>
        <v>0</v>
      </c>
      <c r="CJ57" s="174"/>
      <c r="CK57" s="74">
        <f t="shared" si="21"/>
        <v>0</v>
      </c>
      <c r="CL57" s="174"/>
      <c r="CM57" s="174"/>
      <c r="CN57" s="174"/>
      <c r="CO57" s="100" t="e">
        <f t="shared" si="22"/>
        <v>#DIV/0!</v>
      </c>
      <c r="CP57" s="308" t="str">
        <f>CD57</f>
        <v>MARTES</v>
      </c>
      <c r="CQ57" s="318">
        <f>CE57</f>
        <v>42731</v>
      </c>
      <c r="CR57" s="91"/>
      <c r="CS57" s="83">
        <f t="shared" si="23"/>
        <v>0</v>
      </c>
      <c r="CT57" s="174"/>
      <c r="CU57" s="83">
        <f t="shared" si="24"/>
        <v>0</v>
      </c>
      <c r="CV57" s="174"/>
      <c r="CW57" s="83">
        <f t="shared" si="25"/>
        <v>0</v>
      </c>
      <c r="CX57" s="174"/>
      <c r="CY57" s="174"/>
      <c r="CZ57" s="174"/>
      <c r="DA57" s="98" t="e">
        <f t="shared" si="26"/>
        <v>#DIV/0!</v>
      </c>
      <c r="DB57" s="308" t="str">
        <f>CP57</f>
        <v>MARTES</v>
      </c>
      <c r="DC57" s="306">
        <f>CQ57</f>
        <v>42731</v>
      </c>
      <c r="DD57" s="99"/>
      <c r="DE57" s="83">
        <f t="shared" si="27"/>
        <v>0</v>
      </c>
      <c r="DF57" s="174"/>
      <c r="DG57" s="83">
        <f t="shared" si="28"/>
        <v>0</v>
      </c>
      <c r="DH57" s="174"/>
      <c r="DI57" s="83">
        <f t="shared" si="29"/>
        <v>0</v>
      </c>
      <c r="DJ57" s="174"/>
      <c r="DK57" s="174"/>
      <c r="DL57" s="174"/>
      <c r="DM57" s="100" t="e">
        <f t="shared" si="30"/>
        <v>#DIV/0!</v>
      </c>
      <c r="DN57" s="308" t="str">
        <f>DB57</f>
        <v>MARTES</v>
      </c>
      <c r="DO57" s="310">
        <f>DC57</f>
        <v>42731</v>
      </c>
      <c r="DP57" s="102"/>
      <c r="DQ57" s="74">
        <f t="shared" si="31"/>
        <v>0</v>
      </c>
      <c r="DR57" s="1"/>
      <c r="DS57" s="74">
        <f t="shared" si="32"/>
        <v>0</v>
      </c>
      <c r="DT57" s="1"/>
      <c r="DU57" s="74">
        <f t="shared" si="33"/>
        <v>0</v>
      </c>
      <c r="DV57" s="1"/>
      <c r="DW57" s="1"/>
      <c r="DX57" s="110">
        <f t="shared" si="34"/>
        <v>0</v>
      </c>
      <c r="DY57" s="108" t="e">
        <f t="shared" si="35"/>
        <v>#DIV/0!</v>
      </c>
    </row>
    <row r="58" spans="8:129" ht="16.5" thickTop="1" thickBot="1" x14ac:dyDescent="0.3">
      <c r="BD58" s="214">
        <f>SUM(BD49:BD54)-BD55</f>
        <v>0</v>
      </c>
      <c r="BF58" s="309"/>
      <c r="BG58" s="313"/>
      <c r="BH58" s="135"/>
      <c r="BI58" s="82">
        <f t="shared" si="36"/>
        <v>0</v>
      </c>
      <c r="BJ58" s="79"/>
      <c r="BK58" s="82">
        <f t="shared" si="14"/>
        <v>0</v>
      </c>
      <c r="BL58" s="79"/>
      <c r="BM58" s="82">
        <f t="shared" si="15"/>
        <v>0</v>
      </c>
      <c r="BN58" s="79"/>
      <c r="BO58" s="174"/>
      <c r="BP58" s="174"/>
      <c r="BQ58" s="119" t="e">
        <f t="shared" si="10"/>
        <v>#DIV/0!</v>
      </c>
      <c r="BR58" s="309"/>
      <c r="BS58" s="315"/>
      <c r="BT58" s="99"/>
      <c r="BU58" s="83">
        <f t="shared" si="16"/>
        <v>0</v>
      </c>
      <c r="BV58" s="174"/>
      <c r="BW58" s="83">
        <f t="shared" si="37"/>
        <v>0</v>
      </c>
      <c r="BX58" s="174"/>
      <c r="BY58" s="83">
        <f t="shared" si="38"/>
        <v>0</v>
      </c>
      <c r="BZ58" s="174"/>
      <c r="CA58" s="174"/>
      <c r="CB58" s="174"/>
      <c r="CC58" s="100" t="e">
        <f t="shared" si="11"/>
        <v>#DIV/0!</v>
      </c>
      <c r="CD58" s="309"/>
      <c r="CE58" s="317"/>
      <c r="CF58" s="99"/>
      <c r="CG58" s="74">
        <f t="shared" si="19"/>
        <v>0</v>
      </c>
      <c r="CH58" s="174"/>
      <c r="CI58" s="74">
        <f t="shared" si="20"/>
        <v>0</v>
      </c>
      <c r="CJ58" s="174"/>
      <c r="CK58" s="74">
        <f t="shared" si="21"/>
        <v>0</v>
      </c>
      <c r="CL58" s="174"/>
      <c r="CM58" s="174"/>
      <c r="CN58" s="174"/>
      <c r="CO58" s="100" t="e">
        <f t="shared" si="22"/>
        <v>#DIV/0!</v>
      </c>
      <c r="CP58" s="309"/>
      <c r="CQ58" s="319"/>
      <c r="CR58" s="91"/>
      <c r="CS58" s="83">
        <f t="shared" si="23"/>
        <v>0</v>
      </c>
      <c r="CT58" s="174"/>
      <c r="CU58" s="83">
        <f t="shared" si="24"/>
        <v>0</v>
      </c>
      <c r="CV58" s="174"/>
      <c r="CW58" s="83">
        <f t="shared" si="25"/>
        <v>0</v>
      </c>
      <c r="CX58" s="174"/>
      <c r="CY58" s="174"/>
      <c r="CZ58" s="174"/>
      <c r="DA58" s="98" t="e">
        <f t="shared" si="26"/>
        <v>#DIV/0!</v>
      </c>
      <c r="DB58" s="309"/>
      <c r="DC58" s="307"/>
      <c r="DD58" s="99"/>
      <c r="DE58" s="83">
        <f t="shared" si="27"/>
        <v>0</v>
      </c>
      <c r="DF58" s="174"/>
      <c r="DG58" s="83">
        <f t="shared" si="28"/>
        <v>0</v>
      </c>
      <c r="DH58" s="174"/>
      <c r="DI58" s="83">
        <f t="shared" si="29"/>
        <v>0</v>
      </c>
      <c r="DJ58" s="174"/>
      <c r="DK58" s="174"/>
      <c r="DL58" s="174"/>
      <c r="DM58" s="100" t="e">
        <f t="shared" si="30"/>
        <v>#DIV/0!</v>
      </c>
      <c r="DN58" s="309"/>
      <c r="DO58" s="311"/>
      <c r="DP58" s="102"/>
      <c r="DQ58" s="74">
        <f t="shared" si="31"/>
        <v>0</v>
      </c>
      <c r="DR58" s="1"/>
      <c r="DS58" s="74">
        <f t="shared" si="32"/>
        <v>0</v>
      </c>
      <c r="DT58" s="1"/>
      <c r="DU58" s="74">
        <f t="shared" si="33"/>
        <v>0</v>
      </c>
      <c r="DV58" s="1"/>
      <c r="DW58" s="1"/>
      <c r="DX58" s="110">
        <f t="shared" si="34"/>
        <v>0</v>
      </c>
      <c r="DY58" s="108" t="e">
        <f t="shared" si="35"/>
        <v>#DIV/0!</v>
      </c>
    </row>
    <row r="59" spans="8:129" ht="15.75" thickTop="1" x14ac:dyDescent="0.25">
      <c r="BF59" s="308" t="str">
        <f>C32</f>
        <v>MIÉRCOLES</v>
      </c>
      <c r="BG59" s="312">
        <f>AX32</f>
        <v>42732</v>
      </c>
      <c r="BH59" s="135"/>
      <c r="BI59" s="82">
        <f t="shared" si="36"/>
        <v>0</v>
      </c>
      <c r="BJ59" s="79"/>
      <c r="BK59" s="82">
        <f t="shared" si="14"/>
        <v>0</v>
      </c>
      <c r="BL59" s="79"/>
      <c r="BM59" s="82">
        <f t="shared" si="15"/>
        <v>0</v>
      </c>
      <c r="BN59" s="79"/>
      <c r="BO59" s="174"/>
      <c r="BP59" s="174"/>
      <c r="BQ59" s="119" t="e">
        <f t="shared" si="10"/>
        <v>#DIV/0!</v>
      </c>
      <c r="BR59" s="308" t="str">
        <f>BF59</f>
        <v>MIÉRCOLES</v>
      </c>
      <c r="BS59" s="314">
        <f>BG59</f>
        <v>42732</v>
      </c>
      <c r="BT59" s="99"/>
      <c r="BU59" s="83">
        <f t="shared" si="16"/>
        <v>0</v>
      </c>
      <c r="BV59" s="174"/>
      <c r="BW59" s="83">
        <f t="shared" si="37"/>
        <v>0</v>
      </c>
      <c r="BX59" s="174"/>
      <c r="BY59" s="83">
        <f t="shared" si="38"/>
        <v>0</v>
      </c>
      <c r="BZ59" s="174"/>
      <c r="CA59" s="174"/>
      <c r="CB59" s="174"/>
      <c r="CC59" s="100" t="e">
        <f t="shared" si="11"/>
        <v>#DIV/0!</v>
      </c>
      <c r="CD59" s="308" t="str">
        <f>BR59</f>
        <v>MIÉRCOLES</v>
      </c>
      <c r="CE59" s="316">
        <f>BS59</f>
        <v>42732</v>
      </c>
      <c r="CF59" s="99"/>
      <c r="CG59" s="74">
        <f t="shared" si="19"/>
        <v>0</v>
      </c>
      <c r="CH59" s="174"/>
      <c r="CI59" s="74">
        <f t="shared" si="20"/>
        <v>0</v>
      </c>
      <c r="CJ59" s="174"/>
      <c r="CK59" s="74">
        <f t="shared" si="21"/>
        <v>0</v>
      </c>
      <c r="CL59" s="174"/>
      <c r="CM59" s="174"/>
      <c r="CN59" s="174"/>
      <c r="CO59" s="100" t="e">
        <f t="shared" si="22"/>
        <v>#DIV/0!</v>
      </c>
      <c r="CP59" s="308" t="str">
        <f>CD59</f>
        <v>MIÉRCOLES</v>
      </c>
      <c r="CQ59" s="318">
        <f>CE59</f>
        <v>42732</v>
      </c>
      <c r="CR59" s="91"/>
      <c r="CS59" s="83">
        <f t="shared" si="23"/>
        <v>0</v>
      </c>
      <c r="CT59" s="174"/>
      <c r="CU59" s="83">
        <f t="shared" si="24"/>
        <v>0</v>
      </c>
      <c r="CV59" s="174"/>
      <c r="CW59" s="83">
        <f t="shared" si="25"/>
        <v>0</v>
      </c>
      <c r="CX59" s="174"/>
      <c r="CY59" s="174"/>
      <c r="CZ59" s="174"/>
      <c r="DA59" s="98" t="e">
        <f t="shared" si="26"/>
        <v>#DIV/0!</v>
      </c>
      <c r="DB59" s="308" t="str">
        <f>CP59</f>
        <v>MIÉRCOLES</v>
      </c>
      <c r="DC59" s="306">
        <f>CQ59</f>
        <v>42732</v>
      </c>
      <c r="DD59" s="99"/>
      <c r="DE59" s="83">
        <f t="shared" si="27"/>
        <v>0</v>
      </c>
      <c r="DF59" s="174"/>
      <c r="DG59" s="83">
        <f t="shared" si="28"/>
        <v>0</v>
      </c>
      <c r="DH59" s="174"/>
      <c r="DI59" s="83">
        <f t="shared" si="29"/>
        <v>0</v>
      </c>
      <c r="DJ59" s="174"/>
      <c r="DK59" s="174"/>
      <c r="DL59" s="174"/>
      <c r="DM59" s="100" t="e">
        <f t="shared" si="30"/>
        <v>#DIV/0!</v>
      </c>
      <c r="DN59" s="308" t="str">
        <f>DB59</f>
        <v>MIÉRCOLES</v>
      </c>
      <c r="DO59" s="310">
        <f>DC59</f>
        <v>42732</v>
      </c>
      <c r="DP59" s="102"/>
      <c r="DQ59" s="74">
        <f t="shared" si="31"/>
        <v>0</v>
      </c>
      <c r="DR59" s="1"/>
      <c r="DS59" s="74">
        <f t="shared" si="32"/>
        <v>0</v>
      </c>
      <c r="DT59" s="1"/>
      <c r="DU59" s="74">
        <f t="shared" si="33"/>
        <v>0</v>
      </c>
      <c r="DV59" s="1"/>
      <c r="DW59" s="1"/>
      <c r="DX59" s="110">
        <f t="shared" si="34"/>
        <v>0</v>
      </c>
      <c r="DY59" s="108" t="e">
        <f t="shared" si="35"/>
        <v>#DIV/0!</v>
      </c>
    </row>
    <row r="60" spans="8:129" ht="15.75" thickBot="1" x14ac:dyDescent="0.3">
      <c r="BF60" s="309"/>
      <c r="BG60" s="313"/>
      <c r="BH60" s="135"/>
      <c r="BI60" s="82">
        <f t="shared" si="36"/>
        <v>0</v>
      </c>
      <c r="BJ60" s="79"/>
      <c r="BK60" s="82">
        <f t="shared" si="14"/>
        <v>0</v>
      </c>
      <c r="BL60" s="79"/>
      <c r="BM60" s="82">
        <f t="shared" si="15"/>
        <v>0</v>
      </c>
      <c r="BN60" s="79"/>
      <c r="BO60" s="174"/>
      <c r="BP60" s="174"/>
      <c r="BQ60" s="119" t="e">
        <f t="shared" si="10"/>
        <v>#DIV/0!</v>
      </c>
      <c r="BR60" s="309"/>
      <c r="BS60" s="315"/>
      <c r="BT60" s="99"/>
      <c r="BU60" s="83">
        <f t="shared" si="16"/>
        <v>0</v>
      </c>
      <c r="BV60" s="174"/>
      <c r="BW60" s="83">
        <f t="shared" si="37"/>
        <v>0</v>
      </c>
      <c r="BX60" s="174"/>
      <c r="BY60" s="83">
        <f t="shared" si="38"/>
        <v>0</v>
      </c>
      <c r="BZ60" s="174"/>
      <c r="CA60" s="174"/>
      <c r="CB60" s="174"/>
      <c r="CC60" s="100" t="e">
        <f t="shared" si="11"/>
        <v>#DIV/0!</v>
      </c>
      <c r="CD60" s="309"/>
      <c r="CE60" s="317"/>
      <c r="CF60" s="99"/>
      <c r="CG60" s="74">
        <f t="shared" si="19"/>
        <v>0</v>
      </c>
      <c r="CH60" s="174"/>
      <c r="CI60" s="74">
        <f t="shared" si="20"/>
        <v>0</v>
      </c>
      <c r="CJ60" s="174"/>
      <c r="CK60" s="74">
        <f t="shared" si="21"/>
        <v>0</v>
      </c>
      <c r="CL60" s="174"/>
      <c r="CM60" s="174"/>
      <c r="CN60" s="174"/>
      <c r="CO60" s="100" t="e">
        <f t="shared" si="22"/>
        <v>#DIV/0!</v>
      </c>
      <c r="CP60" s="309"/>
      <c r="CQ60" s="319"/>
      <c r="CR60" s="91"/>
      <c r="CS60" s="83">
        <f t="shared" si="23"/>
        <v>0</v>
      </c>
      <c r="CT60" s="174"/>
      <c r="CU60" s="83">
        <f t="shared" si="24"/>
        <v>0</v>
      </c>
      <c r="CV60" s="174"/>
      <c r="CW60" s="83">
        <f t="shared" si="25"/>
        <v>0</v>
      </c>
      <c r="CX60" s="174"/>
      <c r="CY60" s="174"/>
      <c r="CZ60" s="174"/>
      <c r="DA60" s="98" t="e">
        <f t="shared" si="26"/>
        <v>#DIV/0!</v>
      </c>
      <c r="DB60" s="309"/>
      <c r="DC60" s="307"/>
      <c r="DD60" s="99"/>
      <c r="DE60" s="83">
        <f t="shared" si="27"/>
        <v>0</v>
      </c>
      <c r="DF60" s="174"/>
      <c r="DG60" s="83">
        <f t="shared" si="28"/>
        <v>0</v>
      </c>
      <c r="DH60" s="174"/>
      <c r="DI60" s="83">
        <f t="shared" si="29"/>
        <v>0</v>
      </c>
      <c r="DJ60" s="174"/>
      <c r="DK60" s="174"/>
      <c r="DL60" s="174"/>
      <c r="DM60" s="100" t="e">
        <f t="shared" si="30"/>
        <v>#DIV/0!</v>
      </c>
      <c r="DN60" s="309"/>
      <c r="DO60" s="311"/>
      <c r="DP60" s="102"/>
      <c r="DQ60" s="74">
        <f t="shared" si="31"/>
        <v>0</v>
      </c>
      <c r="DR60" s="1"/>
      <c r="DS60" s="74">
        <f t="shared" si="32"/>
        <v>0</v>
      </c>
      <c r="DT60" s="1"/>
      <c r="DU60" s="74">
        <f t="shared" si="33"/>
        <v>0</v>
      </c>
      <c r="DV60" s="1"/>
      <c r="DW60" s="1"/>
      <c r="DX60" s="110">
        <f t="shared" si="34"/>
        <v>0</v>
      </c>
      <c r="DY60" s="108" t="e">
        <f t="shared" si="35"/>
        <v>#DIV/0!</v>
      </c>
    </row>
    <row r="61" spans="8:129" x14ac:dyDescent="0.25">
      <c r="BF61" s="308" t="str">
        <f>C33</f>
        <v>JUEVES</v>
      </c>
      <c r="BG61" s="312">
        <f>AX33</f>
        <v>42733</v>
      </c>
      <c r="BH61" s="135"/>
      <c r="BI61" s="82">
        <f t="shared" si="36"/>
        <v>0</v>
      </c>
      <c r="BJ61" s="79"/>
      <c r="BK61" s="82">
        <f t="shared" si="14"/>
        <v>0</v>
      </c>
      <c r="BL61" s="79"/>
      <c r="BM61" s="82">
        <f t="shared" si="15"/>
        <v>0</v>
      </c>
      <c r="BN61" s="79"/>
      <c r="BO61" s="174"/>
      <c r="BP61" s="174"/>
      <c r="BQ61" s="119" t="e">
        <f t="shared" si="10"/>
        <v>#DIV/0!</v>
      </c>
      <c r="BR61" s="308" t="str">
        <f>BF61</f>
        <v>JUEVES</v>
      </c>
      <c r="BS61" s="314">
        <f>BG61</f>
        <v>42733</v>
      </c>
      <c r="BT61" s="99"/>
      <c r="BU61" s="83">
        <f t="shared" si="16"/>
        <v>0</v>
      </c>
      <c r="BV61" s="174"/>
      <c r="BW61" s="83">
        <f t="shared" si="37"/>
        <v>0</v>
      </c>
      <c r="BX61" s="174"/>
      <c r="BY61" s="83">
        <f t="shared" si="38"/>
        <v>0</v>
      </c>
      <c r="BZ61" s="174"/>
      <c r="CA61" s="174"/>
      <c r="CB61" s="174"/>
      <c r="CC61" s="100" t="e">
        <f t="shared" si="11"/>
        <v>#DIV/0!</v>
      </c>
      <c r="CD61" s="308" t="str">
        <f>BR61</f>
        <v>JUEVES</v>
      </c>
      <c r="CE61" s="316">
        <f>BS61</f>
        <v>42733</v>
      </c>
      <c r="CF61" s="99"/>
      <c r="CG61" s="74">
        <f t="shared" si="19"/>
        <v>0</v>
      </c>
      <c r="CH61" s="174"/>
      <c r="CI61" s="74">
        <f t="shared" si="20"/>
        <v>0</v>
      </c>
      <c r="CJ61" s="174"/>
      <c r="CK61" s="74">
        <f t="shared" si="21"/>
        <v>0</v>
      </c>
      <c r="CL61" s="174"/>
      <c r="CM61" s="174"/>
      <c r="CN61" s="174"/>
      <c r="CO61" s="100" t="e">
        <f t="shared" si="22"/>
        <v>#DIV/0!</v>
      </c>
      <c r="CP61" s="308" t="str">
        <f>CD61</f>
        <v>JUEVES</v>
      </c>
      <c r="CQ61" s="318">
        <f>CE61</f>
        <v>42733</v>
      </c>
      <c r="CR61" s="91"/>
      <c r="CS61" s="83">
        <f t="shared" si="23"/>
        <v>0</v>
      </c>
      <c r="CT61" s="174"/>
      <c r="CU61" s="83">
        <f t="shared" si="24"/>
        <v>0</v>
      </c>
      <c r="CV61" s="174"/>
      <c r="CW61" s="83">
        <f t="shared" si="25"/>
        <v>0</v>
      </c>
      <c r="CX61" s="174"/>
      <c r="CY61" s="174"/>
      <c r="CZ61" s="174"/>
      <c r="DA61" s="98" t="e">
        <f t="shared" si="26"/>
        <v>#DIV/0!</v>
      </c>
      <c r="DB61" s="308" t="str">
        <f>CP61</f>
        <v>JUEVES</v>
      </c>
      <c r="DC61" s="306">
        <f>CQ61</f>
        <v>42733</v>
      </c>
      <c r="DD61" s="99"/>
      <c r="DE61" s="83">
        <f t="shared" si="27"/>
        <v>0</v>
      </c>
      <c r="DF61" s="174"/>
      <c r="DG61" s="83">
        <f t="shared" si="28"/>
        <v>0</v>
      </c>
      <c r="DH61" s="174"/>
      <c r="DI61" s="83">
        <f t="shared" si="29"/>
        <v>0</v>
      </c>
      <c r="DJ61" s="174"/>
      <c r="DK61" s="174"/>
      <c r="DL61" s="174"/>
      <c r="DM61" s="100" t="e">
        <f t="shared" si="30"/>
        <v>#DIV/0!</v>
      </c>
      <c r="DN61" s="308" t="str">
        <f>DB61</f>
        <v>JUEVES</v>
      </c>
      <c r="DO61" s="310">
        <f>DC61</f>
        <v>42733</v>
      </c>
      <c r="DP61" s="102"/>
      <c r="DQ61" s="74">
        <f t="shared" si="31"/>
        <v>0</v>
      </c>
      <c r="DR61" s="1"/>
      <c r="DS61" s="74">
        <f t="shared" si="32"/>
        <v>0</v>
      </c>
      <c r="DT61" s="1"/>
      <c r="DU61" s="74">
        <f t="shared" si="33"/>
        <v>0</v>
      </c>
      <c r="DV61" s="1"/>
      <c r="DW61" s="1"/>
      <c r="DX61" s="110">
        <f t="shared" si="34"/>
        <v>0</v>
      </c>
      <c r="DY61" s="108" t="e">
        <f t="shared" si="35"/>
        <v>#DIV/0!</v>
      </c>
    </row>
    <row r="62" spans="8:129" ht="15.75" thickBot="1" x14ac:dyDescent="0.3">
      <c r="BF62" s="309"/>
      <c r="BG62" s="313"/>
      <c r="BH62" s="135"/>
      <c r="BI62" s="82">
        <f t="shared" si="36"/>
        <v>0</v>
      </c>
      <c r="BJ62" s="79"/>
      <c r="BK62" s="82">
        <f t="shared" si="14"/>
        <v>0</v>
      </c>
      <c r="BL62" s="79"/>
      <c r="BM62" s="82">
        <f t="shared" si="15"/>
        <v>0</v>
      </c>
      <c r="BN62" s="79"/>
      <c r="BO62" s="174"/>
      <c r="BP62" s="174"/>
      <c r="BQ62" s="119" t="e">
        <f t="shared" si="10"/>
        <v>#DIV/0!</v>
      </c>
      <c r="BR62" s="309"/>
      <c r="BS62" s="315"/>
      <c r="BT62" s="99"/>
      <c r="BU62" s="83">
        <f t="shared" si="16"/>
        <v>0</v>
      </c>
      <c r="BV62" s="174"/>
      <c r="BW62" s="83">
        <f t="shared" si="37"/>
        <v>0</v>
      </c>
      <c r="BX62" s="174"/>
      <c r="BY62" s="83">
        <f t="shared" si="38"/>
        <v>0</v>
      </c>
      <c r="BZ62" s="174"/>
      <c r="CA62" s="174"/>
      <c r="CB62" s="174"/>
      <c r="CC62" s="100" t="e">
        <f t="shared" si="11"/>
        <v>#DIV/0!</v>
      </c>
      <c r="CD62" s="309"/>
      <c r="CE62" s="317"/>
      <c r="CF62" s="99"/>
      <c r="CG62" s="74">
        <f t="shared" si="19"/>
        <v>0</v>
      </c>
      <c r="CH62" s="174"/>
      <c r="CI62" s="74">
        <f t="shared" si="20"/>
        <v>0</v>
      </c>
      <c r="CJ62" s="174"/>
      <c r="CK62" s="74">
        <f t="shared" si="21"/>
        <v>0</v>
      </c>
      <c r="CL62" s="174"/>
      <c r="CM62" s="174"/>
      <c r="CN62" s="174"/>
      <c r="CO62" s="100" t="e">
        <f t="shared" si="22"/>
        <v>#DIV/0!</v>
      </c>
      <c r="CP62" s="309"/>
      <c r="CQ62" s="319"/>
      <c r="CR62" s="91"/>
      <c r="CS62" s="83">
        <f t="shared" si="23"/>
        <v>0</v>
      </c>
      <c r="CT62" s="174"/>
      <c r="CU62" s="83">
        <f t="shared" si="24"/>
        <v>0</v>
      </c>
      <c r="CV62" s="174"/>
      <c r="CW62" s="83">
        <f t="shared" si="25"/>
        <v>0</v>
      </c>
      <c r="CX62" s="174"/>
      <c r="CY62" s="174"/>
      <c r="CZ62" s="174"/>
      <c r="DA62" s="98" t="e">
        <f t="shared" si="26"/>
        <v>#DIV/0!</v>
      </c>
      <c r="DB62" s="309"/>
      <c r="DC62" s="307"/>
      <c r="DD62" s="99"/>
      <c r="DE62" s="83">
        <f t="shared" si="27"/>
        <v>0</v>
      </c>
      <c r="DF62" s="174"/>
      <c r="DG62" s="83">
        <f t="shared" si="28"/>
        <v>0</v>
      </c>
      <c r="DH62" s="174"/>
      <c r="DI62" s="83">
        <f t="shared" si="29"/>
        <v>0</v>
      </c>
      <c r="DJ62" s="174"/>
      <c r="DK62" s="174"/>
      <c r="DL62" s="174"/>
      <c r="DM62" s="100" t="e">
        <f t="shared" si="30"/>
        <v>#DIV/0!</v>
      </c>
      <c r="DN62" s="309"/>
      <c r="DO62" s="311"/>
      <c r="DP62" s="102"/>
      <c r="DQ62" s="74">
        <f t="shared" si="31"/>
        <v>0</v>
      </c>
      <c r="DR62" s="1"/>
      <c r="DS62" s="74">
        <f t="shared" si="32"/>
        <v>0</v>
      </c>
      <c r="DT62" s="1"/>
      <c r="DU62" s="74">
        <f t="shared" si="33"/>
        <v>0</v>
      </c>
      <c r="DV62" s="1"/>
      <c r="DW62" s="1"/>
      <c r="DX62" s="110">
        <f t="shared" si="34"/>
        <v>0</v>
      </c>
      <c r="DY62" s="108" t="e">
        <f t="shared" si="35"/>
        <v>#DIV/0!</v>
      </c>
    </row>
    <row r="63" spans="8:129" x14ac:dyDescent="0.25">
      <c r="BF63" s="308" t="str">
        <f>C34</f>
        <v>VIERNES</v>
      </c>
      <c r="BG63" s="312">
        <f>AX34</f>
        <v>42734</v>
      </c>
      <c r="BH63" s="135"/>
      <c r="BI63" s="82">
        <f t="shared" si="36"/>
        <v>0</v>
      </c>
      <c r="BJ63" s="79"/>
      <c r="BK63" s="82">
        <f t="shared" si="14"/>
        <v>0</v>
      </c>
      <c r="BL63" s="79"/>
      <c r="BM63" s="82">
        <f t="shared" si="15"/>
        <v>0</v>
      </c>
      <c r="BN63" s="79"/>
      <c r="BO63" s="174"/>
      <c r="BP63" s="174"/>
      <c r="BQ63" s="119" t="e">
        <f t="shared" si="10"/>
        <v>#DIV/0!</v>
      </c>
      <c r="BR63" s="308" t="str">
        <f t="shared" ref="BR63:BS65" si="48">BF63</f>
        <v>VIERNES</v>
      </c>
      <c r="BS63" s="314">
        <f t="shared" si="48"/>
        <v>42734</v>
      </c>
      <c r="BT63" s="99"/>
      <c r="BU63" s="83">
        <f t="shared" si="16"/>
        <v>0</v>
      </c>
      <c r="BV63" s="174"/>
      <c r="BW63" s="83">
        <f t="shared" si="37"/>
        <v>0</v>
      </c>
      <c r="BX63" s="174"/>
      <c r="BY63" s="83">
        <f t="shared" si="38"/>
        <v>0</v>
      </c>
      <c r="BZ63" s="174"/>
      <c r="CA63" s="174"/>
      <c r="CB63" s="174"/>
      <c r="CC63" s="100" t="e">
        <f t="shared" si="11"/>
        <v>#DIV/0!</v>
      </c>
      <c r="CD63" s="308" t="str">
        <f t="shared" ref="CD63:CE63" si="49">BR63</f>
        <v>VIERNES</v>
      </c>
      <c r="CE63" s="316">
        <f t="shared" si="49"/>
        <v>42734</v>
      </c>
      <c r="CF63" s="99"/>
      <c r="CG63" s="74">
        <f t="shared" si="19"/>
        <v>0</v>
      </c>
      <c r="CH63" s="174"/>
      <c r="CI63" s="74">
        <f t="shared" si="20"/>
        <v>0</v>
      </c>
      <c r="CJ63" s="174"/>
      <c r="CK63" s="74">
        <f t="shared" si="21"/>
        <v>0</v>
      </c>
      <c r="CL63" s="174"/>
      <c r="CM63" s="174"/>
      <c r="CN63" s="174"/>
      <c r="CO63" s="100" t="e">
        <f t="shared" si="22"/>
        <v>#DIV/0!</v>
      </c>
      <c r="CP63" s="308" t="str">
        <f t="shared" ref="CP63:CQ65" si="50">CD63</f>
        <v>VIERNES</v>
      </c>
      <c r="CQ63" s="318">
        <f t="shared" si="50"/>
        <v>42734</v>
      </c>
      <c r="CR63" s="91"/>
      <c r="CS63" s="83">
        <f t="shared" si="23"/>
        <v>0</v>
      </c>
      <c r="CT63" s="174"/>
      <c r="CU63" s="83">
        <f t="shared" si="24"/>
        <v>0</v>
      </c>
      <c r="CV63" s="174"/>
      <c r="CW63" s="83">
        <f t="shared" si="25"/>
        <v>0</v>
      </c>
      <c r="CX63" s="174"/>
      <c r="CY63" s="174"/>
      <c r="CZ63" s="174"/>
      <c r="DA63" s="98" t="e">
        <f t="shared" si="26"/>
        <v>#DIV/0!</v>
      </c>
      <c r="DB63" s="308" t="str">
        <f t="shared" ref="DB63" si="51">CP63</f>
        <v>VIERNES</v>
      </c>
      <c r="DC63" s="306">
        <f>CQ63</f>
        <v>42734</v>
      </c>
      <c r="DD63" s="99"/>
      <c r="DE63" s="83">
        <f t="shared" si="27"/>
        <v>0</v>
      </c>
      <c r="DF63" s="174"/>
      <c r="DG63" s="83">
        <f t="shared" si="28"/>
        <v>0</v>
      </c>
      <c r="DH63" s="174"/>
      <c r="DI63" s="83">
        <f t="shared" si="29"/>
        <v>0</v>
      </c>
      <c r="DJ63" s="174"/>
      <c r="DK63" s="174"/>
      <c r="DL63" s="174"/>
      <c r="DM63" s="100" t="e">
        <f t="shared" si="30"/>
        <v>#DIV/0!</v>
      </c>
      <c r="DN63" s="308" t="str">
        <f t="shared" ref="DN63:DO65" si="52">DB63</f>
        <v>VIERNES</v>
      </c>
      <c r="DO63" s="310">
        <f t="shared" si="52"/>
        <v>42734</v>
      </c>
      <c r="DP63" s="102"/>
      <c r="DQ63" s="74">
        <f t="shared" si="31"/>
        <v>0</v>
      </c>
      <c r="DR63" s="1"/>
      <c r="DS63" s="74">
        <f t="shared" si="32"/>
        <v>0</v>
      </c>
      <c r="DT63" s="1"/>
      <c r="DU63" s="74">
        <f t="shared" si="33"/>
        <v>0</v>
      </c>
      <c r="DV63" s="1"/>
      <c r="DW63" s="1"/>
      <c r="DX63" s="110">
        <f t="shared" si="34"/>
        <v>0</v>
      </c>
      <c r="DY63" s="108" t="e">
        <f t="shared" si="35"/>
        <v>#DIV/0!</v>
      </c>
    </row>
    <row r="64" spans="8:129" ht="15.75" thickBot="1" x14ac:dyDescent="0.3">
      <c r="BF64" s="309"/>
      <c r="BG64" s="313"/>
      <c r="BH64" s="135"/>
      <c r="BI64" s="82">
        <f t="shared" si="36"/>
        <v>0</v>
      </c>
      <c r="BJ64" s="79"/>
      <c r="BK64" s="82">
        <f t="shared" si="14"/>
        <v>0</v>
      </c>
      <c r="BL64" s="79"/>
      <c r="BM64" s="82">
        <f t="shared" si="15"/>
        <v>0</v>
      </c>
      <c r="BN64" s="79"/>
      <c r="BO64" s="174"/>
      <c r="BP64" s="174"/>
      <c r="BQ64" s="119" t="e">
        <f t="shared" si="10"/>
        <v>#DIV/0!</v>
      </c>
      <c r="BR64" s="309"/>
      <c r="BS64" s="315"/>
      <c r="BT64" s="99"/>
      <c r="BU64" s="83">
        <f t="shared" si="16"/>
        <v>0</v>
      </c>
      <c r="BV64" s="174"/>
      <c r="BW64" s="83">
        <f t="shared" si="37"/>
        <v>0</v>
      </c>
      <c r="BX64" s="174"/>
      <c r="BY64" s="83">
        <f t="shared" si="38"/>
        <v>0</v>
      </c>
      <c r="BZ64" s="174"/>
      <c r="CA64" s="174"/>
      <c r="CB64" s="174"/>
      <c r="CC64" s="100" t="e">
        <f t="shared" si="11"/>
        <v>#DIV/0!</v>
      </c>
      <c r="CD64" s="309"/>
      <c r="CE64" s="317"/>
      <c r="CF64" s="99"/>
      <c r="CG64" s="74">
        <f t="shared" si="19"/>
        <v>0</v>
      </c>
      <c r="CH64" s="174"/>
      <c r="CI64" s="74">
        <f t="shared" si="20"/>
        <v>0</v>
      </c>
      <c r="CJ64" s="174"/>
      <c r="CK64" s="74">
        <f t="shared" si="21"/>
        <v>0</v>
      </c>
      <c r="CL64" s="174"/>
      <c r="CM64" s="174"/>
      <c r="CN64" s="174"/>
      <c r="CO64" s="100" t="e">
        <f t="shared" si="22"/>
        <v>#DIV/0!</v>
      </c>
      <c r="CP64" s="309"/>
      <c r="CQ64" s="319"/>
      <c r="CR64" s="91"/>
      <c r="CS64" s="83">
        <f t="shared" si="23"/>
        <v>0</v>
      </c>
      <c r="CT64" s="174"/>
      <c r="CU64" s="83">
        <f t="shared" si="24"/>
        <v>0</v>
      </c>
      <c r="CV64" s="174"/>
      <c r="CW64" s="83">
        <f t="shared" si="25"/>
        <v>0</v>
      </c>
      <c r="CX64" s="174"/>
      <c r="CY64" s="174"/>
      <c r="CZ64" s="174"/>
      <c r="DA64" s="98" t="e">
        <f t="shared" si="26"/>
        <v>#DIV/0!</v>
      </c>
      <c r="DB64" s="309"/>
      <c r="DC64" s="307"/>
      <c r="DD64" s="99"/>
      <c r="DE64" s="83">
        <f t="shared" si="27"/>
        <v>0</v>
      </c>
      <c r="DF64" s="174"/>
      <c r="DG64" s="83">
        <f t="shared" si="28"/>
        <v>0</v>
      </c>
      <c r="DH64" s="174"/>
      <c r="DI64" s="83">
        <f t="shared" si="29"/>
        <v>0</v>
      </c>
      <c r="DJ64" s="174"/>
      <c r="DK64" s="174"/>
      <c r="DL64" s="174"/>
      <c r="DM64" s="100" t="e">
        <f t="shared" si="30"/>
        <v>#DIV/0!</v>
      </c>
      <c r="DN64" s="309"/>
      <c r="DO64" s="311"/>
      <c r="DP64" s="102"/>
      <c r="DQ64" s="74">
        <f t="shared" si="31"/>
        <v>0</v>
      </c>
      <c r="DR64" s="1"/>
      <c r="DS64" s="74">
        <f t="shared" si="32"/>
        <v>0</v>
      </c>
      <c r="DT64" s="1"/>
      <c r="DU64" s="74">
        <f t="shared" si="33"/>
        <v>0</v>
      </c>
      <c r="DV64" s="1"/>
      <c r="DW64" s="1"/>
      <c r="DX64" s="110">
        <f t="shared" si="34"/>
        <v>0</v>
      </c>
      <c r="DY64" s="108" t="e">
        <f t="shared" si="35"/>
        <v>#DIV/0!</v>
      </c>
    </row>
    <row r="65" spans="58:129" x14ac:dyDescent="0.25">
      <c r="BF65" s="308" t="str">
        <f>C35</f>
        <v>SÁBADO</v>
      </c>
      <c r="BG65" s="312">
        <f>AX35</f>
        <v>42735</v>
      </c>
      <c r="BH65" s="135"/>
      <c r="BI65" s="82">
        <f t="shared" si="36"/>
        <v>0</v>
      </c>
      <c r="BJ65" s="79"/>
      <c r="BK65" s="82">
        <f t="shared" si="14"/>
        <v>0</v>
      </c>
      <c r="BL65" s="79"/>
      <c r="BM65" s="82">
        <f t="shared" si="15"/>
        <v>0</v>
      </c>
      <c r="BN65" s="79"/>
      <c r="BO65" s="174"/>
      <c r="BP65" s="174"/>
      <c r="BQ65" s="119" t="e">
        <f t="shared" si="10"/>
        <v>#DIV/0!</v>
      </c>
      <c r="BR65" s="308" t="str">
        <f t="shared" ref="BR65" si="53">BF65</f>
        <v>SÁBADO</v>
      </c>
      <c r="BS65" s="314">
        <f t="shared" si="48"/>
        <v>42735</v>
      </c>
      <c r="BT65" s="99"/>
      <c r="BU65" s="83">
        <f t="shared" si="16"/>
        <v>0</v>
      </c>
      <c r="BV65" s="174"/>
      <c r="BW65" s="83">
        <f t="shared" si="37"/>
        <v>0</v>
      </c>
      <c r="BX65" s="174"/>
      <c r="BY65" s="83">
        <f t="shared" si="38"/>
        <v>0</v>
      </c>
      <c r="BZ65" s="174"/>
      <c r="CA65" s="174"/>
      <c r="CB65" s="174"/>
      <c r="CC65" s="100" t="e">
        <f t="shared" si="11"/>
        <v>#DIV/0!</v>
      </c>
      <c r="CD65" s="308" t="str">
        <f>BR65</f>
        <v>SÁBADO</v>
      </c>
      <c r="CE65" s="316">
        <f>BS65</f>
        <v>42735</v>
      </c>
      <c r="CF65" s="99"/>
      <c r="CG65" s="74">
        <f t="shared" si="19"/>
        <v>0</v>
      </c>
      <c r="CH65" s="174"/>
      <c r="CI65" s="74">
        <f t="shared" si="20"/>
        <v>0</v>
      </c>
      <c r="CJ65" s="174"/>
      <c r="CK65" s="74">
        <f t="shared" si="21"/>
        <v>0</v>
      </c>
      <c r="CL65" s="174"/>
      <c r="CM65" s="174"/>
      <c r="CN65" s="174"/>
      <c r="CO65" s="100" t="e">
        <f t="shared" si="22"/>
        <v>#DIV/0!</v>
      </c>
      <c r="CP65" s="308" t="str">
        <f t="shared" ref="CP65" si="54">CD65</f>
        <v>SÁBADO</v>
      </c>
      <c r="CQ65" s="318">
        <f t="shared" si="50"/>
        <v>42735</v>
      </c>
      <c r="CR65" s="91"/>
      <c r="CS65" s="83">
        <f t="shared" si="23"/>
        <v>0</v>
      </c>
      <c r="CT65" s="174"/>
      <c r="CU65" s="83">
        <f t="shared" si="24"/>
        <v>0</v>
      </c>
      <c r="CV65" s="174"/>
      <c r="CW65" s="83">
        <f t="shared" si="25"/>
        <v>0</v>
      </c>
      <c r="CX65" s="174"/>
      <c r="CY65" s="174"/>
      <c r="CZ65" s="174"/>
      <c r="DA65" s="98" t="e">
        <f t="shared" si="26"/>
        <v>#DIV/0!</v>
      </c>
      <c r="DB65" s="308" t="str">
        <f>CP65</f>
        <v>SÁBADO</v>
      </c>
      <c r="DC65" s="306">
        <f>CQ65</f>
        <v>42735</v>
      </c>
      <c r="DD65" s="99"/>
      <c r="DE65" s="83">
        <f t="shared" si="27"/>
        <v>0</v>
      </c>
      <c r="DF65" s="174"/>
      <c r="DG65" s="83">
        <f t="shared" si="28"/>
        <v>0</v>
      </c>
      <c r="DH65" s="174"/>
      <c r="DI65" s="83">
        <f t="shared" si="29"/>
        <v>0</v>
      </c>
      <c r="DJ65" s="174"/>
      <c r="DK65" s="174"/>
      <c r="DL65" s="174"/>
      <c r="DM65" s="100" t="e">
        <f t="shared" si="30"/>
        <v>#DIV/0!</v>
      </c>
      <c r="DN65" s="308" t="str">
        <f t="shared" ref="DN65" si="55">DB65</f>
        <v>SÁBADO</v>
      </c>
      <c r="DO65" s="310">
        <f t="shared" si="52"/>
        <v>42735</v>
      </c>
      <c r="DP65" s="102"/>
      <c r="DQ65" s="74">
        <f t="shared" si="31"/>
        <v>0</v>
      </c>
      <c r="DR65" s="1"/>
      <c r="DS65" s="74">
        <f t="shared" si="32"/>
        <v>0</v>
      </c>
      <c r="DT65" s="1"/>
      <c r="DU65" s="74">
        <f t="shared" si="33"/>
        <v>0</v>
      </c>
      <c r="DV65" s="1"/>
      <c r="DW65" s="1"/>
      <c r="DX65" s="110">
        <f t="shared" ref="DX65:DX66" si="56">DW65</f>
        <v>0</v>
      </c>
      <c r="DY65" s="108" t="e">
        <f t="shared" si="35"/>
        <v>#DIV/0!</v>
      </c>
    </row>
    <row r="66" spans="58:129" ht="15.75" thickBot="1" x14ac:dyDescent="0.3">
      <c r="BF66" s="309"/>
      <c r="BG66" s="313"/>
      <c r="BH66" s="95"/>
      <c r="BI66" s="82">
        <f t="shared" si="36"/>
        <v>0</v>
      </c>
      <c r="BJ66" s="96"/>
      <c r="BK66" s="82">
        <f t="shared" si="14"/>
        <v>0</v>
      </c>
      <c r="BL66" s="96"/>
      <c r="BM66" s="82">
        <f t="shared" si="15"/>
        <v>0</v>
      </c>
      <c r="BN66" s="96"/>
      <c r="BO66" s="97"/>
      <c r="BP66" s="97"/>
      <c r="BQ66" s="119" t="e">
        <f t="shared" si="10"/>
        <v>#DIV/0!</v>
      </c>
      <c r="BR66" s="309"/>
      <c r="BS66" s="315"/>
      <c r="BT66" s="120"/>
      <c r="BU66" s="83">
        <f t="shared" si="16"/>
        <v>0</v>
      </c>
      <c r="BV66" s="174"/>
      <c r="BW66" s="83">
        <f t="shared" si="37"/>
        <v>0</v>
      </c>
      <c r="BX66" s="174"/>
      <c r="BY66" s="83">
        <f t="shared" si="38"/>
        <v>0</v>
      </c>
      <c r="BZ66" s="174"/>
      <c r="CA66" s="141"/>
      <c r="CB66" s="174"/>
      <c r="CC66" s="100" t="e">
        <f t="shared" si="11"/>
        <v>#DIV/0!</v>
      </c>
      <c r="CD66" s="309"/>
      <c r="CE66" s="317"/>
      <c r="CF66" s="99"/>
      <c r="CG66" s="74">
        <f t="shared" si="19"/>
        <v>0</v>
      </c>
      <c r="CH66" s="174"/>
      <c r="CI66" s="74">
        <f t="shared" si="20"/>
        <v>0</v>
      </c>
      <c r="CJ66" s="174"/>
      <c r="CK66" s="74">
        <f t="shared" si="21"/>
        <v>0</v>
      </c>
      <c r="CL66" s="174"/>
      <c r="CM66" s="141"/>
      <c r="CN66" s="174"/>
      <c r="CO66" s="100" t="e">
        <f t="shared" si="22"/>
        <v>#DIV/0!</v>
      </c>
      <c r="CP66" s="309"/>
      <c r="CQ66" s="319"/>
      <c r="CR66" s="91"/>
      <c r="CS66" s="83">
        <f t="shared" si="23"/>
        <v>0</v>
      </c>
      <c r="CT66" s="174"/>
      <c r="CU66" s="83">
        <f t="shared" si="24"/>
        <v>0</v>
      </c>
      <c r="CV66" s="174"/>
      <c r="CW66" s="83">
        <f t="shared" si="25"/>
        <v>0</v>
      </c>
      <c r="CX66" s="174"/>
      <c r="CY66" s="141"/>
      <c r="CZ66" s="174"/>
      <c r="DA66" s="98" t="e">
        <f t="shared" si="26"/>
        <v>#DIV/0!</v>
      </c>
      <c r="DB66" s="309"/>
      <c r="DC66" s="307"/>
      <c r="DD66" s="99"/>
      <c r="DE66" s="83">
        <f t="shared" si="27"/>
        <v>0</v>
      </c>
      <c r="DF66" s="174"/>
      <c r="DG66" s="83">
        <f t="shared" si="28"/>
        <v>0</v>
      </c>
      <c r="DH66" s="174"/>
      <c r="DI66" s="83">
        <f t="shared" si="29"/>
        <v>0</v>
      </c>
      <c r="DJ66" s="174"/>
      <c r="DK66" s="141"/>
      <c r="DL66" s="174"/>
      <c r="DM66" s="100" t="e">
        <f t="shared" si="30"/>
        <v>#DIV/0!</v>
      </c>
      <c r="DN66" s="309"/>
      <c r="DO66" s="311"/>
      <c r="DP66" s="103"/>
      <c r="DQ66" s="87">
        <f t="shared" si="31"/>
        <v>0</v>
      </c>
      <c r="DR66" s="84"/>
      <c r="DS66" s="87">
        <f t="shared" si="32"/>
        <v>0</v>
      </c>
      <c r="DT66" s="84"/>
      <c r="DU66" s="87">
        <f t="shared" si="33"/>
        <v>0</v>
      </c>
      <c r="DV66" s="84"/>
      <c r="DW66" s="84"/>
      <c r="DX66" s="110">
        <f t="shared" si="56"/>
        <v>0</v>
      </c>
      <c r="DY66" s="108" t="e">
        <f t="shared" si="35"/>
        <v>#DIV/0!</v>
      </c>
    </row>
    <row r="67" spans="58:129" ht="15.75" thickBot="1" x14ac:dyDescent="0.3">
      <c r="BG67" s="122" t="s">
        <v>28</v>
      </c>
      <c r="BH67" s="286">
        <f t="shared" ref="BH67:BP67" si="57">SUM(BH5:BH66)</f>
        <v>19361</v>
      </c>
      <c r="BI67" s="82">
        <f t="shared" si="36"/>
        <v>67763.5</v>
      </c>
      <c r="BJ67" s="93">
        <f t="shared" si="57"/>
        <v>4827</v>
      </c>
      <c r="BK67" s="82">
        <f t="shared" si="14"/>
        <v>16894.5</v>
      </c>
      <c r="BL67" s="93">
        <f t="shared" si="57"/>
        <v>71171</v>
      </c>
      <c r="BM67" s="82">
        <f t="shared" si="15"/>
        <v>498197</v>
      </c>
      <c r="BN67" s="93">
        <f t="shared" si="57"/>
        <v>169</v>
      </c>
      <c r="BO67" s="94">
        <f t="shared" si="57"/>
        <v>322</v>
      </c>
      <c r="BP67" s="121">
        <f t="shared" si="57"/>
        <v>584</v>
      </c>
      <c r="BQ67" s="119">
        <f t="shared" si="10"/>
        <v>998.03938356164383</v>
      </c>
      <c r="BR67" s="127"/>
      <c r="BS67" s="131" t="s">
        <v>28</v>
      </c>
      <c r="BT67" s="101">
        <f>SUM(BT5:BT66)</f>
        <v>20562</v>
      </c>
      <c r="BU67" s="83">
        <f t="shared" si="16"/>
        <v>71967</v>
      </c>
      <c r="BV67" s="80">
        <f>SUM(BV5:BV66)</f>
        <v>3309</v>
      </c>
      <c r="BW67" s="83">
        <f t="shared" si="37"/>
        <v>11581.5</v>
      </c>
      <c r="BX67" s="80">
        <f>SUM(BX5:BX66)</f>
        <v>92031</v>
      </c>
      <c r="BY67" s="83">
        <f t="shared" si="38"/>
        <v>644217</v>
      </c>
      <c r="BZ67" s="76">
        <f>SUM(BZ5:BZ66)</f>
        <v>174</v>
      </c>
      <c r="CA67" s="142">
        <f>SUM(CA5:CA66)</f>
        <v>316</v>
      </c>
      <c r="CB67" s="86">
        <f>SUM(CB5:CB66)</f>
        <v>600</v>
      </c>
      <c r="CC67" s="100">
        <f t="shared" si="11"/>
        <v>1212.9425000000001</v>
      </c>
      <c r="CE67" s="122" t="s">
        <v>28</v>
      </c>
      <c r="CF67" s="101">
        <f>SUM(CF5:CF66)</f>
        <v>12964</v>
      </c>
      <c r="CG67" s="74">
        <f t="shared" si="19"/>
        <v>38892</v>
      </c>
      <c r="CH67" s="80">
        <f>SUM(CH5:CH66)</f>
        <v>3211</v>
      </c>
      <c r="CI67" s="74">
        <f t="shared" si="20"/>
        <v>9633</v>
      </c>
      <c r="CJ67" s="80">
        <f>SUM(CJ5:CJ66)</f>
        <v>48539</v>
      </c>
      <c r="CK67" s="74">
        <f t="shared" si="21"/>
        <v>291234</v>
      </c>
      <c r="CL67" s="80">
        <f>SUM(CL5:CL66)</f>
        <v>118</v>
      </c>
      <c r="CM67" s="174">
        <f>SUM(CM5:CM66)</f>
        <v>212</v>
      </c>
      <c r="CN67" s="86">
        <f>SUM(CN5:CN66)</f>
        <v>390</v>
      </c>
      <c r="CO67" s="100">
        <f t="shared" si="22"/>
        <v>871.17692307692312</v>
      </c>
      <c r="CP67" s="130"/>
      <c r="CQ67" s="128" t="s">
        <v>28</v>
      </c>
      <c r="CR67" s="80">
        <f>SUM(CR5:CR66)</f>
        <v>0</v>
      </c>
      <c r="CS67" s="83">
        <f t="shared" si="23"/>
        <v>0</v>
      </c>
      <c r="CT67" s="80">
        <f>SUM(CT5:CT66)</f>
        <v>0</v>
      </c>
      <c r="CU67" s="83">
        <f t="shared" si="24"/>
        <v>0</v>
      </c>
      <c r="CV67" s="80">
        <f>SUM(CV5:CV66)</f>
        <v>0</v>
      </c>
      <c r="CW67" s="83">
        <f t="shared" si="25"/>
        <v>0</v>
      </c>
      <c r="CX67" s="80">
        <f>SUM(CX5:CX66)</f>
        <v>0</v>
      </c>
      <c r="CY67" s="174">
        <f>SUM(CY5:CY66)</f>
        <v>0</v>
      </c>
      <c r="CZ67" s="86">
        <f>SUM(CZ5:CZ66)</f>
        <v>0</v>
      </c>
      <c r="DA67" s="98" t="e">
        <f t="shared" si="26"/>
        <v>#DIV/0!</v>
      </c>
      <c r="DC67" s="122" t="s">
        <v>28</v>
      </c>
      <c r="DD67" s="101">
        <f>SUM(DD5:DD66)</f>
        <v>7033</v>
      </c>
      <c r="DE67" s="83">
        <f t="shared" si="27"/>
        <v>24615.5</v>
      </c>
      <c r="DF67" s="80">
        <f>SUM(DF5:DF66)</f>
        <v>939</v>
      </c>
      <c r="DG67" s="83">
        <f t="shared" si="28"/>
        <v>3286.5</v>
      </c>
      <c r="DH67" s="80">
        <f>SUM(DH5:DH66)</f>
        <v>34909</v>
      </c>
      <c r="DI67" s="83">
        <f t="shared" si="29"/>
        <v>244363</v>
      </c>
      <c r="DJ67" s="80">
        <f>SUM(DJ5:DJ66)</f>
        <v>76</v>
      </c>
      <c r="DK67" s="174">
        <f>SUM(DK5:DK66)</f>
        <v>139</v>
      </c>
      <c r="DL67" s="86">
        <f>SUM(DL5:DL66)</f>
        <v>262</v>
      </c>
      <c r="DM67" s="100">
        <f t="shared" si="30"/>
        <v>1039.179389312977</v>
      </c>
      <c r="DN67" s="130"/>
      <c r="DO67" s="105" t="s">
        <v>28</v>
      </c>
      <c r="DP67" s="104">
        <f>SUM(DP5:DP66)</f>
        <v>246</v>
      </c>
      <c r="DQ67" s="74">
        <f t="shared" si="31"/>
        <v>922.5</v>
      </c>
      <c r="DR67" s="85">
        <f t="shared" ref="DR67:DX67" si="58">SUM(DR5:DR66)</f>
        <v>1918</v>
      </c>
      <c r="DS67" s="74">
        <f t="shared" si="32"/>
        <v>7192.5</v>
      </c>
      <c r="DT67" s="85">
        <f t="shared" si="58"/>
        <v>5399</v>
      </c>
      <c r="DU67" s="74">
        <f t="shared" si="33"/>
        <v>40492.5</v>
      </c>
      <c r="DV67" s="85">
        <f t="shared" si="58"/>
        <v>24</v>
      </c>
      <c r="DW67" s="126">
        <f t="shared" si="58"/>
        <v>46</v>
      </c>
      <c r="DX67" s="123">
        <f t="shared" si="58"/>
        <v>46</v>
      </c>
      <c r="DY67" s="108">
        <f t="shared" si="35"/>
        <v>1056.6847826086957</v>
      </c>
    </row>
  </sheetData>
  <dataConsolidate/>
  <mergeCells count="400">
    <mergeCell ref="CP65:CP66"/>
    <mergeCell ref="CQ65:CQ66"/>
    <mergeCell ref="DB65:DB66"/>
    <mergeCell ref="DC65:DC66"/>
    <mergeCell ref="DN65:DN66"/>
    <mergeCell ref="DO65:DO66"/>
    <mergeCell ref="BF65:BF66"/>
    <mergeCell ref="BG65:BG66"/>
    <mergeCell ref="BR65:BR66"/>
    <mergeCell ref="BS65:BS66"/>
    <mergeCell ref="CD65:CD66"/>
    <mergeCell ref="CE65:CE66"/>
    <mergeCell ref="CP63:CP64"/>
    <mergeCell ref="CQ63:CQ64"/>
    <mergeCell ref="DB63:DB64"/>
    <mergeCell ref="DC63:DC64"/>
    <mergeCell ref="DN63:DN64"/>
    <mergeCell ref="DO63:DO64"/>
    <mergeCell ref="BF63:BF64"/>
    <mergeCell ref="BG63:BG64"/>
    <mergeCell ref="BR63:BR64"/>
    <mergeCell ref="BS63:BS64"/>
    <mergeCell ref="CD63:CD64"/>
    <mergeCell ref="CE63:CE64"/>
    <mergeCell ref="CP61:CP62"/>
    <mergeCell ref="CQ61:CQ62"/>
    <mergeCell ref="DB61:DB62"/>
    <mergeCell ref="DC61:DC62"/>
    <mergeCell ref="DN61:DN62"/>
    <mergeCell ref="DO61:DO62"/>
    <mergeCell ref="BF61:BF62"/>
    <mergeCell ref="BG61:BG62"/>
    <mergeCell ref="BR61:BR62"/>
    <mergeCell ref="BS61:BS62"/>
    <mergeCell ref="CD61:CD62"/>
    <mergeCell ref="CE61:CE62"/>
    <mergeCell ref="CP59:CP60"/>
    <mergeCell ref="CQ59:CQ60"/>
    <mergeCell ref="DB59:DB60"/>
    <mergeCell ref="DC59:DC60"/>
    <mergeCell ref="DN59:DN60"/>
    <mergeCell ref="DO59:DO60"/>
    <mergeCell ref="BF59:BF60"/>
    <mergeCell ref="BG59:BG60"/>
    <mergeCell ref="BR59:BR60"/>
    <mergeCell ref="BS59:BS60"/>
    <mergeCell ref="CD59:CD60"/>
    <mergeCell ref="CE59:CE60"/>
    <mergeCell ref="CP57:CP58"/>
    <mergeCell ref="CQ57:CQ58"/>
    <mergeCell ref="DB57:DB58"/>
    <mergeCell ref="DC57:DC58"/>
    <mergeCell ref="DN57:DN58"/>
    <mergeCell ref="DO57:DO58"/>
    <mergeCell ref="BF57:BF58"/>
    <mergeCell ref="BG57:BG58"/>
    <mergeCell ref="BR57:BR58"/>
    <mergeCell ref="BS57:BS58"/>
    <mergeCell ref="CD57:CD58"/>
    <mergeCell ref="CE57:CE58"/>
    <mergeCell ref="DN55:DN56"/>
    <mergeCell ref="DO55:DO56"/>
    <mergeCell ref="AY56:BA56"/>
    <mergeCell ref="BB56:BC56"/>
    <mergeCell ref="DN53:DN54"/>
    <mergeCell ref="DO53:DO54"/>
    <mergeCell ref="CQ53:CQ54"/>
    <mergeCell ref="DB53:DB54"/>
    <mergeCell ref="DC53:DC54"/>
    <mergeCell ref="CD55:CD56"/>
    <mergeCell ref="CE55:CE56"/>
    <mergeCell ref="CP55:CP56"/>
    <mergeCell ref="CD53:CD54"/>
    <mergeCell ref="CE53:CE54"/>
    <mergeCell ref="CP53:CP54"/>
    <mergeCell ref="CQ55:CQ56"/>
    <mergeCell ref="DB55:DB56"/>
    <mergeCell ref="DC55:DC56"/>
    <mergeCell ref="AV53:AX53"/>
    <mergeCell ref="BF53:BF54"/>
    <mergeCell ref="BG53:BG54"/>
    <mergeCell ref="BR53:BR54"/>
    <mergeCell ref="BS53:BS54"/>
    <mergeCell ref="AV55:AX55"/>
    <mergeCell ref="BF55:BF56"/>
    <mergeCell ref="BG55:BG56"/>
    <mergeCell ref="BR55:BR56"/>
    <mergeCell ref="BS55:BS56"/>
    <mergeCell ref="DN49:DN50"/>
    <mergeCell ref="DO49:DO50"/>
    <mergeCell ref="AV51:AX51"/>
    <mergeCell ref="BF51:BF52"/>
    <mergeCell ref="BG51:BG52"/>
    <mergeCell ref="BR51:BR52"/>
    <mergeCell ref="BS51:BS52"/>
    <mergeCell ref="CD51:CD52"/>
    <mergeCell ref="CE51:CE52"/>
    <mergeCell ref="CP51:CP52"/>
    <mergeCell ref="CD49:CD50"/>
    <mergeCell ref="CE49:CE50"/>
    <mergeCell ref="CP49:CP50"/>
    <mergeCell ref="CQ49:CQ50"/>
    <mergeCell ref="DB49:DB50"/>
    <mergeCell ref="DC49:DC50"/>
    <mergeCell ref="CQ51:CQ52"/>
    <mergeCell ref="DB51:DB52"/>
    <mergeCell ref="DC51:DC52"/>
    <mergeCell ref="DN51:DN52"/>
    <mergeCell ref="DO51:DO52"/>
    <mergeCell ref="AV48:AX48"/>
    <mergeCell ref="AV49:AX49"/>
    <mergeCell ref="BF49:BF50"/>
    <mergeCell ref="BG49:BG50"/>
    <mergeCell ref="BR49:BR50"/>
    <mergeCell ref="BS49:BS50"/>
    <mergeCell ref="CP47:CP48"/>
    <mergeCell ref="CQ47:CQ48"/>
    <mergeCell ref="DB47:DB48"/>
    <mergeCell ref="DC47:DC48"/>
    <mergeCell ref="DN47:DN48"/>
    <mergeCell ref="DO47:DO48"/>
    <mergeCell ref="BF47:BF48"/>
    <mergeCell ref="BG47:BG48"/>
    <mergeCell ref="BR47:BR48"/>
    <mergeCell ref="BS47:BS48"/>
    <mergeCell ref="CD47:CD48"/>
    <mergeCell ref="CE47:CE48"/>
    <mergeCell ref="AY44:BA44"/>
    <mergeCell ref="BB44:BC44"/>
    <mergeCell ref="DN41:DN42"/>
    <mergeCell ref="DO41:DO42"/>
    <mergeCell ref="CQ41:CQ42"/>
    <mergeCell ref="DB41:DB42"/>
    <mergeCell ref="DC41:DC42"/>
    <mergeCell ref="CP45:CP46"/>
    <mergeCell ref="CQ45:CQ46"/>
    <mergeCell ref="DB45:DB46"/>
    <mergeCell ref="DC45:DC46"/>
    <mergeCell ref="DN45:DN46"/>
    <mergeCell ref="DO45:DO46"/>
    <mergeCell ref="BF45:BF46"/>
    <mergeCell ref="BG45:BG46"/>
    <mergeCell ref="BR45:BR46"/>
    <mergeCell ref="BS45:BS46"/>
    <mergeCell ref="CD45:CD46"/>
    <mergeCell ref="CE45:CE46"/>
    <mergeCell ref="DC39:DC40"/>
    <mergeCell ref="DN39:DN40"/>
    <mergeCell ref="DO39:DO40"/>
    <mergeCell ref="AV41:AX41"/>
    <mergeCell ref="BF41:BF42"/>
    <mergeCell ref="BG41:BG42"/>
    <mergeCell ref="BR41:BR42"/>
    <mergeCell ref="BS41:BS42"/>
    <mergeCell ref="AV43:AX43"/>
    <mergeCell ref="BF43:BF44"/>
    <mergeCell ref="BG43:BG44"/>
    <mergeCell ref="BR43:BR44"/>
    <mergeCell ref="BS43:BS44"/>
    <mergeCell ref="CD43:CD44"/>
    <mergeCell ref="CE43:CE44"/>
    <mergeCell ref="CP43:CP44"/>
    <mergeCell ref="CD41:CD42"/>
    <mergeCell ref="CE41:CE42"/>
    <mergeCell ref="CP41:CP42"/>
    <mergeCell ref="CQ43:CQ44"/>
    <mergeCell ref="DB43:DB44"/>
    <mergeCell ref="DC43:DC44"/>
    <mergeCell ref="DN43:DN44"/>
    <mergeCell ref="DO43:DO44"/>
    <mergeCell ref="DO37:DO38"/>
    <mergeCell ref="AM38:AO38"/>
    <mergeCell ref="AV39:AX39"/>
    <mergeCell ref="BF39:BF40"/>
    <mergeCell ref="BG39:BG40"/>
    <mergeCell ref="BR39:BR40"/>
    <mergeCell ref="BS39:BS40"/>
    <mergeCell ref="CD39:CD40"/>
    <mergeCell ref="CE39:CE40"/>
    <mergeCell ref="CP39:CP40"/>
    <mergeCell ref="CE37:CE38"/>
    <mergeCell ref="CP37:CP38"/>
    <mergeCell ref="CQ37:CQ38"/>
    <mergeCell ref="DB37:DB38"/>
    <mergeCell ref="DC37:DC38"/>
    <mergeCell ref="DN37:DN38"/>
    <mergeCell ref="AV37:AX37"/>
    <mergeCell ref="BF37:BF38"/>
    <mergeCell ref="BG37:BG38"/>
    <mergeCell ref="BR37:BR38"/>
    <mergeCell ref="BS37:BS38"/>
    <mergeCell ref="CD37:CD38"/>
    <mergeCell ref="CQ39:CQ40"/>
    <mergeCell ref="DB39:DB40"/>
    <mergeCell ref="CP35:CP36"/>
    <mergeCell ref="CQ35:CQ36"/>
    <mergeCell ref="DB35:DB36"/>
    <mergeCell ref="DC35:DC36"/>
    <mergeCell ref="DN35:DN36"/>
    <mergeCell ref="DO35:DO36"/>
    <mergeCell ref="BF35:BF36"/>
    <mergeCell ref="BG35:BG36"/>
    <mergeCell ref="BR35:BR36"/>
    <mergeCell ref="BS35:BS36"/>
    <mergeCell ref="CD35:CD36"/>
    <mergeCell ref="CE35:CE36"/>
    <mergeCell ref="CP33:CP34"/>
    <mergeCell ref="CQ33:CQ34"/>
    <mergeCell ref="DB33:DB34"/>
    <mergeCell ref="DC33:DC34"/>
    <mergeCell ref="DN33:DN34"/>
    <mergeCell ref="DO33:DO34"/>
    <mergeCell ref="BF33:BF34"/>
    <mergeCell ref="BG33:BG34"/>
    <mergeCell ref="BR33:BR34"/>
    <mergeCell ref="BS33:BS34"/>
    <mergeCell ref="CD33:CD34"/>
    <mergeCell ref="CE33:CE34"/>
    <mergeCell ref="CP31:CP32"/>
    <mergeCell ref="CQ31:CQ32"/>
    <mergeCell ref="DB31:DB32"/>
    <mergeCell ref="DC31:DC32"/>
    <mergeCell ref="DN31:DN32"/>
    <mergeCell ref="DO31:DO32"/>
    <mergeCell ref="BF31:BF32"/>
    <mergeCell ref="BG31:BG32"/>
    <mergeCell ref="BR31:BR32"/>
    <mergeCell ref="BS31:BS32"/>
    <mergeCell ref="CD31:CD32"/>
    <mergeCell ref="CE31:CE32"/>
    <mergeCell ref="CP29:CP30"/>
    <mergeCell ref="CQ29:CQ30"/>
    <mergeCell ref="DB29:DB30"/>
    <mergeCell ref="DC29:DC30"/>
    <mergeCell ref="DN29:DN30"/>
    <mergeCell ref="DO29:DO30"/>
    <mergeCell ref="BF29:BF30"/>
    <mergeCell ref="BG29:BG30"/>
    <mergeCell ref="BR29:BR30"/>
    <mergeCell ref="BS29:BS30"/>
    <mergeCell ref="CD29:CD30"/>
    <mergeCell ref="CE29:CE30"/>
    <mergeCell ref="CP27:CP28"/>
    <mergeCell ref="CQ27:CQ28"/>
    <mergeCell ref="DB27:DB28"/>
    <mergeCell ref="DC27:DC28"/>
    <mergeCell ref="DN27:DN28"/>
    <mergeCell ref="DO27:DO28"/>
    <mergeCell ref="BF27:BF28"/>
    <mergeCell ref="BG27:BG28"/>
    <mergeCell ref="BR27:BR28"/>
    <mergeCell ref="BS27:BS28"/>
    <mergeCell ref="CD27:CD28"/>
    <mergeCell ref="CE27:CE28"/>
    <mergeCell ref="CP25:CP26"/>
    <mergeCell ref="CQ25:CQ26"/>
    <mergeCell ref="DB25:DB26"/>
    <mergeCell ref="DC25:DC26"/>
    <mergeCell ref="DN25:DN26"/>
    <mergeCell ref="DO25:DO26"/>
    <mergeCell ref="BF25:BF26"/>
    <mergeCell ref="BG25:BG26"/>
    <mergeCell ref="BR25:BR26"/>
    <mergeCell ref="BS25:BS26"/>
    <mergeCell ref="CD25:CD26"/>
    <mergeCell ref="CE25:CE26"/>
    <mergeCell ref="CP23:CP24"/>
    <mergeCell ref="CQ23:CQ24"/>
    <mergeCell ref="DB23:DB24"/>
    <mergeCell ref="DC23:DC24"/>
    <mergeCell ref="DN23:DN24"/>
    <mergeCell ref="DO23:DO24"/>
    <mergeCell ref="BF23:BF24"/>
    <mergeCell ref="BG23:BG24"/>
    <mergeCell ref="BR23:BR24"/>
    <mergeCell ref="BS23:BS24"/>
    <mergeCell ref="CD23:CD24"/>
    <mergeCell ref="CE23:CE24"/>
    <mergeCell ref="CP21:CP22"/>
    <mergeCell ref="CQ21:CQ22"/>
    <mergeCell ref="DB21:DB22"/>
    <mergeCell ref="DC21:DC22"/>
    <mergeCell ref="DN21:DN22"/>
    <mergeCell ref="DO21:DO22"/>
    <mergeCell ref="BF21:BF22"/>
    <mergeCell ref="BG21:BG22"/>
    <mergeCell ref="BR21:BR22"/>
    <mergeCell ref="BS21:BS22"/>
    <mergeCell ref="CD21:CD22"/>
    <mergeCell ref="CE21:CE22"/>
    <mergeCell ref="CP19:CP20"/>
    <mergeCell ref="CQ19:CQ20"/>
    <mergeCell ref="DB19:DB20"/>
    <mergeCell ref="DC19:DC20"/>
    <mergeCell ref="DN19:DN20"/>
    <mergeCell ref="DO19:DO20"/>
    <mergeCell ref="BF19:BF20"/>
    <mergeCell ref="BG19:BG20"/>
    <mergeCell ref="BR19:BR20"/>
    <mergeCell ref="BS19:BS20"/>
    <mergeCell ref="CD19:CD20"/>
    <mergeCell ref="CE19:CE20"/>
    <mergeCell ref="CP17:CP18"/>
    <mergeCell ref="CQ17:CQ18"/>
    <mergeCell ref="DB17:DB18"/>
    <mergeCell ref="DC17:DC18"/>
    <mergeCell ref="DN17:DN18"/>
    <mergeCell ref="DO17:DO18"/>
    <mergeCell ref="BF17:BF18"/>
    <mergeCell ref="BG17:BG18"/>
    <mergeCell ref="BR17:BR18"/>
    <mergeCell ref="BS17:BS18"/>
    <mergeCell ref="CD17:CD18"/>
    <mergeCell ref="CE17:CE18"/>
    <mergeCell ref="CP15:CP16"/>
    <mergeCell ref="CQ15:CQ16"/>
    <mergeCell ref="DB15:DB16"/>
    <mergeCell ref="DC15:DC16"/>
    <mergeCell ref="DN15:DN16"/>
    <mergeCell ref="DO15:DO16"/>
    <mergeCell ref="BF15:BF16"/>
    <mergeCell ref="BG15:BG16"/>
    <mergeCell ref="BR15:BR16"/>
    <mergeCell ref="BS15:BS16"/>
    <mergeCell ref="CD15:CD16"/>
    <mergeCell ref="CE15:CE16"/>
    <mergeCell ref="CP13:CP14"/>
    <mergeCell ref="CQ13:CQ14"/>
    <mergeCell ref="DB13:DB14"/>
    <mergeCell ref="DC13:DC14"/>
    <mergeCell ref="DN13:DN14"/>
    <mergeCell ref="DO13:DO14"/>
    <mergeCell ref="BF13:BF14"/>
    <mergeCell ref="BG13:BG14"/>
    <mergeCell ref="BR13:BR14"/>
    <mergeCell ref="BS13:BS14"/>
    <mergeCell ref="CD13:CD14"/>
    <mergeCell ref="CE13:CE14"/>
    <mergeCell ref="CP11:CP12"/>
    <mergeCell ref="CQ11:CQ12"/>
    <mergeCell ref="DB11:DB12"/>
    <mergeCell ref="DC11:DC12"/>
    <mergeCell ref="DN11:DN12"/>
    <mergeCell ref="DO11:DO12"/>
    <mergeCell ref="BF11:BF12"/>
    <mergeCell ref="BG11:BG12"/>
    <mergeCell ref="BR11:BR12"/>
    <mergeCell ref="BS11:BS12"/>
    <mergeCell ref="CD11:CD12"/>
    <mergeCell ref="CE11:CE12"/>
    <mergeCell ref="DN5:DN6"/>
    <mergeCell ref="DO5:DO6"/>
    <mergeCell ref="CP9:CP10"/>
    <mergeCell ref="CQ9:CQ10"/>
    <mergeCell ref="DB9:DB10"/>
    <mergeCell ref="DC9:DC10"/>
    <mergeCell ref="DN9:DN10"/>
    <mergeCell ref="DO9:DO10"/>
    <mergeCell ref="BF9:BF10"/>
    <mergeCell ref="BG9:BG10"/>
    <mergeCell ref="BR9:BR10"/>
    <mergeCell ref="BS9:BS10"/>
    <mergeCell ref="CD9:CD10"/>
    <mergeCell ref="CE9:CE10"/>
    <mergeCell ref="EA5:EA8"/>
    <mergeCell ref="BF7:BF8"/>
    <mergeCell ref="BG7:BG8"/>
    <mergeCell ref="BR7:BR8"/>
    <mergeCell ref="BS7:BS8"/>
    <mergeCell ref="CD7:CD8"/>
    <mergeCell ref="CE7:CE8"/>
    <mergeCell ref="DP3:DY3"/>
    <mergeCell ref="BF5:BF6"/>
    <mergeCell ref="BG5:BG6"/>
    <mergeCell ref="BR5:BR6"/>
    <mergeCell ref="BS5:BS6"/>
    <mergeCell ref="CD5:CD6"/>
    <mergeCell ref="CE5:CE6"/>
    <mergeCell ref="CP5:CP6"/>
    <mergeCell ref="CQ5:CQ6"/>
    <mergeCell ref="DB5:DB6"/>
    <mergeCell ref="CP7:CP8"/>
    <mergeCell ref="CQ7:CQ8"/>
    <mergeCell ref="DB7:DB8"/>
    <mergeCell ref="DC7:DC8"/>
    <mergeCell ref="DN7:DN8"/>
    <mergeCell ref="DO7:DO8"/>
    <mergeCell ref="DC5:DC6"/>
    <mergeCell ref="AY3:BC3"/>
    <mergeCell ref="BH3:BQ3"/>
    <mergeCell ref="BT3:CC3"/>
    <mergeCell ref="CF3:CO3"/>
    <mergeCell ref="CR3:DA3"/>
    <mergeCell ref="DD3:DM3"/>
    <mergeCell ref="B3:D3"/>
    <mergeCell ref="E3:I3"/>
    <mergeCell ref="J3:M3"/>
    <mergeCell ref="Q3:AO3"/>
    <mergeCell ref="AP3:AT3"/>
    <mergeCell ref="AV3:AX3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P1" zoomScaleNormal="100" workbookViewId="0">
      <pane ySplit="4" topLeftCell="A5" activePane="bottomLeft" state="frozen"/>
      <selection activeCell="F1" sqref="F1"/>
      <selection pane="bottomLeft" activeCell="K17" sqref="K17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bestFit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customWidth="1"/>
    <col min="27" max="27" width="16.42578125" bestFit="1" customWidth="1"/>
    <col min="28" max="28" width="12.85546875" customWidth="1"/>
    <col min="29" max="29" width="12.7109375" bestFit="1" customWidth="1"/>
    <col min="30" max="30" width="11.42578125" customWidth="1"/>
    <col min="31" max="31" width="11.5703125" customWidth="1"/>
    <col min="32" max="32" width="11.7109375" customWidth="1"/>
    <col min="33" max="33" width="12.7109375" bestFit="1" customWidth="1"/>
    <col min="34" max="34" width="13.42578125" customWidth="1"/>
    <col min="35" max="35" width="11.5703125" customWidth="1"/>
    <col min="36" max="36" width="12.7109375" customWidth="1"/>
    <col min="37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6.140625" bestFit="1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28515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8.5703125" bestFit="1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1.5703125" bestFit="1" customWidth="1"/>
    <col min="107" max="107" width="8.28515625" customWidth="1"/>
    <col min="108" max="108" width="11.5703125" bestFit="1" customWidth="1"/>
    <col min="109" max="109" width="9" bestFit="1" customWidth="1"/>
    <col min="110" max="110" width="12.5703125" bestFit="1" customWidth="1"/>
    <col min="111" max="111" width="8.71093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DICIEMBRE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164</v>
      </c>
      <c r="P2" s="4"/>
      <c r="Q2" s="10" t="str">
        <f>B2</f>
        <v>DICIEMBRE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DICIEMBRE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DICIEMBRE  2016</v>
      </c>
      <c r="BU2" s="233" t="str">
        <f>BI2</f>
        <v>DICIEMBRE  2016</v>
      </c>
      <c r="CG2" s="233" t="str">
        <f>BU2</f>
        <v>DICIEMBRE  2016</v>
      </c>
      <c r="CS2" s="233" t="str">
        <f>CG2</f>
        <v>DICIEMBRE  2016</v>
      </c>
      <c r="DE2" s="233" t="str">
        <f>CS2</f>
        <v>DICIEMBRE  2016</v>
      </c>
      <c r="DQ2" s="233" t="str">
        <f>DE2</f>
        <v>DICIEMBRE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305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305"/>
      <c r="P4" s="182" t="s">
        <v>1</v>
      </c>
      <c r="Q4" s="183" t="s">
        <v>3</v>
      </c>
      <c r="R4" s="183" t="s">
        <v>31</v>
      </c>
      <c r="S4" s="183" t="s">
        <v>161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336</v>
      </c>
      <c r="C5" s="38" t="s">
        <v>25</v>
      </c>
      <c r="D5" s="39">
        <v>42705</v>
      </c>
      <c r="E5" s="143"/>
      <c r="F5" s="143"/>
      <c r="G5" s="35"/>
      <c r="H5" s="168"/>
      <c r="I5" s="169"/>
      <c r="J5" s="57">
        <f t="shared" ref="J5:J35" si="0">SUM(E5:I5)</f>
        <v>0</v>
      </c>
      <c r="K5" s="58"/>
      <c r="L5" s="58"/>
      <c r="M5" s="36">
        <f t="shared" ref="M5:M35" si="1">+J5+K5+L5</f>
        <v>0</v>
      </c>
      <c r="N5" s="47"/>
      <c r="O5" s="48"/>
      <c r="P5" s="42">
        <f t="shared" ref="P5:P35" si="2">D5</f>
        <v>42705</v>
      </c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40"/>
      <c r="AB5" s="166"/>
      <c r="AC5" s="166"/>
      <c r="AD5" s="166"/>
      <c r="AE5" s="166"/>
      <c r="AF5" s="166"/>
      <c r="AG5" s="166"/>
      <c r="AH5" s="166"/>
      <c r="AI5" s="166"/>
      <c r="AJ5" s="41"/>
      <c r="AK5" s="55"/>
      <c r="AL5" s="52"/>
      <c r="AM5" s="44">
        <f t="shared" ref="AM5:AM35" si="3">SUM(Q5:AL5)</f>
        <v>0</v>
      </c>
      <c r="AN5" s="43"/>
      <c r="AO5" s="50">
        <f t="shared" ref="AO5:AO35" si="4">M5</f>
        <v>0</v>
      </c>
      <c r="AP5" s="49">
        <f>'[2]DIC 16'!$I$5</f>
        <v>25688.5</v>
      </c>
      <c r="AQ5" s="46">
        <f>SUM(AM5:AP5)</f>
        <v>25688.5</v>
      </c>
      <c r="AS5" s="275">
        <f t="shared" ref="AS5:AU33" si="5">B5</f>
        <v>336</v>
      </c>
      <c r="AT5" s="38" t="str">
        <f t="shared" si="5"/>
        <v>JUEVES</v>
      </c>
      <c r="AU5" s="42">
        <f t="shared" si="5"/>
        <v>42705</v>
      </c>
      <c r="AV5" s="69">
        <f t="shared" ref="AV5:AW31" si="6">E5/7</f>
        <v>0</v>
      </c>
      <c r="AW5" s="69">
        <f t="shared" si="6"/>
        <v>0</v>
      </c>
      <c r="AX5" s="69">
        <f t="shared" ref="AX5:AX35" si="7">G5/6</f>
        <v>0</v>
      </c>
      <c r="AY5" s="69">
        <f>H5/7</f>
        <v>0</v>
      </c>
      <c r="AZ5" s="157">
        <f>I5/7</f>
        <v>0</v>
      </c>
      <c r="BA5" s="158">
        <f t="shared" ref="BA5:BA35" si="8">SUM(AV5:AZ5)</f>
        <v>0</v>
      </c>
      <c r="BC5" s="308" t="str">
        <f>C5</f>
        <v>JUEVES</v>
      </c>
      <c r="BD5" s="312">
        <f>AU5</f>
        <v>42705</v>
      </c>
      <c r="BE5" s="88"/>
      <c r="BF5" s="82">
        <f>BE5*3.5</f>
        <v>0</v>
      </c>
      <c r="BG5" s="77"/>
      <c r="BH5" s="82">
        <f>BG5*3.5</f>
        <v>0</v>
      </c>
      <c r="BI5" s="77"/>
      <c r="BJ5" s="82">
        <f>BI5*7</f>
        <v>0</v>
      </c>
      <c r="BK5" s="75"/>
      <c r="BL5" s="174"/>
      <c r="BM5" s="174"/>
      <c r="BN5" s="119" t="e">
        <f t="shared" ref="BN5:BN67" si="9">(BF5+BH5+BJ5)/BM5</f>
        <v>#DIV/0!</v>
      </c>
      <c r="BO5" s="308" t="str">
        <f>BC5</f>
        <v>JUEVES</v>
      </c>
      <c r="BP5" s="314">
        <f>BD5</f>
        <v>42705</v>
      </c>
      <c r="BQ5" s="107"/>
      <c r="BR5" s="83">
        <f>BQ5*3.5</f>
        <v>0</v>
      </c>
      <c r="BS5" s="69"/>
      <c r="BT5" s="83">
        <f>BS5*3.5</f>
        <v>0</v>
      </c>
      <c r="BU5" s="69"/>
      <c r="BV5" s="83">
        <f>BU5*7</f>
        <v>0</v>
      </c>
      <c r="BW5" s="69"/>
      <c r="BX5" s="69"/>
      <c r="BY5" s="69"/>
      <c r="BZ5" s="108" t="e">
        <f t="shared" ref="BZ5:BZ67" si="10">(BR5+BT5+BV5)/BY5</f>
        <v>#DIV/0!</v>
      </c>
      <c r="CA5" s="308" t="str">
        <f>BO5</f>
        <v>JUEVES</v>
      </c>
      <c r="CB5" s="316">
        <f>BP5</f>
        <v>42705</v>
      </c>
      <c r="CC5" s="107"/>
      <c r="CD5" s="83">
        <f>CC5*3</f>
        <v>0</v>
      </c>
      <c r="CE5" s="69"/>
      <c r="CF5" s="83">
        <f>CE5*3</f>
        <v>0</v>
      </c>
      <c r="CG5" s="69"/>
      <c r="CH5" s="83">
        <f>CG5*6</f>
        <v>0</v>
      </c>
      <c r="CI5" s="69"/>
      <c r="CJ5" s="69"/>
      <c r="CK5" s="69"/>
      <c r="CL5" s="108" t="e">
        <f>(CD5+CF5+CH5)/CK5</f>
        <v>#DIV/0!</v>
      </c>
      <c r="CM5" s="308" t="str">
        <f>CA5</f>
        <v>JUEVES</v>
      </c>
      <c r="CN5" s="318">
        <f>CB5</f>
        <v>42705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>JUEVES</v>
      </c>
      <c r="CZ5" s="306">
        <f>CN5</f>
        <v>42705</v>
      </c>
      <c r="DA5" s="107"/>
      <c r="DB5" s="83">
        <f>DA5*3.5</f>
        <v>0</v>
      </c>
      <c r="DC5" s="69"/>
      <c r="DD5" s="83">
        <f>DC5*3.5</f>
        <v>0</v>
      </c>
      <c r="DE5" s="69"/>
      <c r="DF5" s="83">
        <f>DE5*7</f>
        <v>0</v>
      </c>
      <c r="DG5" s="69"/>
      <c r="DH5" s="69"/>
      <c r="DI5" s="69"/>
      <c r="DJ5" s="108" t="e">
        <f>(DB5+DD5+DF5)/DI5</f>
        <v>#DIV/0!</v>
      </c>
      <c r="DK5" s="308" t="str">
        <f>CY5</f>
        <v>JUEVES</v>
      </c>
      <c r="DL5" s="310">
        <f>CZ5</f>
        <v>42705</v>
      </c>
      <c r="DM5" s="109"/>
      <c r="DN5" s="83">
        <f>DM5*3.75</f>
        <v>0</v>
      </c>
      <c r="DO5" s="110"/>
      <c r="DP5" s="83">
        <f>DO5*3.75</f>
        <v>0</v>
      </c>
      <c r="DQ5" s="110"/>
      <c r="DR5" s="83">
        <f>DQ5*7.5</f>
        <v>0</v>
      </c>
      <c r="DS5" s="110"/>
      <c r="DT5" s="110"/>
      <c r="DU5" s="110">
        <f>DT5</f>
        <v>0</v>
      </c>
      <c r="DV5" s="108" t="e">
        <f>(DN5+DP5+DR5)/DU5</f>
        <v>#DIV/0!</v>
      </c>
      <c r="DX5" s="337" t="s">
        <v>92</v>
      </c>
      <c r="DY5" s="73" t="s">
        <v>93</v>
      </c>
    </row>
    <row r="6" spans="2:129" ht="19.5" thickBot="1" x14ac:dyDescent="0.35">
      <c r="B6" s="274">
        <v>337</v>
      </c>
      <c r="C6" s="38" t="s">
        <v>26</v>
      </c>
      <c r="D6" s="132">
        <f t="shared" ref="D6:D35" si="11">D5+1</f>
        <v>42706</v>
      </c>
      <c r="E6" s="144"/>
      <c r="F6" s="144"/>
      <c r="G6" s="2"/>
      <c r="H6" s="170"/>
      <c r="I6" s="171"/>
      <c r="J6" s="24">
        <f t="shared" si="0"/>
        <v>0</v>
      </c>
      <c r="K6" s="7"/>
      <c r="L6" s="7"/>
      <c r="M6" s="23">
        <f t="shared" si="1"/>
        <v>0</v>
      </c>
      <c r="N6" s="47"/>
      <c r="O6" s="48"/>
      <c r="P6" s="8">
        <f t="shared" si="2"/>
        <v>42706</v>
      </c>
      <c r="Q6" s="3"/>
      <c r="R6" s="3"/>
      <c r="S6" s="3"/>
      <c r="T6" s="3"/>
      <c r="U6" s="3"/>
      <c r="V6" s="3"/>
      <c r="W6" s="3"/>
      <c r="X6" s="3"/>
      <c r="Y6" s="3"/>
      <c r="Z6" s="3"/>
      <c r="AA6" s="6"/>
      <c r="AB6" s="3"/>
      <c r="AC6" s="3"/>
      <c r="AD6" s="3"/>
      <c r="AE6" s="3"/>
      <c r="AF6" s="3"/>
      <c r="AG6" s="3"/>
      <c r="AH6" s="3"/>
      <c r="AI6" s="3"/>
      <c r="AJ6" s="25"/>
      <c r="AK6" s="3"/>
      <c r="AL6" s="53"/>
      <c r="AM6" s="44">
        <f t="shared" si="3"/>
        <v>0</v>
      </c>
      <c r="AN6" s="9"/>
      <c r="AO6" s="9">
        <f t="shared" si="4"/>
        <v>0</v>
      </c>
      <c r="AP6" s="49">
        <f>'[2]DIC 16'!$I$6</f>
        <v>8381.25</v>
      </c>
      <c r="AQ6" s="46">
        <f t="shared" ref="AQ6:AQ35" si="12">SUM(AM6:AP6)</f>
        <v>8381.25</v>
      </c>
      <c r="AS6" s="276">
        <f t="shared" si="5"/>
        <v>337</v>
      </c>
      <c r="AT6" s="5" t="str">
        <f t="shared" si="5"/>
        <v>VIERNES</v>
      </c>
      <c r="AU6" s="8">
        <f t="shared" si="5"/>
        <v>42706</v>
      </c>
      <c r="AV6" s="69">
        <f t="shared" si="6"/>
        <v>0</v>
      </c>
      <c r="AW6" s="69">
        <f t="shared" si="6"/>
        <v>0</v>
      </c>
      <c r="AX6" s="69">
        <f t="shared" si="7"/>
        <v>0</v>
      </c>
      <c r="AY6" s="69">
        <f t="shared" ref="AY6:AZ34" si="13">H6/7</f>
        <v>0</v>
      </c>
      <c r="AZ6" s="157">
        <f t="shared" si="13"/>
        <v>0</v>
      </c>
      <c r="BA6" s="159">
        <f t="shared" si="8"/>
        <v>0</v>
      </c>
      <c r="BC6" s="309"/>
      <c r="BD6" s="313"/>
      <c r="BE6" s="88"/>
      <c r="BF6" s="82">
        <f>BE6*3.5</f>
        <v>0</v>
      </c>
      <c r="BG6" s="77"/>
      <c r="BH6" s="82">
        <f t="shared" ref="BH6:BH67" si="14">BG6*3.5</f>
        <v>0</v>
      </c>
      <c r="BI6" s="77"/>
      <c r="BJ6" s="82">
        <f t="shared" ref="BJ6:BJ67" si="15">BI6*7</f>
        <v>0</v>
      </c>
      <c r="BK6" s="77"/>
      <c r="BL6" s="174"/>
      <c r="BM6" s="174"/>
      <c r="BN6" s="119" t="e">
        <f t="shared" si="9"/>
        <v>#DIV/0!</v>
      </c>
      <c r="BO6" s="309"/>
      <c r="BP6" s="315"/>
      <c r="BQ6" s="99"/>
      <c r="BR6" s="83">
        <f t="shared" ref="BR6:BR67" si="16">BQ6*3.5</f>
        <v>0</v>
      </c>
      <c r="BS6" s="174"/>
      <c r="BT6" s="83">
        <f t="shared" ref="BT6:BT32" si="17">BS6*3.5</f>
        <v>0</v>
      </c>
      <c r="BU6" s="174"/>
      <c r="BV6" s="83">
        <f t="shared" ref="BV6:BV32" si="18">BU6*7</f>
        <v>0</v>
      </c>
      <c r="BW6" s="174"/>
      <c r="BX6" s="174"/>
      <c r="BY6" s="174"/>
      <c r="BZ6" s="100" t="e">
        <f t="shared" si="10"/>
        <v>#DIV/0!</v>
      </c>
      <c r="CA6" s="309"/>
      <c r="CB6" s="317"/>
      <c r="CC6" s="99"/>
      <c r="CD6" s="74">
        <f t="shared" ref="CD6:CD67" si="19">CC6*3</f>
        <v>0</v>
      </c>
      <c r="CE6" s="174"/>
      <c r="CF6" s="74">
        <f t="shared" ref="CF6:CF67" si="20">CE6*3</f>
        <v>0</v>
      </c>
      <c r="CG6" s="174"/>
      <c r="CH6" s="74">
        <f t="shared" ref="CH6:CH67" si="21">CG6*6</f>
        <v>0</v>
      </c>
      <c r="CI6" s="174"/>
      <c r="CJ6" s="174"/>
      <c r="CK6" s="174"/>
      <c r="CL6" s="100" t="e">
        <f t="shared" ref="CL6:CL67" si="22">(CD6+CF6+CH6)/CK6</f>
        <v>#DIV/0!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/>
      <c r="DB6" s="83">
        <f t="shared" ref="DB6:DB67" si="27">DA6*3.5</f>
        <v>0</v>
      </c>
      <c r="DC6" s="174"/>
      <c r="DD6" s="83">
        <f t="shared" ref="DD6:DD67" si="28">DC6*3.5</f>
        <v>0</v>
      </c>
      <c r="DE6" s="174"/>
      <c r="DF6" s="83">
        <f t="shared" ref="DF6:DF67" si="29">DE6*7</f>
        <v>0</v>
      </c>
      <c r="DG6" s="174"/>
      <c r="DH6" s="174"/>
      <c r="DI6" s="174"/>
      <c r="DJ6" s="100" t="e">
        <f t="shared" ref="DJ6:DJ67" si="30">(DB6+DD6+DF6)/DI6</f>
        <v>#DIV/0!</v>
      </c>
      <c r="DK6" s="309"/>
      <c r="DL6" s="311"/>
      <c r="DM6" s="102"/>
      <c r="DN6" s="74">
        <f t="shared" ref="DN6:DN67" si="31">DM6*3.75</f>
        <v>0</v>
      </c>
      <c r="DO6" s="1"/>
      <c r="DP6" s="74">
        <f t="shared" ref="DP6:DP67" si="32">DO6*3.75</f>
        <v>0</v>
      </c>
      <c r="DQ6" s="1"/>
      <c r="DR6" s="74">
        <f t="shared" ref="DR6:DR67" si="33">DQ6*7.5</f>
        <v>0</v>
      </c>
      <c r="DS6" s="1"/>
      <c r="DT6" s="1"/>
      <c r="DU6" s="110">
        <f t="shared" ref="DU6:DU66" si="34">DT6</f>
        <v>0</v>
      </c>
      <c r="DV6" s="108" t="e">
        <f t="shared" ref="DV6:DV67" si="35">(DN6+DP6+DR6)/DU6</f>
        <v>#DIV/0!</v>
      </c>
      <c r="DX6" s="337"/>
      <c r="DY6" s="73" t="s">
        <v>41</v>
      </c>
    </row>
    <row r="7" spans="2:129" ht="19.5" thickBot="1" x14ac:dyDescent="0.35">
      <c r="B7" s="274">
        <v>338</v>
      </c>
      <c r="C7" s="38" t="s">
        <v>27</v>
      </c>
      <c r="D7" s="132">
        <f t="shared" si="11"/>
        <v>42707</v>
      </c>
      <c r="E7" s="144"/>
      <c r="F7" s="144"/>
      <c r="G7" s="2"/>
      <c r="H7" s="170"/>
      <c r="I7" s="171"/>
      <c r="J7" s="24">
        <f t="shared" si="0"/>
        <v>0</v>
      </c>
      <c r="K7" s="7"/>
      <c r="L7" s="7"/>
      <c r="M7" s="23">
        <f t="shared" si="1"/>
        <v>0</v>
      </c>
      <c r="N7" s="47"/>
      <c r="O7" s="48"/>
      <c r="P7" s="8">
        <f t="shared" si="2"/>
        <v>42707</v>
      </c>
      <c r="Q7" s="3"/>
      <c r="R7" s="3"/>
      <c r="S7" s="3"/>
      <c r="T7" s="3"/>
      <c r="U7" s="3"/>
      <c r="V7" s="3"/>
      <c r="W7" s="3"/>
      <c r="X7" s="3"/>
      <c r="Y7" s="3"/>
      <c r="Z7" s="3"/>
      <c r="AA7" s="6"/>
      <c r="AB7" s="3"/>
      <c r="AC7" s="3"/>
      <c r="AD7" s="3"/>
      <c r="AE7" s="3"/>
      <c r="AF7" s="3"/>
      <c r="AG7" s="3"/>
      <c r="AH7" s="3"/>
      <c r="AI7" s="3"/>
      <c r="AJ7" s="25"/>
      <c r="AK7" s="3"/>
      <c r="AL7" s="53"/>
      <c r="AM7" s="44">
        <f t="shared" si="3"/>
        <v>0</v>
      </c>
      <c r="AN7" s="9"/>
      <c r="AO7" s="9">
        <f t="shared" si="4"/>
        <v>0</v>
      </c>
      <c r="AP7" s="49">
        <f>'[2]DIC 16'!$I$7</f>
        <v>6903.75</v>
      </c>
      <c r="AQ7" s="46">
        <f t="shared" si="12"/>
        <v>6903.75</v>
      </c>
      <c r="AS7" s="276">
        <f t="shared" si="5"/>
        <v>338</v>
      </c>
      <c r="AT7" s="5" t="str">
        <f t="shared" si="5"/>
        <v>SÁBADO</v>
      </c>
      <c r="AU7" s="8">
        <f t="shared" si="5"/>
        <v>42707</v>
      </c>
      <c r="AV7" s="69">
        <f t="shared" si="6"/>
        <v>0</v>
      </c>
      <c r="AW7" s="69">
        <f t="shared" si="6"/>
        <v>0</v>
      </c>
      <c r="AX7" s="69">
        <f t="shared" si="7"/>
        <v>0</v>
      </c>
      <c r="AY7" s="69">
        <f t="shared" si="13"/>
        <v>0</v>
      </c>
      <c r="AZ7" s="157">
        <f t="shared" si="13"/>
        <v>0</v>
      </c>
      <c r="BA7" s="159">
        <f t="shared" si="8"/>
        <v>0</v>
      </c>
      <c r="BC7" s="308" t="str">
        <f>C6</f>
        <v>VIERNES</v>
      </c>
      <c r="BD7" s="312">
        <f>AU6</f>
        <v>42706</v>
      </c>
      <c r="BE7" s="89"/>
      <c r="BF7" s="82">
        <f t="shared" ref="BF7:BF67" si="36">BE7*3.5</f>
        <v>0</v>
      </c>
      <c r="BG7" s="78"/>
      <c r="BH7" s="82">
        <f t="shared" si="14"/>
        <v>0</v>
      </c>
      <c r="BI7" s="78"/>
      <c r="BJ7" s="82">
        <f t="shared" si="15"/>
        <v>0</v>
      </c>
      <c r="BK7" s="78"/>
      <c r="BL7" s="174"/>
      <c r="BM7" s="174"/>
      <c r="BN7" s="119" t="e">
        <f t="shared" si="9"/>
        <v>#DIV/0!</v>
      </c>
      <c r="BO7" s="308" t="str">
        <f>BC7</f>
        <v>VIERNES</v>
      </c>
      <c r="BP7" s="314">
        <f>BD7</f>
        <v>42706</v>
      </c>
      <c r="BQ7" s="99"/>
      <c r="BR7" s="83">
        <f t="shared" si="16"/>
        <v>0</v>
      </c>
      <c r="BS7" s="174"/>
      <c r="BT7" s="83">
        <f t="shared" si="17"/>
        <v>0</v>
      </c>
      <c r="BU7" s="174"/>
      <c r="BV7" s="83">
        <f t="shared" si="18"/>
        <v>0</v>
      </c>
      <c r="BW7" s="174"/>
      <c r="BX7" s="174"/>
      <c r="BY7" s="174"/>
      <c r="BZ7" s="100" t="e">
        <f t="shared" si="10"/>
        <v>#DIV/0!</v>
      </c>
      <c r="CA7" s="308" t="str">
        <f>BO7</f>
        <v>VIERNES</v>
      </c>
      <c r="CB7" s="316">
        <f>BP7</f>
        <v>42706</v>
      </c>
      <c r="CC7" s="99"/>
      <c r="CD7" s="74">
        <f t="shared" si="19"/>
        <v>0</v>
      </c>
      <c r="CE7" s="174"/>
      <c r="CF7" s="74">
        <f t="shared" si="20"/>
        <v>0</v>
      </c>
      <c r="CG7" s="174"/>
      <c r="CH7" s="74">
        <f t="shared" si="21"/>
        <v>0</v>
      </c>
      <c r="CI7" s="174"/>
      <c r="CJ7" s="174"/>
      <c r="CK7" s="174"/>
      <c r="CL7" s="100" t="e">
        <f t="shared" si="22"/>
        <v>#DIV/0!</v>
      </c>
      <c r="CM7" s="308" t="str">
        <f>CA7</f>
        <v>VIERNES</v>
      </c>
      <c r="CN7" s="318">
        <f>CB7</f>
        <v>42706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>VIERNES</v>
      </c>
      <c r="CZ7" s="306">
        <f>CN7</f>
        <v>42706</v>
      </c>
      <c r="DA7" s="99"/>
      <c r="DB7" s="83">
        <f t="shared" si="27"/>
        <v>0</v>
      </c>
      <c r="DC7" s="174"/>
      <c r="DD7" s="83">
        <f t="shared" si="28"/>
        <v>0</v>
      </c>
      <c r="DE7" s="174"/>
      <c r="DF7" s="83">
        <f t="shared" si="29"/>
        <v>0</v>
      </c>
      <c r="DG7" s="174"/>
      <c r="DH7" s="174"/>
      <c r="DI7" s="174"/>
      <c r="DJ7" s="100" t="e">
        <f t="shared" si="30"/>
        <v>#DIV/0!</v>
      </c>
      <c r="DK7" s="308" t="str">
        <f>CY7</f>
        <v>VIERNES</v>
      </c>
      <c r="DL7" s="310">
        <f>CZ7</f>
        <v>42706</v>
      </c>
      <c r="DM7" s="102"/>
      <c r="DN7" s="74">
        <f t="shared" si="31"/>
        <v>0</v>
      </c>
      <c r="DO7" s="1"/>
      <c r="DP7" s="74">
        <f t="shared" si="32"/>
        <v>0</v>
      </c>
      <c r="DQ7" s="1"/>
      <c r="DR7" s="74">
        <f t="shared" si="33"/>
        <v>0</v>
      </c>
      <c r="DS7" s="1"/>
      <c r="DT7" s="1"/>
      <c r="DU7" s="110">
        <f t="shared" si="34"/>
        <v>0</v>
      </c>
      <c r="DV7" s="108" t="e">
        <f t="shared" si="35"/>
        <v>#DIV/0!</v>
      </c>
      <c r="DX7" s="337"/>
      <c r="DY7" s="73" t="s">
        <v>94</v>
      </c>
    </row>
    <row r="8" spans="2:129" ht="19.5" thickBot="1" x14ac:dyDescent="0.35">
      <c r="B8" s="274">
        <v>339</v>
      </c>
      <c r="C8" s="38" t="s">
        <v>22</v>
      </c>
      <c r="D8" s="132">
        <f t="shared" si="11"/>
        <v>42708</v>
      </c>
      <c r="E8" s="144"/>
      <c r="F8" s="144"/>
      <c r="G8" s="2"/>
      <c r="H8" s="170"/>
      <c r="I8" s="171"/>
      <c r="J8" s="24">
        <f t="shared" si="0"/>
        <v>0</v>
      </c>
      <c r="K8" s="7"/>
      <c r="L8" s="7"/>
      <c r="M8" s="23">
        <f t="shared" si="1"/>
        <v>0</v>
      </c>
      <c r="N8" s="47"/>
      <c r="O8" s="48"/>
      <c r="P8" s="8">
        <f t="shared" si="2"/>
        <v>42708</v>
      </c>
      <c r="Q8" s="3"/>
      <c r="R8" s="3"/>
      <c r="S8" s="3"/>
      <c r="T8" s="3"/>
      <c r="U8" s="3"/>
      <c r="V8" s="3"/>
      <c r="W8" s="3"/>
      <c r="X8" s="3"/>
      <c r="Y8" s="3"/>
      <c r="Z8" s="3"/>
      <c r="AA8" s="6"/>
      <c r="AB8" s="3"/>
      <c r="AC8" s="3"/>
      <c r="AD8" s="3"/>
      <c r="AE8" s="3"/>
      <c r="AF8" s="3"/>
      <c r="AG8" s="3"/>
      <c r="AH8" s="3"/>
      <c r="AI8" s="3"/>
      <c r="AJ8" s="25"/>
      <c r="AK8" s="3"/>
      <c r="AL8" s="53"/>
      <c r="AM8" s="44">
        <f t="shared" si="3"/>
        <v>0</v>
      </c>
      <c r="AN8" s="9"/>
      <c r="AO8" s="9">
        <f t="shared" si="4"/>
        <v>0</v>
      </c>
      <c r="AP8" s="49">
        <f>'[2]DIC 16'!$I$8</f>
        <v>5632.5</v>
      </c>
      <c r="AQ8" s="46">
        <f t="shared" si="12"/>
        <v>5632.5</v>
      </c>
      <c r="AS8" s="276">
        <f t="shared" si="5"/>
        <v>339</v>
      </c>
      <c r="AT8" s="5" t="str">
        <f t="shared" si="5"/>
        <v>DOMINGO</v>
      </c>
      <c r="AU8" s="8">
        <f t="shared" si="5"/>
        <v>42708</v>
      </c>
      <c r="AV8" s="69">
        <f t="shared" si="6"/>
        <v>0</v>
      </c>
      <c r="AW8" s="69">
        <f t="shared" si="6"/>
        <v>0</v>
      </c>
      <c r="AX8" s="69">
        <f t="shared" si="7"/>
        <v>0</v>
      </c>
      <c r="AY8" s="69">
        <f t="shared" si="13"/>
        <v>0</v>
      </c>
      <c r="AZ8" s="157">
        <f t="shared" si="13"/>
        <v>0</v>
      </c>
      <c r="BA8" s="159">
        <f t="shared" si="8"/>
        <v>0</v>
      </c>
      <c r="BC8" s="309"/>
      <c r="BD8" s="313"/>
      <c r="BE8" s="135"/>
      <c r="BF8" s="82">
        <f t="shared" si="36"/>
        <v>0</v>
      </c>
      <c r="BG8" s="79"/>
      <c r="BH8" s="82">
        <f t="shared" si="14"/>
        <v>0</v>
      </c>
      <c r="BI8" s="79"/>
      <c r="BJ8" s="82">
        <f t="shared" si="15"/>
        <v>0</v>
      </c>
      <c r="BK8" s="79"/>
      <c r="BL8" s="174"/>
      <c r="BM8" s="174"/>
      <c r="BN8" s="119" t="e">
        <f t="shared" si="9"/>
        <v>#DIV/0!</v>
      </c>
      <c r="BO8" s="309"/>
      <c r="BP8" s="315"/>
      <c r="BQ8" s="99"/>
      <c r="BR8" s="83">
        <f t="shared" si="16"/>
        <v>0</v>
      </c>
      <c r="BS8" s="174"/>
      <c r="BT8" s="83">
        <f t="shared" si="17"/>
        <v>0</v>
      </c>
      <c r="BU8" s="174"/>
      <c r="BV8" s="83">
        <f t="shared" si="18"/>
        <v>0</v>
      </c>
      <c r="BW8" s="174"/>
      <c r="BX8" s="174"/>
      <c r="BY8" s="174"/>
      <c r="BZ8" s="100" t="e">
        <f t="shared" si="10"/>
        <v>#DIV/0!</v>
      </c>
      <c r="CA8" s="309"/>
      <c r="CB8" s="317"/>
      <c r="CC8" s="99"/>
      <c r="CD8" s="74">
        <f t="shared" si="19"/>
        <v>0</v>
      </c>
      <c r="CE8" s="174"/>
      <c r="CF8" s="74">
        <f t="shared" si="20"/>
        <v>0</v>
      </c>
      <c r="CG8" s="174"/>
      <c r="CH8" s="74">
        <f t="shared" si="21"/>
        <v>0</v>
      </c>
      <c r="CI8" s="174"/>
      <c r="CJ8" s="174"/>
      <c r="CK8" s="174"/>
      <c r="CL8" s="100" t="e">
        <f t="shared" si="22"/>
        <v>#DIV/0!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/>
      <c r="DB8" s="83">
        <f t="shared" si="27"/>
        <v>0</v>
      </c>
      <c r="DC8" s="174"/>
      <c r="DD8" s="83">
        <f t="shared" si="28"/>
        <v>0</v>
      </c>
      <c r="DE8" s="174"/>
      <c r="DF8" s="83">
        <f t="shared" si="29"/>
        <v>0</v>
      </c>
      <c r="DG8" s="174"/>
      <c r="DH8" s="174"/>
      <c r="DI8" s="174"/>
      <c r="DJ8" s="100" t="e">
        <f t="shared" si="30"/>
        <v>#DIV/0!</v>
      </c>
      <c r="DK8" s="309"/>
      <c r="DL8" s="311"/>
      <c r="DM8" s="102"/>
      <c r="DN8" s="74">
        <f t="shared" si="31"/>
        <v>0</v>
      </c>
      <c r="DO8" s="1"/>
      <c r="DP8" s="74">
        <f t="shared" si="32"/>
        <v>0</v>
      </c>
      <c r="DQ8" s="1"/>
      <c r="DR8" s="74">
        <f t="shared" si="33"/>
        <v>0</v>
      </c>
      <c r="DS8" s="1"/>
      <c r="DT8" s="1"/>
      <c r="DU8" s="110">
        <f t="shared" si="34"/>
        <v>0</v>
      </c>
      <c r="DV8" s="108" t="e">
        <f t="shared" si="35"/>
        <v>#DIV/0!</v>
      </c>
      <c r="DX8" s="337"/>
      <c r="DY8" s="73" t="s">
        <v>95</v>
      </c>
    </row>
    <row r="9" spans="2:129" ht="19.5" thickBot="1" x14ac:dyDescent="0.35">
      <c r="B9" s="274">
        <v>340</v>
      </c>
      <c r="C9" s="38" t="s">
        <v>24</v>
      </c>
      <c r="D9" s="132">
        <f t="shared" si="11"/>
        <v>42709</v>
      </c>
      <c r="E9" s="144"/>
      <c r="F9" s="144"/>
      <c r="G9" s="2"/>
      <c r="H9" s="170"/>
      <c r="I9" s="171"/>
      <c r="J9" s="24">
        <f t="shared" si="0"/>
        <v>0</v>
      </c>
      <c r="K9" s="7"/>
      <c r="L9" s="7"/>
      <c r="M9" s="23">
        <f t="shared" si="1"/>
        <v>0</v>
      </c>
      <c r="N9" s="47"/>
      <c r="O9" s="48"/>
      <c r="P9" s="8">
        <f t="shared" si="2"/>
        <v>42709</v>
      </c>
      <c r="Q9" s="3"/>
      <c r="R9" s="3"/>
      <c r="S9" s="3"/>
      <c r="T9" s="3"/>
      <c r="U9" s="3"/>
      <c r="V9" s="3"/>
      <c r="W9" s="3"/>
      <c r="X9" s="3"/>
      <c r="Y9" s="3"/>
      <c r="Z9" s="3"/>
      <c r="AA9" s="6"/>
      <c r="AB9" s="3"/>
      <c r="AC9" s="3"/>
      <c r="AD9" s="3"/>
      <c r="AE9" s="3"/>
      <c r="AF9" s="3"/>
      <c r="AG9" s="3"/>
      <c r="AH9" s="3"/>
      <c r="AI9" s="3"/>
      <c r="AJ9" s="25"/>
      <c r="AK9" s="3"/>
      <c r="AL9" s="53"/>
      <c r="AM9" s="44">
        <f t="shared" si="3"/>
        <v>0</v>
      </c>
      <c r="AN9" s="9"/>
      <c r="AO9" s="9">
        <f t="shared" si="4"/>
        <v>0</v>
      </c>
      <c r="AP9" s="49">
        <f>'[2]DIC 16'!$I$9</f>
        <v>9277.5</v>
      </c>
      <c r="AQ9" s="46">
        <f t="shared" si="12"/>
        <v>9277.5</v>
      </c>
      <c r="AS9" s="276">
        <f t="shared" si="5"/>
        <v>340</v>
      </c>
      <c r="AT9" s="5" t="str">
        <f t="shared" si="5"/>
        <v>LUNES</v>
      </c>
      <c r="AU9" s="8">
        <f t="shared" si="5"/>
        <v>42709</v>
      </c>
      <c r="AV9" s="69">
        <f t="shared" si="6"/>
        <v>0</v>
      </c>
      <c r="AW9" s="69">
        <f t="shared" si="6"/>
        <v>0</v>
      </c>
      <c r="AX9" s="69">
        <f t="shared" si="7"/>
        <v>0</v>
      </c>
      <c r="AY9" s="69">
        <f t="shared" si="13"/>
        <v>0</v>
      </c>
      <c r="AZ9" s="157">
        <f t="shared" si="13"/>
        <v>0</v>
      </c>
      <c r="BA9" s="159">
        <f t="shared" si="8"/>
        <v>0</v>
      </c>
      <c r="BC9" s="308" t="str">
        <f>C7</f>
        <v>SÁBADO</v>
      </c>
      <c r="BD9" s="312">
        <f>AU7</f>
        <v>42707</v>
      </c>
      <c r="BE9" s="135"/>
      <c r="BF9" s="82">
        <f t="shared" si="36"/>
        <v>0</v>
      </c>
      <c r="BG9" s="79"/>
      <c r="BH9" s="82">
        <f t="shared" si="14"/>
        <v>0</v>
      </c>
      <c r="BI9" s="79"/>
      <c r="BJ9" s="82">
        <f t="shared" si="15"/>
        <v>0</v>
      </c>
      <c r="BK9" s="79"/>
      <c r="BL9" s="174"/>
      <c r="BM9" s="174"/>
      <c r="BN9" s="119" t="e">
        <f t="shared" si="9"/>
        <v>#DIV/0!</v>
      </c>
      <c r="BO9" s="308" t="str">
        <f>BC9</f>
        <v>SÁBADO</v>
      </c>
      <c r="BP9" s="314">
        <f>BD9</f>
        <v>42707</v>
      </c>
      <c r="BQ9" s="99"/>
      <c r="BR9" s="83">
        <f t="shared" si="16"/>
        <v>0</v>
      </c>
      <c r="BS9" s="174"/>
      <c r="BT9" s="83">
        <f t="shared" si="17"/>
        <v>0</v>
      </c>
      <c r="BU9" s="174"/>
      <c r="BV9" s="83">
        <f t="shared" si="18"/>
        <v>0</v>
      </c>
      <c r="BW9" s="174"/>
      <c r="BX9" s="174"/>
      <c r="BY9" s="174"/>
      <c r="BZ9" s="100" t="e">
        <f t="shared" si="10"/>
        <v>#DIV/0!</v>
      </c>
      <c r="CA9" s="308" t="str">
        <f>BO9</f>
        <v>SÁBADO</v>
      </c>
      <c r="CB9" s="316">
        <f>BP9</f>
        <v>42707</v>
      </c>
      <c r="CC9" s="99"/>
      <c r="CD9" s="74">
        <f t="shared" si="19"/>
        <v>0</v>
      </c>
      <c r="CE9" s="174"/>
      <c r="CF9" s="74">
        <f t="shared" si="20"/>
        <v>0</v>
      </c>
      <c r="CG9" s="174"/>
      <c r="CH9" s="74">
        <f t="shared" si="21"/>
        <v>0</v>
      </c>
      <c r="CI9" s="174"/>
      <c r="CJ9" s="174"/>
      <c r="CK9" s="174"/>
      <c r="CL9" s="100" t="e">
        <f t="shared" si="22"/>
        <v>#DIV/0!</v>
      </c>
      <c r="CM9" s="308" t="str">
        <f>CA9</f>
        <v>SÁBADO</v>
      </c>
      <c r="CN9" s="318">
        <f>CB9</f>
        <v>42707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>SÁBADO</v>
      </c>
      <c r="CZ9" s="306">
        <f>CN9</f>
        <v>42707</v>
      </c>
      <c r="DA9" s="99"/>
      <c r="DB9" s="83">
        <f t="shared" si="27"/>
        <v>0</v>
      </c>
      <c r="DC9" s="174"/>
      <c r="DD9" s="83">
        <f t="shared" si="28"/>
        <v>0</v>
      </c>
      <c r="DE9" s="174"/>
      <c r="DF9" s="83">
        <f t="shared" si="29"/>
        <v>0</v>
      </c>
      <c r="DG9" s="174"/>
      <c r="DH9" s="174"/>
      <c r="DI9" s="174"/>
      <c r="DJ9" s="100" t="e">
        <f t="shared" si="30"/>
        <v>#DIV/0!</v>
      </c>
      <c r="DK9" s="308" t="str">
        <f>CY9</f>
        <v>SÁBADO</v>
      </c>
      <c r="DL9" s="310">
        <f>CZ9</f>
        <v>42707</v>
      </c>
      <c r="DM9" s="102"/>
      <c r="DN9" s="74">
        <f t="shared" si="31"/>
        <v>0</v>
      </c>
      <c r="DO9" s="1"/>
      <c r="DP9" s="74">
        <f t="shared" si="32"/>
        <v>0</v>
      </c>
      <c r="DQ9" s="1"/>
      <c r="DR9" s="74">
        <f t="shared" si="33"/>
        <v>0</v>
      </c>
      <c r="DS9" s="1"/>
      <c r="DT9" s="1"/>
      <c r="DU9" s="110">
        <f t="shared" si="34"/>
        <v>0</v>
      </c>
      <c r="DV9" s="108" t="e">
        <f t="shared" si="35"/>
        <v>#DIV/0!</v>
      </c>
    </row>
    <row r="10" spans="2:129" ht="19.5" thickBot="1" x14ac:dyDescent="0.35">
      <c r="B10" s="274">
        <v>341</v>
      </c>
      <c r="C10" s="38" t="s">
        <v>21</v>
      </c>
      <c r="D10" s="132">
        <f t="shared" si="11"/>
        <v>42710</v>
      </c>
      <c r="E10" s="144"/>
      <c r="F10" s="144"/>
      <c r="G10" s="2"/>
      <c r="H10" s="170"/>
      <c r="I10" s="171"/>
      <c r="J10" s="24">
        <f t="shared" si="0"/>
        <v>0</v>
      </c>
      <c r="K10" s="7"/>
      <c r="L10" s="7"/>
      <c r="M10" s="23">
        <f t="shared" si="1"/>
        <v>0</v>
      </c>
      <c r="N10" s="47"/>
      <c r="O10" s="48"/>
      <c r="P10" s="8">
        <f t="shared" si="2"/>
        <v>42710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6"/>
      <c r="AB10" s="3"/>
      <c r="AC10" s="3"/>
      <c r="AD10" s="3"/>
      <c r="AE10" s="3"/>
      <c r="AF10" s="3"/>
      <c r="AG10" s="3"/>
      <c r="AH10" s="3"/>
      <c r="AI10" s="3"/>
      <c r="AJ10" s="25"/>
      <c r="AK10" s="3"/>
      <c r="AL10" s="53"/>
      <c r="AM10" s="44">
        <f t="shared" si="3"/>
        <v>0</v>
      </c>
      <c r="AN10" s="9"/>
      <c r="AO10" s="9">
        <f t="shared" si="4"/>
        <v>0</v>
      </c>
      <c r="AP10" s="49">
        <f>'[2]DIC 16'!$I$10</f>
        <v>9660</v>
      </c>
      <c r="AQ10" s="46">
        <f t="shared" si="12"/>
        <v>9660</v>
      </c>
      <c r="AS10" s="276">
        <f t="shared" si="5"/>
        <v>341</v>
      </c>
      <c r="AT10" s="5" t="str">
        <f t="shared" si="5"/>
        <v>MARTES</v>
      </c>
      <c r="AU10" s="8">
        <f t="shared" si="5"/>
        <v>42710</v>
      </c>
      <c r="AV10" s="69">
        <f t="shared" si="6"/>
        <v>0</v>
      </c>
      <c r="AW10" s="69">
        <f t="shared" si="6"/>
        <v>0</v>
      </c>
      <c r="AX10" s="69">
        <f t="shared" si="7"/>
        <v>0</v>
      </c>
      <c r="AY10" s="69">
        <f t="shared" si="13"/>
        <v>0</v>
      </c>
      <c r="AZ10" s="157">
        <f t="shared" si="13"/>
        <v>0</v>
      </c>
      <c r="BA10" s="159">
        <f t="shared" si="8"/>
        <v>0</v>
      </c>
      <c r="BC10" s="309"/>
      <c r="BD10" s="313"/>
      <c r="BE10" s="135"/>
      <c r="BF10" s="82">
        <f t="shared" si="36"/>
        <v>0</v>
      </c>
      <c r="BG10" s="79"/>
      <c r="BH10" s="82">
        <f t="shared" si="14"/>
        <v>0</v>
      </c>
      <c r="BI10" s="79"/>
      <c r="BJ10" s="82">
        <f t="shared" si="15"/>
        <v>0</v>
      </c>
      <c r="BK10" s="79"/>
      <c r="BL10" s="174"/>
      <c r="BM10" s="174"/>
      <c r="BN10" s="119" t="e">
        <f t="shared" si="9"/>
        <v>#DIV/0!</v>
      </c>
      <c r="BO10" s="309"/>
      <c r="BP10" s="315"/>
      <c r="BQ10" s="99"/>
      <c r="BR10" s="83">
        <f t="shared" si="16"/>
        <v>0</v>
      </c>
      <c r="BS10" s="174"/>
      <c r="BT10" s="83">
        <f t="shared" si="17"/>
        <v>0</v>
      </c>
      <c r="BU10" s="174"/>
      <c r="BV10" s="83">
        <f t="shared" si="18"/>
        <v>0</v>
      </c>
      <c r="BW10" s="174"/>
      <c r="BX10" s="174"/>
      <c r="BY10" s="174"/>
      <c r="BZ10" s="100" t="e">
        <f t="shared" si="10"/>
        <v>#DIV/0!</v>
      </c>
      <c r="CA10" s="309"/>
      <c r="CB10" s="317"/>
      <c r="CC10" s="99"/>
      <c r="CD10" s="74">
        <f t="shared" si="19"/>
        <v>0</v>
      </c>
      <c r="CE10" s="174"/>
      <c r="CF10" s="74">
        <f t="shared" si="20"/>
        <v>0</v>
      </c>
      <c r="CG10" s="174"/>
      <c r="CH10" s="74">
        <f t="shared" si="21"/>
        <v>0</v>
      </c>
      <c r="CI10" s="174"/>
      <c r="CJ10" s="174"/>
      <c r="CK10" s="174"/>
      <c r="CL10" s="100" t="e">
        <f t="shared" si="22"/>
        <v>#DIV/0!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/>
      <c r="DB10" s="83">
        <f t="shared" si="27"/>
        <v>0</v>
      </c>
      <c r="DC10" s="174"/>
      <c r="DD10" s="83">
        <f t="shared" si="28"/>
        <v>0</v>
      </c>
      <c r="DE10" s="174"/>
      <c r="DF10" s="83">
        <f t="shared" si="29"/>
        <v>0</v>
      </c>
      <c r="DG10" s="174"/>
      <c r="DH10" s="174"/>
      <c r="DI10" s="174"/>
      <c r="DJ10" s="100" t="e">
        <f t="shared" si="30"/>
        <v>#DIV/0!</v>
      </c>
      <c r="DK10" s="309"/>
      <c r="DL10" s="311"/>
      <c r="DM10" s="102"/>
      <c r="DN10" s="74">
        <f t="shared" si="31"/>
        <v>0</v>
      </c>
      <c r="DO10" s="1"/>
      <c r="DP10" s="74">
        <f t="shared" si="32"/>
        <v>0</v>
      </c>
      <c r="DQ10" s="1"/>
      <c r="DR10" s="74">
        <f t="shared" si="33"/>
        <v>0</v>
      </c>
      <c r="DS10" s="1"/>
      <c r="DT10" s="1"/>
      <c r="DU10" s="110">
        <f t="shared" si="34"/>
        <v>0</v>
      </c>
      <c r="DV10" s="108" t="e">
        <f t="shared" si="35"/>
        <v>#DIV/0!</v>
      </c>
    </row>
    <row r="11" spans="2:129" ht="19.5" thickBot="1" x14ac:dyDescent="0.35">
      <c r="B11" s="274">
        <v>342</v>
      </c>
      <c r="C11" s="38" t="s">
        <v>23</v>
      </c>
      <c r="D11" s="132">
        <f t="shared" si="11"/>
        <v>42711</v>
      </c>
      <c r="E11" s="144"/>
      <c r="F11" s="144"/>
      <c r="G11" s="2"/>
      <c r="H11" s="170"/>
      <c r="I11" s="171"/>
      <c r="J11" s="24">
        <f t="shared" si="0"/>
        <v>0</v>
      </c>
      <c r="K11" s="7"/>
      <c r="L11" s="7"/>
      <c r="M11" s="23">
        <f t="shared" si="1"/>
        <v>0</v>
      </c>
      <c r="N11" s="47"/>
      <c r="O11" s="48"/>
      <c r="P11" s="8">
        <f t="shared" si="2"/>
        <v>42711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6"/>
      <c r="AB11" s="3"/>
      <c r="AC11" s="3"/>
      <c r="AD11" s="3"/>
      <c r="AE11" s="3"/>
      <c r="AF11" s="3"/>
      <c r="AG11" s="3"/>
      <c r="AH11" s="3"/>
      <c r="AI11" s="3"/>
      <c r="AJ11" s="25"/>
      <c r="AK11" s="3"/>
      <c r="AL11" s="53"/>
      <c r="AM11" s="44">
        <f t="shared" si="3"/>
        <v>0</v>
      </c>
      <c r="AN11" s="9"/>
      <c r="AO11" s="9">
        <f t="shared" si="4"/>
        <v>0</v>
      </c>
      <c r="AP11" s="49">
        <f>'[2]DIC 16'!$I$11</f>
        <v>0</v>
      </c>
      <c r="AQ11" s="46">
        <f t="shared" si="12"/>
        <v>0</v>
      </c>
      <c r="AS11" s="276">
        <f t="shared" si="5"/>
        <v>342</v>
      </c>
      <c r="AT11" s="5" t="str">
        <f t="shared" si="5"/>
        <v>MIÉRCOLES</v>
      </c>
      <c r="AU11" s="8">
        <f t="shared" si="5"/>
        <v>42711</v>
      </c>
      <c r="AV11" s="69">
        <f t="shared" si="6"/>
        <v>0</v>
      </c>
      <c r="AW11" s="69">
        <f t="shared" si="6"/>
        <v>0</v>
      </c>
      <c r="AX11" s="69">
        <f t="shared" si="7"/>
        <v>0</v>
      </c>
      <c r="AY11" s="69">
        <f t="shared" si="13"/>
        <v>0</v>
      </c>
      <c r="AZ11" s="157">
        <f t="shared" si="13"/>
        <v>0</v>
      </c>
      <c r="BA11" s="159">
        <f t="shared" si="8"/>
        <v>0</v>
      </c>
      <c r="BC11" s="308" t="str">
        <f>C8</f>
        <v>DOMINGO</v>
      </c>
      <c r="BD11" s="312">
        <f>AU8</f>
        <v>42708</v>
      </c>
      <c r="BE11" s="135"/>
      <c r="BF11" s="82">
        <f t="shared" si="36"/>
        <v>0</v>
      </c>
      <c r="BG11" s="79"/>
      <c r="BH11" s="82">
        <f t="shared" si="14"/>
        <v>0</v>
      </c>
      <c r="BI11" s="79"/>
      <c r="BJ11" s="82">
        <f t="shared" si="15"/>
        <v>0</v>
      </c>
      <c r="BK11" s="79"/>
      <c r="BL11" s="174"/>
      <c r="BM11" s="174"/>
      <c r="BN11" s="119" t="e">
        <f t="shared" si="9"/>
        <v>#DIV/0!</v>
      </c>
      <c r="BO11" s="308" t="str">
        <f>BC11</f>
        <v>DOMINGO</v>
      </c>
      <c r="BP11" s="314">
        <f>BD11</f>
        <v>42708</v>
      </c>
      <c r="BQ11" s="99"/>
      <c r="BR11" s="83">
        <f t="shared" si="16"/>
        <v>0</v>
      </c>
      <c r="BS11" s="174"/>
      <c r="BT11" s="83">
        <f t="shared" si="17"/>
        <v>0</v>
      </c>
      <c r="BU11" s="174"/>
      <c r="BV11" s="83">
        <f t="shared" si="18"/>
        <v>0</v>
      </c>
      <c r="BW11" s="174"/>
      <c r="BX11" s="174"/>
      <c r="BY11" s="174"/>
      <c r="BZ11" s="100" t="e">
        <f t="shared" si="10"/>
        <v>#DIV/0!</v>
      </c>
      <c r="CA11" s="308" t="str">
        <f>BO11</f>
        <v>DOMINGO</v>
      </c>
      <c r="CB11" s="316">
        <f>BP11</f>
        <v>42708</v>
      </c>
      <c r="CC11" s="99"/>
      <c r="CD11" s="74">
        <f t="shared" si="19"/>
        <v>0</v>
      </c>
      <c r="CE11" s="174"/>
      <c r="CF11" s="74">
        <f t="shared" si="20"/>
        <v>0</v>
      </c>
      <c r="CG11" s="174"/>
      <c r="CH11" s="74">
        <f t="shared" si="21"/>
        <v>0</v>
      </c>
      <c r="CI11" s="174"/>
      <c r="CJ11" s="174"/>
      <c r="CK11" s="174"/>
      <c r="CL11" s="100" t="e">
        <f t="shared" si="22"/>
        <v>#DIV/0!</v>
      </c>
      <c r="CM11" s="308" t="str">
        <f>CA11</f>
        <v>DOMINGO</v>
      </c>
      <c r="CN11" s="318">
        <f>CB11</f>
        <v>42708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DOMINGO</v>
      </c>
      <c r="CZ11" s="306">
        <f>CN11</f>
        <v>42708</v>
      </c>
      <c r="DA11" s="99"/>
      <c r="DB11" s="83">
        <f t="shared" si="27"/>
        <v>0</v>
      </c>
      <c r="DC11" s="174"/>
      <c r="DD11" s="83">
        <f t="shared" si="28"/>
        <v>0</v>
      </c>
      <c r="DE11" s="174"/>
      <c r="DF11" s="83">
        <f t="shared" si="29"/>
        <v>0</v>
      </c>
      <c r="DG11" s="174"/>
      <c r="DH11" s="174"/>
      <c r="DI11" s="174"/>
      <c r="DJ11" s="100" t="e">
        <f t="shared" si="30"/>
        <v>#DIV/0!</v>
      </c>
      <c r="DK11" s="308" t="str">
        <f>CY11</f>
        <v>DOMINGO</v>
      </c>
      <c r="DL11" s="310">
        <f>CZ11</f>
        <v>42708</v>
      </c>
      <c r="DM11" s="102"/>
      <c r="DN11" s="74">
        <f t="shared" si="31"/>
        <v>0</v>
      </c>
      <c r="DO11" s="1"/>
      <c r="DP11" s="74">
        <f t="shared" si="32"/>
        <v>0</v>
      </c>
      <c r="DQ11" s="1"/>
      <c r="DR11" s="74">
        <f t="shared" si="33"/>
        <v>0</v>
      </c>
      <c r="DS11" s="1"/>
      <c r="DT11" s="1"/>
      <c r="DU11" s="110">
        <f t="shared" si="34"/>
        <v>0</v>
      </c>
      <c r="DV11" s="108" t="e">
        <f t="shared" si="35"/>
        <v>#DIV/0!</v>
      </c>
    </row>
    <row r="12" spans="2:129" ht="19.5" thickBot="1" x14ac:dyDescent="0.35">
      <c r="B12" s="274">
        <v>343</v>
      </c>
      <c r="C12" s="38" t="s">
        <v>25</v>
      </c>
      <c r="D12" s="132">
        <f t="shared" si="11"/>
        <v>42712</v>
      </c>
      <c r="E12" s="144"/>
      <c r="F12" s="144"/>
      <c r="G12" s="2"/>
      <c r="H12" s="170"/>
      <c r="I12" s="171"/>
      <c r="J12" s="24">
        <f t="shared" si="0"/>
        <v>0</v>
      </c>
      <c r="K12" s="7"/>
      <c r="L12" s="7"/>
      <c r="M12" s="23">
        <f t="shared" si="1"/>
        <v>0</v>
      </c>
      <c r="N12" s="47"/>
      <c r="O12" s="48"/>
      <c r="P12" s="8">
        <f t="shared" si="2"/>
        <v>42712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6"/>
      <c r="AB12" s="3"/>
      <c r="AC12" s="3"/>
      <c r="AD12" s="3"/>
      <c r="AE12" s="3"/>
      <c r="AF12" s="3"/>
      <c r="AG12" s="3"/>
      <c r="AH12" s="3"/>
      <c r="AI12" s="3"/>
      <c r="AJ12" s="25"/>
      <c r="AK12" s="3"/>
      <c r="AL12" s="53"/>
      <c r="AM12" s="44">
        <f t="shared" si="3"/>
        <v>0</v>
      </c>
      <c r="AN12" s="9"/>
      <c r="AO12" s="9">
        <f t="shared" si="4"/>
        <v>0</v>
      </c>
      <c r="AP12" s="49">
        <f>'[2]DIC 16'!$I$12</f>
        <v>0</v>
      </c>
      <c r="AQ12" s="46">
        <f t="shared" si="12"/>
        <v>0</v>
      </c>
      <c r="AS12" s="276">
        <f t="shared" si="5"/>
        <v>343</v>
      </c>
      <c r="AT12" s="5" t="str">
        <f t="shared" si="5"/>
        <v>JUEVES</v>
      </c>
      <c r="AU12" s="8">
        <f t="shared" si="5"/>
        <v>42712</v>
      </c>
      <c r="AV12" s="69">
        <f t="shared" si="6"/>
        <v>0</v>
      </c>
      <c r="AW12" s="69">
        <f t="shared" si="6"/>
        <v>0</v>
      </c>
      <c r="AX12" s="69">
        <f t="shared" si="7"/>
        <v>0</v>
      </c>
      <c r="AY12" s="69">
        <f t="shared" si="13"/>
        <v>0</v>
      </c>
      <c r="AZ12" s="157">
        <f t="shared" si="13"/>
        <v>0</v>
      </c>
      <c r="BA12" s="159">
        <f t="shared" si="8"/>
        <v>0</v>
      </c>
      <c r="BC12" s="309"/>
      <c r="BD12" s="313"/>
      <c r="BE12" s="135"/>
      <c r="BF12" s="82">
        <f t="shared" si="36"/>
        <v>0</v>
      </c>
      <c r="BG12" s="79"/>
      <c r="BH12" s="82">
        <f t="shared" si="14"/>
        <v>0</v>
      </c>
      <c r="BI12" s="79"/>
      <c r="BJ12" s="82">
        <f t="shared" si="15"/>
        <v>0</v>
      </c>
      <c r="BK12" s="79"/>
      <c r="BL12" s="174"/>
      <c r="BM12" s="174"/>
      <c r="BN12" s="119" t="e">
        <f t="shared" si="9"/>
        <v>#DIV/0!</v>
      </c>
      <c r="BO12" s="309"/>
      <c r="BP12" s="315"/>
      <c r="BQ12" s="99"/>
      <c r="BR12" s="83">
        <f t="shared" si="16"/>
        <v>0</v>
      </c>
      <c r="BS12" s="174"/>
      <c r="BT12" s="83">
        <f t="shared" si="17"/>
        <v>0</v>
      </c>
      <c r="BU12" s="174"/>
      <c r="BV12" s="83">
        <f t="shared" si="18"/>
        <v>0</v>
      </c>
      <c r="BW12" s="174"/>
      <c r="BX12" s="174"/>
      <c r="BY12" s="174"/>
      <c r="BZ12" s="100" t="e">
        <f t="shared" si="10"/>
        <v>#DIV/0!</v>
      </c>
      <c r="CA12" s="309"/>
      <c r="CB12" s="317"/>
      <c r="CC12" s="99"/>
      <c r="CD12" s="74">
        <f t="shared" si="19"/>
        <v>0</v>
      </c>
      <c r="CE12" s="174"/>
      <c r="CF12" s="74">
        <f t="shared" si="20"/>
        <v>0</v>
      </c>
      <c r="CG12" s="174"/>
      <c r="CH12" s="74">
        <f t="shared" si="21"/>
        <v>0</v>
      </c>
      <c r="CI12" s="174"/>
      <c r="CJ12" s="174"/>
      <c r="CK12" s="174"/>
      <c r="CL12" s="100" t="e">
        <f t="shared" si="22"/>
        <v>#DIV/0!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/>
      <c r="DB12" s="83">
        <f t="shared" si="27"/>
        <v>0</v>
      </c>
      <c r="DC12" s="174"/>
      <c r="DD12" s="83">
        <f t="shared" si="28"/>
        <v>0</v>
      </c>
      <c r="DE12" s="174"/>
      <c r="DF12" s="83">
        <f t="shared" si="29"/>
        <v>0</v>
      </c>
      <c r="DG12" s="174"/>
      <c r="DH12" s="174"/>
      <c r="DI12" s="174"/>
      <c r="DJ12" s="100" t="e">
        <f t="shared" si="30"/>
        <v>#DIV/0!</v>
      </c>
      <c r="DK12" s="309"/>
      <c r="DL12" s="311"/>
      <c r="DM12" s="102"/>
      <c r="DN12" s="74">
        <f t="shared" si="31"/>
        <v>0</v>
      </c>
      <c r="DO12" s="1"/>
      <c r="DP12" s="74">
        <f t="shared" si="32"/>
        <v>0</v>
      </c>
      <c r="DQ12" s="1"/>
      <c r="DR12" s="74">
        <f t="shared" si="33"/>
        <v>0</v>
      </c>
      <c r="DS12" s="1"/>
      <c r="DT12" s="1"/>
      <c r="DU12" s="110">
        <f t="shared" si="34"/>
        <v>0</v>
      </c>
      <c r="DV12" s="108" t="e">
        <f t="shared" si="35"/>
        <v>#DIV/0!</v>
      </c>
    </row>
    <row r="13" spans="2:129" ht="19.5" thickBot="1" x14ac:dyDescent="0.35">
      <c r="B13" s="274">
        <v>344</v>
      </c>
      <c r="C13" s="38" t="s">
        <v>26</v>
      </c>
      <c r="D13" s="132">
        <f t="shared" si="11"/>
        <v>42713</v>
      </c>
      <c r="E13" s="144"/>
      <c r="F13" s="144"/>
      <c r="G13" s="2"/>
      <c r="H13" s="170"/>
      <c r="I13" s="171"/>
      <c r="J13" s="24">
        <f t="shared" si="0"/>
        <v>0</v>
      </c>
      <c r="K13" s="7"/>
      <c r="L13" s="7"/>
      <c r="M13" s="23">
        <f t="shared" si="1"/>
        <v>0</v>
      </c>
      <c r="N13" s="47"/>
      <c r="O13" s="48"/>
      <c r="P13" s="8">
        <f t="shared" si="2"/>
        <v>42713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6"/>
      <c r="AB13" s="3"/>
      <c r="AC13" s="3"/>
      <c r="AD13" s="3"/>
      <c r="AE13" s="3"/>
      <c r="AF13" s="3"/>
      <c r="AG13" s="3"/>
      <c r="AH13" s="3"/>
      <c r="AI13" s="3"/>
      <c r="AJ13" s="25"/>
      <c r="AK13" s="3"/>
      <c r="AL13" s="53"/>
      <c r="AM13" s="44">
        <f t="shared" si="3"/>
        <v>0</v>
      </c>
      <c r="AN13" s="9"/>
      <c r="AO13" s="9">
        <f t="shared" si="4"/>
        <v>0</v>
      </c>
      <c r="AP13" s="49">
        <f>'[2]DIC 16'!$I$13</f>
        <v>0</v>
      </c>
      <c r="AQ13" s="46">
        <f t="shared" si="12"/>
        <v>0</v>
      </c>
      <c r="AS13" s="276">
        <f t="shared" si="5"/>
        <v>344</v>
      </c>
      <c r="AT13" s="5" t="str">
        <f t="shared" si="5"/>
        <v>VIERNES</v>
      </c>
      <c r="AU13" s="8">
        <f t="shared" si="5"/>
        <v>42713</v>
      </c>
      <c r="AV13" s="69">
        <f t="shared" si="6"/>
        <v>0</v>
      </c>
      <c r="AW13" s="69">
        <f t="shared" si="6"/>
        <v>0</v>
      </c>
      <c r="AX13" s="69">
        <f t="shared" si="7"/>
        <v>0</v>
      </c>
      <c r="AY13" s="69">
        <f t="shared" si="13"/>
        <v>0</v>
      </c>
      <c r="AZ13" s="157">
        <f t="shared" si="13"/>
        <v>0</v>
      </c>
      <c r="BA13" s="159">
        <f t="shared" si="8"/>
        <v>0</v>
      </c>
      <c r="BC13" s="308" t="str">
        <f>C9</f>
        <v>LUNES</v>
      </c>
      <c r="BD13" s="312">
        <f>AU9</f>
        <v>42709</v>
      </c>
      <c r="BE13" s="135"/>
      <c r="BF13" s="82">
        <f t="shared" si="36"/>
        <v>0</v>
      </c>
      <c r="BG13" s="79"/>
      <c r="BH13" s="82">
        <f t="shared" si="14"/>
        <v>0</v>
      </c>
      <c r="BI13" s="79"/>
      <c r="BJ13" s="82">
        <f t="shared" si="15"/>
        <v>0</v>
      </c>
      <c r="BK13" s="79"/>
      <c r="BL13" s="174"/>
      <c r="BM13" s="174"/>
      <c r="BN13" s="119" t="e">
        <f t="shared" si="9"/>
        <v>#DIV/0!</v>
      </c>
      <c r="BO13" s="308" t="str">
        <f>BC13</f>
        <v>LUNES</v>
      </c>
      <c r="BP13" s="314">
        <f>BD13</f>
        <v>42709</v>
      </c>
      <c r="BQ13" s="99"/>
      <c r="BR13" s="83">
        <f t="shared" si="16"/>
        <v>0</v>
      </c>
      <c r="BS13" s="174"/>
      <c r="BT13" s="83">
        <f t="shared" si="17"/>
        <v>0</v>
      </c>
      <c r="BU13" s="174"/>
      <c r="BV13" s="83">
        <f t="shared" si="18"/>
        <v>0</v>
      </c>
      <c r="BW13" s="174"/>
      <c r="BX13" s="174"/>
      <c r="BY13" s="174"/>
      <c r="BZ13" s="100" t="e">
        <f t="shared" si="10"/>
        <v>#DIV/0!</v>
      </c>
      <c r="CA13" s="308" t="str">
        <f>BO13</f>
        <v>LUNES</v>
      </c>
      <c r="CB13" s="316">
        <f>BP13</f>
        <v>42709</v>
      </c>
      <c r="CC13" s="99"/>
      <c r="CD13" s="74">
        <f t="shared" si="19"/>
        <v>0</v>
      </c>
      <c r="CE13" s="174"/>
      <c r="CF13" s="74">
        <f t="shared" si="20"/>
        <v>0</v>
      </c>
      <c r="CG13" s="174"/>
      <c r="CH13" s="74">
        <f t="shared" si="21"/>
        <v>0</v>
      </c>
      <c r="CI13" s="174"/>
      <c r="CJ13" s="174"/>
      <c r="CK13" s="174"/>
      <c r="CL13" s="100" t="e">
        <f t="shared" si="22"/>
        <v>#DIV/0!</v>
      </c>
      <c r="CM13" s="308" t="str">
        <f>CA13</f>
        <v>LUNES</v>
      </c>
      <c r="CN13" s="318">
        <f>CB13</f>
        <v>42709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LUNES</v>
      </c>
      <c r="CZ13" s="306">
        <f>CN13</f>
        <v>42709</v>
      </c>
      <c r="DA13" s="99"/>
      <c r="DB13" s="83">
        <f t="shared" si="27"/>
        <v>0</v>
      </c>
      <c r="DC13" s="174"/>
      <c r="DD13" s="83">
        <f t="shared" si="28"/>
        <v>0</v>
      </c>
      <c r="DE13" s="174"/>
      <c r="DF13" s="83">
        <f t="shared" si="29"/>
        <v>0</v>
      </c>
      <c r="DG13" s="174"/>
      <c r="DH13" s="174"/>
      <c r="DI13" s="174"/>
      <c r="DJ13" s="100" t="e">
        <f t="shared" si="30"/>
        <v>#DIV/0!</v>
      </c>
      <c r="DK13" s="308" t="str">
        <f>CY13</f>
        <v>LUNES</v>
      </c>
      <c r="DL13" s="310">
        <f>CZ13</f>
        <v>42709</v>
      </c>
      <c r="DM13" s="102"/>
      <c r="DN13" s="74">
        <f t="shared" si="31"/>
        <v>0</v>
      </c>
      <c r="DO13" s="1"/>
      <c r="DP13" s="74">
        <f t="shared" si="32"/>
        <v>0</v>
      </c>
      <c r="DQ13" s="1"/>
      <c r="DR13" s="74">
        <f t="shared" si="33"/>
        <v>0</v>
      </c>
      <c r="DS13" s="1"/>
      <c r="DT13" s="1"/>
      <c r="DU13" s="110">
        <f t="shared" si="34"/>
        <v>0</v>
      </c>
      <c r="DV13" s="108" t="e">
        <f t="shared" si="35"/>
        <v>#DIV/0!</v>
      </c>
    </row>
    <row r="14" spans="2:129" ht="19.5" thickBot="1" x14ac:dyDescent="0.35">
      <c r="B14" s="274">
        <v>345</v>
      </c>
      <c r="C14" s="38" t="s">
        <v>27</v>
      </c>
      <c r="D14" s="132">
        <f t="shared" si="11"/>
        <v>42714</v>
      </c>
      <c r="E14" s="144"/>
      <c r="F14" s="144"/>
      <c r="G14" s="2"/>
      <c r="H14" s="170"/>
      <c r="I14" s="171"/>
      <c r="J14" s="24">
        <f t="shared" si="0"/>
        <v>0</v>
      </c>
      <c r="K14" s="7"/>
      <c r="L14" s="7"/>
      <c r="M14" s="23">
        <f t="shared" si="1"/>
        <v>0</v>
      </c>
      <c r="N14" s="47"/>
      <c r="O14" s="48"/>
      <c r="P14" s="8">
        <f t="shared" si="2"/>
        <v>42714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6"/>
      <c r="AB14" s="3"/>
      <c r="AC14" s="3"/>
      <c r="AD14" s="3"/>
      <c r="AE14" s="3"/>
      <c r="AF14" s="3"/>
      <c r="AG14" s="3"/>
      <c r="AH14" s="3"/>
      <c r="AI14" s="3"/>
      <c r="AJ14" s="25"/>
      <c r="AK14" s="3"/>
      <c r="AL14" s="53"/>
      <c r="AM14" s="44">
        <f t="shared" si="3"/>
        <v>0</v>
      </c>
      <c r="AN14" s="9"/>
      <c r="AO14" s="9">
        <f t="shared" si="4"/>
        <v>0</v>
      </c>
      <c r="AP14" s="49">
        <f>'[2]DIC 16'!$I$14</f>
        <v>0</v>
      </c>
      <c r="AQ14" s="46">
        <f t="shared" si="12"/>
        <v>0</v>
      </c>
      <c r="AS14" s="276">
        <f t="shared" si="5"/>
        <v>345</v>
      </c>
      <c r="AT14" s="5" t="str">
        <f t="shared" si="5"/>
        <v>SÁBADO</v>
      </c>
      <c r="AU14" s="8">
        <f t="shared" si="5"/>
        <v>42714</v>
      </c>
      <c r="AV14" s="69">
        <f t="shared" si="6"/>
        <v>0</v>
      </c>
      <c r="AW14" s="69">
        <f t="shared" si="6"/>
        <v>0</v>
      </c>
      <c r="AX14" s="69">
        <f t="shared" si="7"/>
        <v>0</v>
      </c>
      <c r="AY14" s="69">
        <f t="shared" si="13"/>
        <v>0</v>
      </c>
      <c r="AZ14" s="157">
        <f t="shared" si="13"/>
        <v>0</v>
      </c>
      <c r="BA14" s="159">
        <f t="shared" si="8"/>
        <v>0</v>
      </c>
      <c r="BC14" s="309"/>
      <c r="BD14" s="313"/>
      <c r="BE14" s="135"/>
      <c r="BF14" s="82">
        <f t="shared" si="36"/>
        <v>0</v>
      </c>
      <c r="BG14" s="79"/>
      <c r="BH14" s="82">
        <f t="shared" si="14"/>
        <v>0</v>
      </c>
      <c r="BI14" s="79"/>
      <c r="BJ14" s="82">
        <f t="shared" si="15"/>
        <v>0</v>
      </c>
      <c r="BK14" s="79"/>
      <c r="BL14" s="174"/>
      <c r="BM14" s="174"/>
      <c r="BN14" s="119" t="e">
        <f t="shared" si="9"/>
        <v>#DIV/0!</v>
      </c>
      <c r="BO14" s="309"/>
      <c r="BP14" s="315"/>
      <c r="BQ14" s="99"/>
      <c r="BR14" s="83">
        <f t="shared" si="16"/>
        <v>0</v>
      </c>
      <c r="BS14" s="174"/>
      <c r="BT14" s="83">
        <f t="shared" si="17"/>
        <v>0</v>
      </c>
      <c r="BU14" s="174"/>
      <c r="BV14" s="83">
        <f t="shared" si="18"/>
        <v>0</v>
      </c>
      <c r="BW14" s="174"/>
      <c r="BX14" s="174"/>
      <c r="BY14" s="174"/>
      <c r="BZ14" s="100" t="e">
        <f t="shared" si="10"/>
        <v>#DIV/0!</v>
      </c>
      <c r="CA14" s="309"/>
      <c r="CB14" s="317"/>
      <c r="CC14" s="99"/>
      <c r="CD14" s="74">
        <f t="shared" si="19"/>
        <v>0</v>
      </c>
      <c r="CE14" s="174"/>
      <c r="CF14" s="74">
        <f t="shared" si="20"/>
        <v>0</v>
      </c>
      <c r="CG14" s="174"/>
      <c r="CH14" s="74">
        <f t="shared" si="21"/>
        <v>0</v>
      </c>
      <c r="CI14" s="174"/>
      <c r="CJ14" s="174"/>
      <c r="CK14" s="174"/>
      <c r="CL14" s="100" t="e">
        <f t="shared" si="22"/>
        <v>#DIV/0!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/>
      <c r="DB14" s="83">
        <f t="shared" si="27"/>
        <v>0</v>
      </c>
      <c r="DC14" s="174"/>
      <c r="DD14" s="83">
        <f t="shared" si="28"/>
        <v>0</v>
      </c>
      <c r="DE14" s="174"/>
      <c r="DF14" s="83">
        <f t="shared" si="29"/>
        <v>0</v>
      </c>
      <c r="DG14" s="174"/>
      <c r="DH14" s="174"/>
      <c r="DI14" s="174"/>
      <c r="DJ14" s="100" t="e">
        <f t="shared" si="30"/>
        <v>#DIV/0!</v>
      </c>
      <c r="DK14" s="309"/>
      <c r="DL14" s="311"/>
      <c r="DM14" s="102"/>
      <c r="DN14" s="74">
        <f t="shared" si="31"/>
        <v>0</v>
      </c>
      <c r="DO14" s="1"/>
      <c r="DP14" s="74">
        <f t="shared" si="32"/>
        <v>0</v>
      </c>
      <c r="DQ14" s="1"/>
      <c r="DR14" s="74">
        <f t="shared" si="33"/>
        <v>0</v>
      </c>
      <c r="DS14" s="1"/>
      <c r="DT14" s="1"/>
      <c r="DU14" s="110">
        <f t="shared" si="34"/>
        <v>0</v>
      </c>
      <c r="DV14" s="108" t="e">
        <f t="shared" si="35"/>
        <v>#DIV/0!</v>
      </c>
    </row>
    <row r="15" spans="2:129" ht="19.5" thickBot="1" x14ac:dyDescent="0.35">
      <c r="B15" s="274">
        <v>346</v>
      </c>
      <c r="C15" s="38" t="s">
        <v>22</v>
      </c>
      <c r="D15" s="132">
        <f t="shared" si="11"/>
        <v>42715</v>
      </c>
      <c r="E15" s="144"/>
      <c r="F15" s="144"/>
      <c r="G15" s="2"/>
      <c r="H15" s="170"/>
      <c r="I15" s="171"/>
      <c r="J15" s="24">
        <f t="shared" si="0"/>
        <v>0</v>
      </c>
      <c r="K15" s="7"/>
      <c r="L15" s="7"/>
      <c r="M15" s="23">
        <f t="shared" si="1"/>
        <v>0</v>
      </c>
      <c r="N15" s="47"/>
      <c r="O15" s="48"/>
      <c r="P15" s="8">
        <f t="shared" si="2"/>
        <v>42715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6"/>
      <c r="AB15" s="3"/>
      <c r="AC15" s="3"/>
      <c r="AD15" s="3"/>
      <c r="AE15" s="3"/>
      <c r="AF15" s="3"/>
      <c r="AG15" s="3"/>
      <c r="AH15" s="3"/>
      <c r="AI15" s="3"/>
      <c r="AJ15" s="25"/>
      <c r="AK15" s="3"/>
      <c r="AL15" s="53"/>
      <c r="AM15" s="44">
        <f t="shared" si="3"/>
        <v>0</v>
      </c>
      <c r="AN15" s="9"/>
      <c r="AO15" s="9">
        <f t="shared" si="4"/>
        <v>0</v>
      </c>
      <c r="AP15" s="49">
        <f>'[2]DIC 16'!$I$15</f>
        <v>0</v>
      </c>
      <c r="AQ15" s="46">
        <f t="shared" si="12"/>
        <v>0</v>
      </c>
      <c r="AS15" s="276">
        <f t="shared" si="5"/>
        <v>346</v>
      </c>
      <c r="AT15" s="5" t="str">
        <f t="shared" si="5"/>
        <v>DOMINGO</v>
      </c>
      <c r="AU15" s="8">
        <f t="shared" si="5"/>
        <v>42715</v>
      </c>
      <c r="AV15" s="69">
        <f t="shared" si="6"/>
        <v>0</v>
      </c>
      <c r="AW15" s="69">
        <f t="shared" si="6"/>
        <v>0</v>
      </c>
      <c r="AX15" s="69">
        <f t="shared" si="7"/>
        <v>0</v>
      </c>
      <c r="AY15" s="69">
        <f t="shared" si="13"/>
        <v>0</v>
      </c>
      <c r="AZ15" s="157">
        <f t="shared" si="13"/>
        <v>0</v>
      </c>
      <c r="BA15" s="159">
        <f t="shared" si="8"/>
        <v>0</v>
      </c>
      <c r="BC15" s="308" t="str">
        <f>C10</f>
        <v>MARTES</v>
      </c>
      <c r="BD15" s="312">
        <f>AU10</f>
        <v>42710</v>
      </c>
      <c r="BE15" s="135"/>
      <c r="BF15" s="82">
        <f t="shared" si="36"/>
        <v>0</v>
      </c>
      <c r="BG15" s="79"/>
      <c r="BH15" s="82">
        <f t="shared" si="14"/>
        <v>0</v>
      </c>
      <c r="BI15" s="79"/>
      <c r="BJ15" s="82">
        <f t="shared" si="15"/>
        <v>0</v>
      </c>
      <c r="BK15" s="79"/>
      <c r="BL15" s="174"/>
      <c r="BM15" s="174"/>
      <c r="BN15" s="119" t="e">
        <f t="shared" si="9"/>
        <v>#DIV/0!</v>
      </c>
      <c r="BO15" s="308" t="str">
        <f>BC15</f>
        <v>MARTES</v>
      </c>
      <c r="BP15" s="314">
        <f>BD15</f>
        <v>42710</v>
      </c>
      <c r="BQ15" s="99"/>
      <c r="BR15" s="83">
        <f t="shared" si="16"/>
        <v>0</v>
      </c>
      <c r="BS15" s="174"/>
      <c r="BT15" s="83">
        <f t="shared" si="17"/>
        <v>0</v>
      </c>
      <c r="BU15" s="174"/>
      <c r="BV15" s="83">
        <f t="shared" si="18"/>
        <v>0</v>
      </c>
      <c r="BW15" s="174"/>
      <c r="BX15" s="174"/>
      <c r="BY15" s="174"/>
      <c r="BZ15" s="100" t="e">
        <f t="shared" si="10"/>
        <v>#DIV/0!</v>
      </c>
      <c r="CA15" s="308" t="str">
        <f>BO15</f>
        <v>MARTES</v>
      </c>
      <c r="CB15" s="316">
        <f>BP15</f>
        <v>42710</v>
      </c>
      <c r="CC15" s="99"/>
      <c r="CD15" s="74">
        <f t="shared" si="19"/>
        <v>0</v>
      </c>
      <c r="CE15" s="174"/>
      <c r="CF15" s="74">
        <f t="shared" si="20"/>
        <v>0</v>
      </c>
      <c r="CG15" s="174"/>
      <c r="CH15" s="74">
        <f t="shared" si="21"/>
        <v>0</v>
      </c>
      <c r="CI15" s="174"/>
      <c r="CJ15" s="174"/>
      <c r="CK15" s="174"/>
      <c r="CL15" s="100" t="e">
        <f t="shared" si="22"/>
        <v>#DIV/0!</v>
      </c>
      <c r="CM15" s="308" t="str">
        <f>CA15</f>
        <v>MARTES</v>
      </c>
      <c r="CN15" s="318">
        <f>CB15</f>
        <v>42710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MARTES</v>
      </c>
      <c r="CZ15" s="306">
        <f>CN15</f>
        <v>42710</v>
      </c>
      <c r="DA15" s="99"/>
      <c r="DB15" s="83">
        <f t="shared" si="27"/>
        <v>0</v>
      </c>
      <c r="DC15" s="174"/>
      <c r="DD15" s="83">
        <f t="shared" si="28"/>
        <v>0</v>
      </c>
      <c r="DE15" s="174"/>
      <c r="DF15" s="83">
        <f t="shared" si="29"/>
        <v>0</v>
      </c>
      <c r="DG15" s="174"/>
      <c r="DH15" s="174"/>
      <c r="DI15" s="174"/>
      <c r="DJ15" s="100" t="e">
        <f t="shared" si="30"/>
        <v>#DIV/0!</v>
      </c>
      <c r="DK15" s="308" t="str">
        <f>CY15</f>
        <v>MARTES</v>
      </c>
      <c r="DL15" s="310">
        <f>CZ15</f>
        <v>42710</v>
      </c>
      <c r="DM15" s="102"/>
      <c r="DN15" s="74">
        <f t="shared" si="31"/>
        <v>0</v>
      </c>
      <c r="DO15" s="1"/>
      <c r="DP15" s="74">
        <f t="shared" si="32"/>
        <v>0</v>
      </c>
      <c r="DQ15" s="1"/>
      <c r="DR15" s="74">
        <f t="shared" si="33"/>
        <v>0</v>
      </c>
      <c r="DS15" s="1"/>
      <c r="DT15" s="1"/>
      <c r="DU15" s="110">
        <f t="shared" si="34"/>
        <v>0</v>
      </c>
      <c r="DV15" s="108" t="e">
        <f t="shared" si="35"/>
        <v>#DIV/0!</v>
      </c>
    </row>
    <row r="16" spans="2:129" ht="19.5" thickBot="1" x14ac:dyDescent="0.35">
      <c r="B16" s="274">
        <v>347</v>
      </c>
      <c r="C16" s="38" t="s">
        <v>24</v>
      </c>
      <c r="D16" s="132">
        <f t="shared" si="11"/>
        <v>42716</v>
      </c>
      <c r="E16" s="144"/>
      <c r="F16" s="144"/>
      <c r="G16" s="2"/>
      <c r="H16" s="170"/>
      <c r="I16" s="171"/>
      <c r="J16" s="24">
        <f t="shared" si="0"/>
        <v>0</v>
      </c>
      <c r="K16" s="7"/>
      <c r="L16" s="7"/>
      <c r="M16" s="23">
        <f t="shared" si="1"/>
        <v>0</v>
      </c>
      <c r="N16" s="47"/>
      <c r="O16" s="48"/>
      <c r="P16" s="8">
        <f t="shared" si="2"/>
        <v>42716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6"/>
      <c r="AB16" s="3"/>
      <c r="AC16" s="3"/>
      <c r="AD16" s="3"/>
      <c r="AE16" s="3"/>
      <c r="AF16" s="3"/>
      <c r="AG16" s="3"/>
      <c r="AH16" s="3"/>
      <c r="AI16" s="3"/>
      <c r="AJ16" s="25"/>
      <c r="AK16" s="3"/>
      <c r="AL16" s="53"/>
      <c r="AM16" s="44">
        <f t="shared" si="3"/>
        <v>0</v>
      </c>
      <c r="AN16" s="9"/>
      <c r="AO16" s="9">
        <f t="shared" si="4"/>
        <v>0</v>
      </c>
      <c r="AP16" s="49">
        <f>'[2]DIC 16'!$I$16</f>
        <v>0</v>
      </c>
      <c r="AQ16" s="46">
        <f t="shared" si="12"/>
        <v>0</v>
      </c>
      <c r="AR16" s="68"/>
      <c r="AS16" s="276">
        <f t="shared" si="5"/>
        <v>347</v>
      </c>
      <c r="AT16" s="5" t="str">
        <f t="shared" si="5"/>
        <v>LUNES</v>
      </c>
      <c r="AU16" s="8">
        <f t="shared" si="5"/>
        <v>42716</v>
      </c>
      <c r="AV16" s="69">
        <f t="shared" si="6"/>
        <v>0</v>
      </c>
      <c r="AW16" s="69">
        <f t="shared" si="6"/>
        <v>0</v>
      </c>
      <c r="AX16" s="69">
        <f t="shared" si="7"/>
        <v>0</v>
      </c>
      <c r="AY16" s="69">
        <f t="shared" si="13"/>
        <v>0</v>
      </c>
      <c r="AZ16" s="157">
        <f t="shared" si="13"/>
        <v>0</v>
      </c>
      <c r="BA16" s="159">
        <f t="shared" si="8"/>
        <v>0</v>
      </c>
      <c r="BC16" s="309"/>
      <c r="BD16" s="313"/>
      <c r="BE16" s="135"/>
      <c r="BF16" s="82">
        <f t="shared" si="36"/>
        <v>0</v>
      </c>
      <c r="BG16" s="79"/>
      <c r="BH16" s="82">
        <f t="shared" si="14"/>
        <v>0</v>
      </c>
      <c r="BI16" s="79"/>
      <c r="BJ16" s="82">
        <f t="shared" si="15"/>
        <v>0</v>
      </c>
      <c r="BK16" s="79"/>
      <c r="BL16" s="174"/>
      <c r="BM16" s="174"/>
      <c r="BN16" s="119" t="e">
        <f t="shared" si="9"/>
        <v>#DIV/0!</v>
      </c>
      <c r="BO16" s="309"/>
      <c r="BP16" s="315"/>
      <c r="BQ16" s="99"/>
      <c r="BR16" s="83">
        <f t="shared" si="16"/>
        <v>0</v>
      </c>
      <c r="BS16" s="174"/>
      <c r="BT16" s="83">
        <f t="shared" si="17"/>
        <v>0</v>
      </c>
      <c r="BU16" s="174"/>
      <c r="BV16" s="83">
        <f t="shared" si="18"/>
        <v>0</v>
      </c>
      <c r="BW16" s="174"/>
      <c r="BX16" s="174"/>
      <c r="BY16" s="174"/>
      <c r="BZ16" s="100" t="e">
        <f t="shared" si="10"/>
        <v>#DIV/0!</v>
      </c>
      <c r="CA16" s="309"/>
      <c r="CB16" s="317"/>
      <c r="CC16" s="99"/>
      <c r="CD16" s="74">
        <f t="shared" si="19"/>
        <v>0</v>
      </c>
      <c r="CE16" s="174"/>
      <c r="CF16" s="74">
        <f t="shared" si="20"/>
        <v>0</v>
      </c>
      <c r="CG16" s="174"/>
      <c r="CH16" s="74">
        <f t="shared" si="21"/>
        <v>0</v>
      </c>
      <c r="CI16" s="174"/>
      <c r="CJ16" s="174"/>
      <c r="CK16" s="174"/>
      <c r="CL16" s="100" t="e">
        <f t="shared" si="22"/>
        <v>#DIV/0!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/>
      <c r="DB16" s="83">
        <f t="shared" si="27"/>
        <v>0</v>
      </c>
      <c r="DC16" s="174"/>
      <c r="DD16" s="83">
        <f t="shared" si="28"/>
        <v>0</v>
      </c>
      <c r="DE16" s="174"/>
      <c r="DF16" s="83">
        <f t="shared" si="29"/>
        <v>0</v>
      </c>
      <c r="DG16" s="174"/>
      <c r="DH16" s="174"/>
      <c r="DI16" s="174"/>
      <c r="DJ16" s="100" t="e">
        <f t="shared" si="30"/>
        <v>#DIV/0!</v>
      </c>
      <c r="DK16" s="309"/>
      <c r="DL16" s="311"/>
      <c r="DM16" s="102"/>
      <c r="DN16" s="74">
        <f t="shared" si="31"/>
        <v>0</v>
      </c>
      <c r="DO16" s="1"/>
      <c r="DP16" s="74">
        <f t="shared" si="32"/>
        <v>0</v>
      </c>
      <c r="DQ16" s="1"/>
      <c r="DR16" s="74">
        <f t="shared" si="33"/>
        <v>0</v>
      </c>
      <c r="DS16" s="1"/>
      <c r="DT16" s="1"/>
      <c r="DU16" s="110">
        <f t="shared" si="34"/>
        <v>0</v>
      </c>
      <c r="DV16" s="108" t="e">
        <f t="shared" si="35"/>
        <v>#DIV/0!</v>
      </c>
    </row>
    <row r="17" spans="2:126" ht="19.5" thickBot="1" x14ac:dyDescent="0.35">
      <c r="B17" s="274">
        <v>348</v>
      </c>
      <c r="C17" s="38" t="s">
        <v>21</v>
      </c>
      <c r="D17" s="132">
        <f t="shared" si="11"/>
        <v>42717</v>
      </c>
      <c r="E17" s="144"/>
      <c r="F17" s="144"/>
      <c r="G17" s="2"/>
      <c r="H17" s="170"/>
      <c r="I17" s="171"/>
      <c r="J17" s="24">
        <f t="shared" si="0"/>
        <v>0</v>
      </c>
      <c r="K17" s="7"/>
      <c r="L17" s="7"/>
      <c r="M17" s="23">
        <f t="shared" si="1"/>
        <v>0</v>
      </c>
      <c r="N17" s="47"/>
      <c r="O17" s="48"/>
      <c r="P17" s="8">
        <f t="shared" si="2"/>
        <v>42717</v>
      </c>
      <c r="Q17" s="3"/>
      <c r="R17" s="3"/>
      <c r="S17" s="3"/>
      <c r="T17" s="3"/>
      <c r="U17" s="3"/>
      <c r="V17" s="3"/>
      <c r="W17" s="3"/>
      <c r="X17" s="3"/>
      <c r="Y17" s="3"/>
      <c r="Z17" s="3"/>
      <c r="AA17" s="6"/>
      <c r="AB17" s="3"/>
      <c r="AC17" s="3"/>
      <c r="AD17" s="3"/>
      <c r="AE17" s="3"/>
      <c r="AF17" s="3"/>
      <c r="AG17" s="3"/>
      <c r="AH17" s="3"/>
      <c r="AI17" s="3"/>
      <c r="AJ17" s="25"/>
      <c r="AK17" s="3"/>
      <c r="AL17" s="53"/>
      <c r="AM17" s="44">
        <f t="shared" si="3"/>
        <v>0</v>
      </c>
      <c r="AN17" s="9"/>
      <c r="AO17" s="9">
        <f t="shared" si="4"/>
        <v>0</v>
      </c>
      <c r="AP17" s="49">
        <f>'[2]DIC 16'!$I$17</f>
        <v>0</v>
      </c>
      <c r="AQ17" s="46">
        <f t="shared" si="12"/>
        <v>0</v>
      </c>
      <c r="AR17" s="68"/>
      <c r="AS17" s="276">
        <f t="shared" si="5"/>
        <v>348</v>
      </c>
      <c r="AT17" s="5" t="str">
        <f t="shared" si="5"/>
        <v>MARTES</v>
      </c>
      <c r="AU17" s="8">
        <f t="shared" si="5"/>
        <v>42717</v>
      </c>
      <c r="AV17" s="69">
        <f t="shared" si="6"/>
        <v>0</v>
      </c>
      <c r="AW17" s="69">
        <f t="shared" si="6"/>
        <v>0</v>
      </c>
      <c r="AX17" s="69">
        <f t="shared" si="7"/>
        <v>0</v>
      </c>
      <c r="AY17" s="69">
        <f t="shared" si="13"/>
        <v>0</v>
      </c>
      <c r="AZ17" s="157">
        <f t="shared" si="13"/>
        <v>0</v>
      </c>
      <c r="BA17" s="159">
        <f t="shared" si="8"/>
        <v>0</v>
      </c>
      <c r="BC17" s="308" t="str">
        <f>C11</f>
        <v>MIÉRCOLES</v>
      </c>
      <c r="BD17" s="312">
        <f>AU11</f>
        <v>42711</v>
      </c>
      <c r="BE17" s="135"/>
      <c r="BF17" s="82">
        <f t="shared" si="36"/>
        <v>0</v>
      </c>
      <c r="BG17" s="79"/>
      <c r="BH17" s="82">
        <f t="shared" si="14"/>
        <v>0</v>
      </c>
      <c r="BI17" s="79"/>
      <c r="BJ17" s="82">
        <f t="shared" si="15"/>
        <v>0</v>
      </c>
      <c r="BK17" s="79"/>
      <c r="BL17" s="174"/>
      <c r="BM17" s="174"/>
      <c r="BN17" s="119" t="e">
        <f t="shared" si="9"/>
        <v>#DIV/0!</v>
      </c>
      <c r="BO17" s="308" t="str">
        <f>BC17</f>
        <v>MIÉRCOLES</v>
      </c>
      <c r="BP17" s="314">
        <f>BD17</f>
        <v>42711</v>
      </c>
      <c r="BQ17" s="99"/>
      <c r="BR17" s="83">
        <f t="shared" si="16"/>
        <v>0</v>
      </c>
      <c r="BS17" s="174"/>
      <c r="BT17" s="83">
        <f t="shared" si="17"/>
        <v>0</v>
      </c>
      <c r="BU17" s="174"/>
      <c r="BV17" s="83">
        <f t="shared" si="18"/>
        <v>0</v>
      </c>
      <c r="BW17" s="174"/>
      <c r="BX17" s="174"/>
      <c r="BY17" s="174"/>
      <c r="BZ17" s="100" t="e">
        <f t="shared" si="10"/>
        <v>#DIV/0!</v>
      </c>
      <c r="CA17" s="308" t="str">
        <f>BO17</f>
        <v>MIÉRCOLES</v>
      </c>
      <c r="CB17" s="316">
        <f>BP17</f>
        <v>42711</v>
      </c>
      <c r="CC17" s="99"/>
      <c r="CD17" s="74">
        <f t="shared" si="19"/>
        <v>0</v>
      </c>
      <c r="CE17" s="174"/>
      <c r="CF17" s="74">
        <f t="shared" si="20"/>
        <v>0</v>
      </c>
      <c r="CG17" s="174"/>
      <c r="CH17" s="74">
        <f t="shared" si="21"/>
        <v>0</v>
      </c>
      <c r="CI17" s="174"/>
      <c r="CJ17" s="174"/>
      <c r="CK17" s="174"/>
      <c r="CL17" s="100" t="e">
        <f t="shared" si="22"/>
        <v>#DIV/0!</v>
      </c>
      <c r="CM17" s="308" t="str">
        <f>CA17</f>
        <v>MIÉRCOLES</v>
      </c>
      <c r="CN17" s="318">
        <f>CB17</f>
        <v>42711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MIÉRCOLES</v>
      </c>
      <c r="CZ17" s="306">
        <f>CN17</f>
        <v>42711</v>
      </c>
      <c r="DA17" s="99"/>
      <c r="DB17" s="83">
        <f t="shared" si="27"/>
        <v>0</v>
      </c>
      <c r="DC17" s="174"/>
      <c r="DD17" s="83">
        <f t="shared" si="28"/>
        <v>0</v>
      </c>
      <c r="DE17" s="174"/>
      <c r="DF17" s="83">
        <f t="shared" si="29"/>
        <v>0</v>
      </c>
      <c r="DG17" s="174"/>
      <c r="DH17" s="174"/>
      <c r="DI17" s="174"/>
      <c r="DJ17" s="100" t="e">
        <f t="shared" si="30"/>
        <v>#DIV/0!</v>
      </c>
      <c r="DK17" s="308" t="str">
        <f>CY17</f>
        <v>MIÉRCOLES</v>
      </c>
      <c r="DL17" s="310">
        <f>CZ17</f>
        <v>42711</v>
      </c>
      <c r="DM17" s="102"/>
      <c r="DN17" s="74">
        <f t="shared" si="31"/>
        <v>0</v>
      </c>
      <c r="DO17" s="1"/>
      <c r="DP17" s="74">
        <f t="shared" si="32"/>
        <v>0</v>
      </c>
      <c r="DQ17" s="1"/>
      <c r="DR17" s="74">
        <f t="shared" si="33"/>
        <v>0</v>
      </c>
      <c r="DS17" s="1"/>
      <c r="DT17" s="1"/>
      <c r="DU17" s="110">
        <f t="shared" si="34"/>
        <v>0</v>
      </c>
      <c r="DV17" s="108" t="e">
        <f t="shared" si="35"/>
        <v>#DIV/0!</v>
      </c>
    </row>
    <row r="18" spans="2:126" ht="19.5" thickBot="1" x14ac:dyDescent="0.35">
      <c r="B18" s="274">
        <v>349</v>
      </c>
      <c r="C18" s="38" t="s">
        <v>23</v>
      </c>
      <c r="D18" s="132">
        <f t="shared" si="11"/>
        <v>42718</v>
      </c>
      <c r="E18" s="144"/>
      <c r="F18" s="144"/>
      <c r="G18" s="2"/>
      <c r="H18" s="170"/>
      <c r="I18" s="171"/>
      <c r="J18" s="24">
        <f t="shared" si="0"/>
        <v>0</v>
      </c>
      <c r="K18" s="7"/>
      <c r="L18" s="7"/>
      <c r="M18" s="23">
        <f t="shared" si="1"/>
        <v>0</v>
      </c>
      <c r="N18" s="47"/>
      <c r="O18" s="48"/>
      <c r="P18" s="8">
        <f t="shared" si="2"/>
        <v>42718</v>
      </c>
      <c r="Q18" s="3"/>
      <c r="R18" s="3"/>
      <c r="S18" s="3"/>
      <c r="T18" s="3"/>
      <c r="U18" s="3"/>
      <c r="V18" s="3"/>
      <c r="W18" s="3"/>
      <c r="X18" s="3"/>
      <c r="Y18" s="3"/>
      <c r="Z18" s="3"/>
      <c r="AA18" s="6"/>
      <c r="AB18" s="3"/>
      <c r="AC18" s="3"/>
      <c r="AD18" s="3"/>
      <c r="AE18" s="3"/>
      <c r="AF18" s="3"/>
      <c r="AG18" s="3"/>
      <c r="AH18" s="3"/>
      <c r="AI18" s="3"/>
      <c r="AJ18" s="25"/>
      <c r="AK18" s="3"/>
      <c r="AL18" s="53"/>
      <c r="AM18" s="44">
        <f t="shared" si="3"/>
        <v>0</v>
      </c>
      <c r="AN18" s="9"/>
      <c r="AO18" s="9">
        <f t="shared" si="4"/>
        <v>0</v>
      </c>
      <c r="AP18" s="49">
        <f>'[2]DIC 16'!$I$18</f>
        <v>0</v>
      </c>
      <c r="AQ18" s="46">
        <f t="shared" si="12"/>
        <v>0</v>
      </c>
      <c r="AS18" s="276">
        <f t="shared" si="5"/>
        <v>349</v>
      </c>
      <c r="AT18" s="5" t="str">
        <f t="shared" si="5"/>
        <v>MIÉRCOLES</v>
      </c>
      <c r="AU18" s="8">
        <f t="shared" si="5"/>
        <v>42718</v>
      </c>
      <c r="AV18" s="69">
        <f t="shared" si="6"/>
        <v>0</v>
      </c>
      <c r="AW18" s="69">
        <f t="shared" si="6"/>
        <v>0</v>
      </c>
      <c r="AX18" s="69">
        <f t="shared" si="7"/>
        <v>0</v>
      </c>
      <c r="AY18" s="69">
        <f t="shared" si="13"/>
        <v>0</v>
      </c>
      <c r="AZ18" s="157">
        <f t="shared" si="13"/>
        <v>0</v>
      </c>
      <c r="BA18" s="159">
        <f t="shared" si="8"/>
        <v>0</v>
      </c>
      <c r="BC18" s="309"/>
      <c r="BD18" s="313"/>
      <c r="BE18" s="135"/>
      <c r="BF18" s="82">
        <f t="shared" si="36"/>
        <v>0</v>
      </c>
      <c r="BG18" s="79"/>
      <c r="BH18" s="82">
        <f t="shared" si="14"/>
        <v>0</v>
      </c>
      <c r="BI18" s="79"/>
      <c r="BJ18" s="82">
        <f t="shared" si="15"/>
        <v>0</v>
      </c>
      <c r="BK18" s="79"/>
      <c r="BL18" s="174"/>
      <c r="BM18" s="174"/>
      <c r="BN18" s="119" t="e">
        <f t="shared" si="9"/>
        <v>#DIV/0!</v>
      </c>
      <c r="BO18" s="309"/>
      <c r="BP18" s="315"/>
      <c r="BQ18" s="99"/>
      <c r="BR18" s="83">
        <f t="shared" si="16"/>
        <v>0</v>
      </c>
      <c r="BS18" s="174"/>
      <c r="BT18" s="83">
        <f t="shared" si="17"/>
        <v>0</v>
      </c>
      <c r="BU18" s="174"/>
      <c r="BV18" s="83">
        <f t="shared" si="18"/>
        <v>0</v>
      </c>
      <c r="BW18" s="174"/>
      <c r="BX18" s="174"/>
      <c r="BY18" s="174"/>
      <c r="BZ18" s="100" t="e">
        <f t="shared" si="10"/>
        <v>#DIV/0!</v>
      </c>
      <c r="CA18" s="309"/>
      <c r="CB18" s="317"/>
      <c r="CC18" s="99"/>
      <c r="CD18" s="74">
        <f t="shared" si="19"/>
        <v>0</v>
      </c>
      <c r="CE18" s="174"/>
      <c r="CF18" s="74">
        <f t="shared" si="20"/>
        <v>0</v>
      </c>
      <c r="CG18" s="174"/>
      <c r="CH18" s="74">
        <f t="shared" si="21"/>
        <v>0</v>
      </c>
      <c r="CI18" s="174"/>
      <c r="CJ18" s="174"/>
      <c r="CK18" s="174"/>
      <c r="CL18" s="100" t="e">
        <f t="shared" si="22"/>
        <v>#DIV/0!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/>
      <c r="DB18" s="83">
        <f t="shared" si="27"/>
        <v>0</v>
      </c>
      <c r="DC18" s="174"/>
      <c r="DD18" s="83">
        <f t="shared" si="28"/>
        <v>0</v>
      </c>
      <c r="DE18" s="174"/>
      <c r="DF18" s="83">
        <f t="shared" si="29"/>
        <v>0</v>
      </c>
      <c r="DG18" s="174"/>
      <c r="DH18" s="174"/>
      <c r="DI18" s="174"/>
      <c r="DJ18" s="100" t="e">
        <f t="shared" si="30"/>
        <v>#DIV/0!</v>
      </c>
      <c r="DK18" s="309"/>
      <c r="DL18" s="311"/>
      <c r="DM18" s="102"/>
      <c r="DN18" s="74">
        <f t="shared" si="31"/>
        <v>0</v>
      </c>
      <c r="DO18" s="1"/>
      <c r="DP18" s="74">
        <f t="shared" si="32"/>
        <v>0</v>
      </c>
      <c r="DQ18" s="1"/>
      <c r="DR18" s="74">
        <f t="shared" si="33"/>
        <v>0</v>
      </c>
      <c r="DS18" s="1"/>
      <c r="DT18" s="1"/>
      <c r="DU18" s="110">
        <f t="shared" si="34"/>
        <v>0</v>
      </c>
      <c r="DV18" s="108" t="e">
        <f t="shared" si="35"/>
        <v>#DIV/0!</v>
      </c>
    </row>
    <row r="19" spans="2:126" ht="19.5" thickBot="1" x14ac:dyDescent="0.35">
      <c r="B19" s="274">
        <v>350</v>
      </c>
      <c r="C19" s="38" t="s">
        <v>25</v>
      </c>
      <c r="D19" s="132">
        <f t="shared" si="11"/>
        <v>42719</v>
      </c>
      <c r="E19" s="144"/>
      <c r="F19" s="144"/>
      <c r="G19" s="2"/>
      <c r="H19" s="170"/>
      <c r="I19" s="171"/>
      <c r="J19" s="24">
        <f t="shared" si="0"/>
        <v>0</v>
      </c>
      <c r="K19" s="7"/>
      <c r="L19" s="7"/>
      <c r="M19" s="23">
        <f t="shared" si="1"/>
        <v>0</v>
      </c>
      <c r="N19" s="47"/>
      <c r="O19" s="48"/>
      <c r="P19" s="8">
        <f t="shared" si="2"/>
        <v>42719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6"/>
      <c r="AB19" s="3"/>
      <c r="AC19" s="3"/>
      <c r="AD19" s="3"/>
      <c r="AE19" s="3"/>
      <c r="AF19" s="3"/>
      <c r="AG19" s="3"/>
      <c r="AH19" s="3"/>
      <c r="AI19" s="3"/>
      <c r="AJ19" s="25"/>
      <c r="AK19" s="3"/>
      <c r="AL19" s="53"/>
      <c r="AM19" s="44">
        <f t="shared" si="3"/>
        <v>0</v>
      </c>
      <c r="AN19" s="9"/>
      <c r="AO19" s="9">
        <f t="shared" si="4"/>
        <v>0</v>
      </c>
      <c r="AP19" s="49">
        <f>'[2]DIC 16'!$I$19</f>
        <v>0</v>
      </c>
      <c r="AQ19" s="46">
        <f t="shared" si="12"/>
        <v>0</v>
      </c>
      <c r="AR19" s="68">
        <f>SUM(AW10:AW14)</f>
        <v>0</v>
      </c>
      <c r="AS19" s="276">
        <f t="shared" si="5"/>
        <v>350</v>
      </c>
      <c r="AT19" s="5" t="str">
        <f t="shared" si="5"/>
        <v>JUEVES</v>
      </c>
      <c r="AU19" s="8">
        <f t="shared" si="5"/>
        <v>42719</v>
      </c>
      <c r="AV19" s="69">
        <f t="shared" si="6"/>
        <v>0</v>
      </c>
      <c r="AW19" s="69">
        <f t="shared" si="6"/>
        <v>0</v>
      </c>
      <c r="AX19" s="69">
        <f t="shared" si="7"/>
        <v>0</v>
      </c>
      <c r="AY19" s="69">
        <f t="shared" si="13"/>
        <v>0</v>
      </c>
      <c r="AZ19" s="157">
        <f t="shared" si="13"/>
        <v>0</v>
      </c>
      <c r="BA19" s="159">
        <f t="shared" si="8"/>
        <v>0</v>
      </c>
      <c r="BC19" s="308" t="str">
        <f>C12</f>
        <v>JUEVES</v>
      </c>
      <c r="BD19" s="312">
        <f>AU12</f>
        <v>42712</v>
      </c>
      <c r="BE19" s="135"/>
      <c r="BF19" s="82">
        <f t="shared" si="36"/>
        <v>0</v>
      </c>
      <c r="BG19" s="79"/>
      <c r="BH19" s="82">
        <f t="shared" si="14"/>
        <v>0</v>
      </c>
      <c r="BI19" s="79"/>
      <c r="BJ19" s="82">
        <f t="shared" si="15"/>
        <v>0</v>
      </c>
      <c r="BK19" s="79"/>
      <c r="BL19" s="174"/>
      <c r="BM19" s="174"/>
      <c r="BN19" s="119" t="e">
        <f t="shared" si="9"/>
        <v>#DIV/0!</v>
      </c>
      <c r="BO19" s="308" t="str">
        <f>BC19</f>
        <v>JUEVES</v>
      </c>
      <c r="BP19" s="314">
        <f>BD19</f>
        <v>42712</v>
      </c>
      <c r="BQ19" s="99"/>
      <c r="BR19" s="83">
        <f t="shared" si="16"/>
        <v>0</v>
      </c>
      <c r="BS19" s="174"/>
      <c r="BT19" s="83">
        <f t="shared" si="17"/>
        <v>0</v>
      </c>
      <c r="BU19" s="174"/>
      <c r="BV19" s="83">
        <f t="shared" si="18"/>
        <v>0</v>
      </c>
      <c r="BW19" s="174"/>
      <c r="BX19" s="174"/>
      <c r="BY19" s="174"/>
      <c r="BZ19" s="100" t="e">
        <f t="shared" si="10"/>
        <v>#DIV/0!</v>
      </c>
      <c r="CA19" s="308" t="str">
        <f>BO19</f>
        <v>JUEVES</v>
      </c>
      <c r="CB19" s="316">
        <f>BP19</f>
        <v>42712</v>
      </c>
      <c r="CC19" s="99"/>
      <c r="CD19" s="74">
        <f t="shared" si="19"/>
        <v>0</v>
      </c>
      <c r="CE19" s="174"/>
      <c r="CF19" s="74">
        <f t="shared" si="20"/>
        <v>0</v>
      </c>
      <c r="CG19" s="174"/>
      <c r="CH19" s="74">
        <f t="shared" si="21"/>
        <v>0</v>
      </c>
      <c r="CI19" s="174"/>
      <c r="CJ19" s="174"/>
      <c r="CK19" s="174"/>
      <c r="CL19" s="100" t="e">
        <f t="shared" si="22"/>
        <v>#DIV/0!</v>
      </c>
      <c r="CM19" s="308" t="str">
        <f>CA19</f>
        <v>JUEVES</v>
      </c>
      <c r="CN19" s="318">
        <f>CB19</f>
        <v>42712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JUEVES</v>
      </c>
      <c r="CZ19" s="306">
        <f>CN19</f>
        <v>42712</v>
      </c>
      <c r="DA19" s="99"/>
      <c r="DB19" s="83">
        <f t="shared" si="27"/>
        <v>0</v>
      </c>
      <c r="DC19" s="174"/>
      <c r="DD19" s="83">
        <f t="shared" si="28"/>
        <v>0</v>
      </c>
      <c r="DE19" s="174"/>
      <c r="DF19" s="83">
        <f t="shared" si="29"/>
        <v>0</v>
      </c>
      <c r="DG19" s="174"/>
      <c r="DH19" s="174"/>
      <c r="DI19" s="174"/>
      <c r="DJ19" s="100" t="e">
        <f t="shared" si="30"/>
        <v>#DIV/0!</v>
      </c>
      <c r="DK19" s="308" t="str">
        <f>CY19</f>
        <v>JUEVES</v>
      </c>
      <c r="DL19" s="310">
        <f>CZ19</f>
        <v>42712</v>
      </c>
      <c r="DM19" s="102"/>
      <c r="DN19" s="74">
        <f t="shared" si="31"/>
        <v>0</v>
      </c>
      <c r="DO19" s="1"/>
      <c r="DP19" s="74">
        <f t="shared" si="32"/>
        <v>0</v>
      </c>
      <c r="DQ19" s="1"/>
      <c r="DR19" s="74">
        <f t="shared" si="33"/>
        <v>0</v>
      </c>
      <c r="DS19" s="1"/>
      <c r="DT19" s="1"/>
      <c r="DU19" s="110">
        <f t="shared" si="34"/>
        <v>0</v>
      </c>
      <c r="DV19" s="108" t="e">
        <f t="shared" si="35"/>
        <v>#DIV/0!</v>
      </c>
    </row>
    <row r="20" spans="2:126" ht="19.5" thickBot="1" x14ac:dyDescent="0.35">
      <c r="B20" s="274">
        <v>351</v>
      </c>
      <c r="C20" s="38" t="s">
        <v>26</v>
      </c>
      <c r="D20" s="132">
        <f t="shared" si="11"/>
        <v>42720</v>
      </c>
      <c r="E20" s="144"/>
      <c r="F20" s="144"/>
      <c r="G20" s="2"/>
      <c r="H20" s="170"/>
      <c r="I20" s="171"/>
      <c r="J20" s="24">
        <f t="shared" si="0"/>
        <v>0</v>
      </c>
      <c r="K20" s="7"/>
      <c r="L20" s="7"/>
      <c r="M20" s="23">
        <f t="shared" si="1"/>
        <v>0</v>
      </c>
      <c r="N20" s="47"/>
      <c r="O20" s="48"/>
      <c r="P20" s="8">
        <f t="shared" si="2"/>
        <v>42720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6"/>
      <c r="AB20" s="3"/>
      <c r="AC20" s="3"/>
      <c r="AD20" s="3"/>
      <c r="AE20" s="3"/>
      <c r="AF20" s="3"/>
      <c r="AG20" s="3"/>
      <c r="AH20" s="3"/>
      <c r="AI20" s="3"/>
      <c r="AJ20" s="25"/>
      <c r="AK20" s="3"/>
      <c r="AL20" s="53"/>
      <c r="AM20" s="44">
        <f t="shared" si="3"/>
        <v>0</v>
      </c>
      <c r="AN20" s="9"/>
      <c r="AO20" s="9">
        <f t="shared" si="4"/>
        <v>0</v>
      </c>
      <c r="AP20" s="49">
        <f>'[2]DIC 16'!$I$20</f>
        <v>0</v>
      </c>
      <c r="AQ20" s="46">
        <f t="shared" si="12"/>
        <v>0</v>
      </c>
      <c r="AR20" s="68">
        <f>SUM(AW15:AW16)</f>
        <v>0</v>
      </c>
      <c r="AS20" s="276">
        <f t="shared" si="5"/>
        <v>351</v>
      </c>
      <c r="AT20" s="5" t="str">
        <f t="shared" si="5"/>
        <v>VIERNES</v>
      </c>
      <c r="AU20" s="8">
        <f t="shared" si="5"/>
        <v>42720</v>
      </c>
      <c r="AV20" s="69">
        <f t="shared" si="6"/>
        <v>0</v>
      </c>
      <c r="AW20" s="69">
        <f t="shared" si="6"/>
        <v>0</v>
      </c>
      <c r="AX20" s="69">
        <f t="shared" si="7"/>
        <v>0</v>
      </c>
      <c r="AY20" s="69">
        <f t="shared" si="13"/>
        <v>0</v>
      </c>
      <c r="AZ20" s="157">
        <f t="shared" si="13"/>
        <v>0</v>
      </c>
      <c r="BA20" s="159">
        <f t="shared" si="8"/>
        <v>0</v>
      </c>
      <c r="BC20" s="309"/>
      <c r="BD20" s="313"/>
      <c r="BE20" s="135"/>
      <c r="BF20" s="82">
        <f t="shared" si="36"/>
        <v>0</v>
      </c>
      <c r="BG20" s="79"/>
      <c r="BH20" s="82">
        <f t="shared" si="14"/>
        <v>0</v>
      </c>
      <c r="BI20" s="79"/>
      <c r="BJ20" s="82">
        <f t="shared" si="15"/>
        <v>0</v>
      </c>
      <c r="BK20" s="79"/>
      <c r="BL20" s="174"/>
      <c r="BM20" s="174"/>
      <c r="BN20" s="119" t="e">
        <f t="shared" si="9"/>
        <v>#DIV/0!</v>
      </c>
      <c r="BO20" s="309"/>
      <c r="BP20" s="315"/>
      <c r="BQ20" s="99"/>
      <c r="BR20" s="83">
        <f t="shared" si="16"/>
        <v>0</v>
      </c>
      <c r="BS20" s="174"/>
      <c r="BT20" s="83">
        <f t="shared" si="17"/>
        <v>0</v>
      </c>
      <c r="BU20" s="174"/>
      <c r="BV20" s="83">
        <f t="shared" si="18"/>
        <v>0</v>
      </c>
      <c r="BW20" s="174"/>
      <c r="BX20" s="174"/>
      <c r="BY20" s="174"/>
      <c r="BZ20" s="100" t="e">
        <f t="shared" si="10"/>
        <v>#DIV/0!</v>
      </c>
      <c r="CA20" s="309"/>
      <c r="CB20" s="317"/>
      <c r="CC20" s="99"/>
      <c r="CD20" s="74">
        <f t="shared" si="19"/>
        <v>0</v>
      </c>
      <c r="CE20" s="174"/>
      <c r="CF20" s="74">
        <f t="shared" si="20"/>
        <v>0</v>
      </c>
      <c r="CG20" s="174"/>
      <c r="CH20" s="74">
        <f t="shared" si="21"/>
        <v>0</v>
      </c>
      <c r="CI20" s="174"/>
      <c r="CJ20" s="174"/>
      <c r="CK20" s="174"/>
      <c r="CL20" s="100" t="e">
        <f t="shared" si="22"/>
        <v>#DIV/0!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/>
      <c r="DB20" s="83">
        <f t="shared" si="27"/>
        <v>0</v>
      </c>
      <c r="DC20" s="174"/>
      <c r="DD20" s="83">
        <f t="shared" si="28"/>
        <v>0</v>
      </c>
      <c r="DE20" s="174"/>
      <c r="DF20" s="83">
        <f t="shared" si="29"/>
        <v>0</v>
      </c>
      <c r="DG20" s="174"/>
      <c r="DH20" s="174"/>
      <c r="DI20" s="174"/>
      <c r="DJ20" s="100" t="e">
        <f t="shared" si="30"/>
        <v>#DIV/0!</v>
      </c>
      <c r="DK20" s="309"/>
      <c r="DL20" s="311"/>
      <c r="DM20" s="102"/>
      <c r="DN20" s="74">
        <f t="shared" si="31"/>
        <v>0</v>
      </c>
      <c r="DO20" s="1"/>
      <c r="DP20" s="74">
        <f t="shared" si="32"/>
        <v>0</v>
      </c>
      <c r="DQ20" s="1"/>
      <c r="DR20" s="74">
        <f t="shared" si="33"/>
        <v>0</v>
      </c>
      <c r="DS20" s="1"/>
      <c r="DT20" s="1"/>
      <c r="DU20" s="110">
        <f t="shared" si="34"/>
        <v>0</v>
      </c>
      <c r="DV20" s="108" t="e">
        <f t="shared" si="35"/>
        <v>#DIV/0!</v>
      </c>
    </row>
    <row r="21" spans="2:126" ht="19.5" thickBot="1" x14ac:dyDescent="0.35">
      <c r="B21" s="274">
        <v>352</v>
      </c>
      <c r="C21" s="38" t="s">
        <v>27</v>
      </c>
      <c r="D21" s="132">
        <f t="shared" si="11"/>
        <v>42721</v>
      </c>
      <c r="E21" s="144"/>
      <c r="F21" s="144"/>
      <c r="G21" s="2"/>
      <c r="H21" s="170"/>
      <c r="I21" s="171"/>
      <c r="J21" s="24">
        <f t="shared" si="0"/>
        <v>0</v>
      </c>
      <c r="K21" s="7"/>
      <c r="L21" s="7"/>
      <c r="M21" s="23">
        <f t="shared" si="1"/>
        <v>0</v>
      </c>
      <c r="N21" s="47"/>
      <c r="O21" s="48"/>
      <c r="P21" s="8">
        <f t="shared" si="2"/>
        <v>42721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6"/>
      <c r="AB21" s="3"/>
      <c r="AC21" s="3"/>
      <c r="AD21" s="3"/>
      <c r="AE21" s="3"/>
      <c r="AF21" s="3"/>
      <c r="AG21" s="3"/>
      <c r="AH21" s="3"/>
      <c r="AI21" s="3"/>
      <c r="AJ21" s="25"/>
      <c r="AK21" s="3"/>
      <c r="AL21" s="53"/>
      <c r="AM21" s="44">
        <f t="shared" si="3"/>
        <v>0</v>
      </c>
      <c r="AN21" s="9"/>
      <c r="AO21" s="9">
        <f t="shared" si="4"/>
        <v>0</v>
      </c>
      <c r="AP21" s="49">
        <f>'[2]DIC 16'!$I$21</f>
        <v>0</v>
      </c>
      <c r="AQ21" s="46">
        <f t="shared" si="12"/>
        <v>0</v>
      </c>
      <c r="AS21" s="276">
        <f t="shared" si="5"/>
        <v>352</v>
      </c>
      <c r="AT21" s="5" t="str">
        <f t="shared" si="5"/>
        <v>SÁBADO</v>
      </c>
      <c r="AU21" s="8">
        <f t="shared" si="5"/>
        <v>42721</v>
      </c>
      <c r="AV21" s="69">
        <f t="shared" si="6"/>
        <v>0</v>
      </c>
      <c r="AW21" s="69">
        <f t="shared" si="6"/>
        <v>0</v>
      </c>
      <c r="AX21" s="69">
        <f t="shared" si="7"/>
        <v>0</v>
      </c>
      <c r="AY21" s="69">
        <f t="shared" si="13"/>
        <v>0</v>
      </c>
      <c r="AZ21" s="157">
        <f t="shared" si="13"/>
        <v>0</v>
      </c>
      <c r="BA21" s="159">
        <f t="shared" si="8"/>
        <v>0</v>
      </c>
      <c r="BC21" s="308" t="str">
        <f>C13</f>
        <v>VIERNES</v>
      </c>
      <c r="BD21" s="312">
        <f>AU13</f>
        <v>42713</v>
      </c>
      <c r="BE21" s="135"/>
      <c r="BF21" s="82">
        <f t="shared" si="36"/>
        <v>0</v>
      </c>
      <c r="BG21" s="79"/>
      <c r="BH21" s="82">
        <f t="shared" si="14"/>
        <v>0</v>
      </c>
      <c r="BI21" s="79"/>
      <c r="BJ21" s="82">
        <f t="shared" si="15"/>
        <v>0</v>
      </c>
      <c r="BK21" s="79"/>
      <c r="BL21" s="174"/>
      <c r="BM21" s="174"/>
      <c r="BN21" s="119" t="e">
        <f t="shared" si="9"/>
        <v>#DIV/0!</v>
      </c>
      <c r="BO21" s="308" t="str">
        <f>BC21</f>
        <v>VIERNES</v>
      </c>
      <c r="BP21" s="314">
        <f>BD21</f>
        <v>42713</v>
      </c>
      <c r="BQ21" s="99"/>
      <c r="BR21" s="83">
        <f t="shared" si="16"/>
        <v>0</v>
      </c>
      <c r="BS21" s="174"/>
      <c r="BT21" s="83">
        <f t="shared" si="17"/>
        <v>0</v>
      </c>
      <c r="BU21" s="174"/>
      <c r="BV21" s="83">
        <f t="shared" si="18"/>
        <v>0</v>
      </c>
      <c r="BW21" s="174"/>
      <c r="BX21" s="174"/>
      <c r="BY21" s="174"/>
      <c r="BZ21" s="100" t="e">
        <f t="shared" si="10"/>
        <v>#DIV/0!</v>
      </c>
      <c r="CA21" s="308" t="str">
        <f>BO21</f>
        <v>VIERNES</v>
      </c>
      <c r="CB21" s="316">
        <f>BP21</f>
        <v>42713</v>
      </c>
      <c r="CC21" s="99"/>
      <c r="CD21" s="74">
        <f t="shared" si="19"/>
        <v>0</v>
      </c>
      <c r="CE21" s="174"/>
      <c r="CF21" s="74">
        <f t="shared" si="20"/>
        <v>0</v>
      </c>
      <c r="CG21" s="174"/>
      <c r="CH21" s="74">
        <f t="shared" si="21"/>
        <v>0</v>
      </c>
      <c r="CI21" s="174"/>
      <c r="CJ21" s="174"/>
      <c r="CK21" s="174"/>
      <c r="CL21" s="100" t="e">
        <f t="shared" si="22"/>
        <v>#DIV/0!</v>
      </c>
      <c r="CM21" s="308" t="str">
        <f>CA21</f>
        <v>VIERNES</v>
      </c>
      <c r="CN21" s="318">
        <f>CB21</f>
        <v>42713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VIERNES</v>
      </c>
      <c r="CZ21" s="306">
        <f>CN21</f>
        <v>42713</v>
      </c>
      <c r="DA21" s="99"/>
      <c r="DB21" s="83">
        <f t="shared" si="27"/>
        <v>0</v>
      </c>
      <c r="DC21" s="174"/>
      <c r="DD21" s="83">
        <f t="shared" si="28"/>
        <v>0</v>
      </c>
      <c r="DE21" s="174"/>
      <c r="DF21" s="83">
        <f t="shared" si="29"/>
        <v>0</v>
      </c>
      <c r="DG21" s="174"/>
      <c r="DH21" s="174"/>
      <c r="DI21" s="174"/>
      <c r="DJ21" s="100" t="e">
        <f t="shared" si="30"/>
        <v>#DIV/0!</v>
      </c>
      <c r="DK21" s="308" t="str">
        <f>CY21</f>
        <v>VIERNES</v>
      </c>
      <c r="DL21" s="310">
        <f>CZ21</f>
        <v>42713</v>
      </c>
      <c r="DM21" s="102"/>
      <c r="DN21" s="74">
        <f t="shared" si="31"/>
        <v>0</v>
      </c>
      <c r="DO21" s="1"/>
      <c r="DP21" s="74">
        <f t="shared" si="32"/>
        <v>0</v>
      </c>
      <c r="DQ21" s="1"/>
      <c r="DR21" s="74">
        <f t="shared" si="33"/>
        <v>0</v>
      </c>
      <c r="DS21" s="1"/>
      <c r="DT21" s="1"/>
      <c r="DU21" s="110">
        <f t="shared" si="34"/>
        <v>0</v>
      </c>
      <c r="DV21" s="108" t="e">
        <f t="shared" si="35"/>
        <v>#DIV/0!</v>
      </c>
    </row>
    <row r="22" spans="2:126" ht="19.5" thickBot="1" x14ac:dyDescent="0.35">
      <c r="B22" s="274">
        <v>353</v>
      </c>
      <c r="C22" s="38" t="s">
        <v>22</v>
      </c>
      <c r="D22" s="132">
        <f t="shared" si="11"/>
        <v>42722</v>
      </c>
      <c r="E22" s="144"/>
      <c r="F22" s="144"/>
      <c r="G22" s="2"/>
      <c r="H22" s="170"/>
      <c r="I22" s="171"/>
      <c r="J22" s="24">
        <f t="shared" si="0"/>
        <v>0</v>
      </c>
      <c r="K22" s="7"/>
      <c r="L22" s="7"/>
      <c r="M22" s="23">
        <f t="shared" si="1"/>
        <v>0</v>
      </c>
      <c r="N22" s="47"/>
      <c r="O22" s="48"/>
      <c r="P22" s="8">
        <f t="shared" si="2"/>
        <v>42722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6"/>
      <c r="AB22" s="3"/>
      <c r="AC22" s="3"/>
      <c r="AD22" s="3"/>
      <c r="AE22" s="3"/>
      <c r="AF22" s="3"/>
      <c r="AG22" s="3"/>
      <c r="AH22" s="3"/>
      <c r="AI22" s="3"/>
      <c r="AJ22" s="25"/>
      <c r="AK22" s="3"/>
      <c r="AL22" s="53"/>
      <c r="AM22" s="44">
        <f t="shared" si="3"/>
        <v>0</v>
      </c>
      <c r="AN22" s="9"/>
      <c r="AO22" s="9">
        <f t="shared" si="4"/>
        <v>0</v>
      </c>
      <c r="AP22" s="49">
        <f>'[2]DIC 16'!$I$22</f>
        <v>0</v>
      </c>
      <c r="AQ22" s="46">
        <f t="shared" si="12"/>
        <v>0</v>
      </c>
      <c r="AS22" s="276">
        <f t="shared" si="5"/>
        <v>353</v>
      </c>
      <c r="AT22" s="5" t="str">
        <f t="shared" si="5"/>
        <v>DOMINGO</v>
      </c>
      <c r="AU22" s="8">
        <f t="shared" si="5"/>
        <v>42722</v>
      </c>
      <c r="AV22" s="69">
        <f t="shared" si="6"/>
        <v>0</v>
      </c>
      <c r="AW22" s="69">
        <f t="shared" si="6"/>
        <v>0</v>
      </c>
      <c r="AX22" s="69">
        <f t="shared" si="7"/>
        <v>0</v>
      </c>
      <c r="AY22" s="69">
        <f t="shared" si="13"/>
        <v>0</v>
      </c>
      <c r="AZ22" s="157">
        <f t="shared" si="13"/>
        <v>0</v>
      </c>
      <c r="BA22" s="159">
        <f t="shared" si="8"/>
        <v>0</v>
      </c>
      <c r="BC22" s="309"/>
      <c r="BD22" s="313"/>
      <c r="BE22" s="135"/>
      <c r="BF22" s="82">
        <f t="shared" si="36"/>
        <v>0</v>
      </c>
      <c r="BG22" s="79"/>
      <c r="BH22" s="82">
        <f t="shared" si="14"/>
        <v>0</v>
      </c>
      <c r="BI22" s="79"/>
      <c r="BJ22" s="82">
        <f t="shared" si="15"/>
        <v>0</v>
      </c>
      <c r="BK22" s="79"/>
      <c r="BL22" s="174"/>
      <c r="BM22" s="174"/>
      <c r="BN22" s="119" t="e">
        <f t="shared" si="9"/>
        <v>#DIV/0!</v>
      </c>
      <c r="BO22" s="309"/>
      <c r="BP22" s="315"/>
      <c r="BQ22" s="99"/>
      <c r="BR22" s="83">
        <f t="shared" si="16"/>
        <v>0</v>
      </c>
      <c r="BS22" s="174"/>
      <c r="BT22" s="83">
        <f t="shared" si="17"/>
        <v>0</v>
      </c>
      <c r="BU22" s="174"/>
      <c r="BV22" s="83">
        <f t="shared" si="18"/>
        <v>0</v>
      </c>
      <c r="BW22" s="174"/>
      <c r="BX22" s="174"/>
      <c r="BY22" s="174"/>
      <c r="BZ22" s="100" t="e">
        <f t="shared" si="10"/>
        <v>#DIV/0!</v>
      </c>
      <c r="CA22" s="309"/>
      <c r="CB22" s="317"/>
      <c r="CC22" s="99"/>
      <c r="CD22" s="74">
        <f t="shared" si="19"/>
        <v>0</v>
      </c>
      <c r="CE22" s="174"/>
      <c r="CF22" s="74">
        <f t="shared" si="20"/>
        <v>0</v>
      </c>
      <c r="CG22" s="174"/>
      <c r="CH22" s="74">
        <f t="shared" si="21"/>
        <v>0</v>
      </c>
      <c r="CI22" s="174"/>
      <c r="CJ22" s="174"/>
      <c r="CK22" s="174"/>
      <c r="CL22" s="100" t="e">
        <f t="shared" si="22"/>
        <v>#DIV/0!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/>
      <c r="DB22" s="83">
        <f t="shared" si="27"/>
        <v>0</v>
      </c>
      <c r="DC22" s="174"/>
      <c r="DD22" s="83">
        <f t="shared" si="28"/>
        <v>0</v>
      </c>
      <c r="DE22" s="174"/>
      <c r="DF22" s="83">
        <f t="shared" si="29"/>
        <v>0</v>
      </c>
      <c r="DG22" s="174"/>
      <c r="DH22" s="174"/>
      <c r="DI22" s="174"/>
      <c r="DJ22" s="100" t="e">
        <f t="shared" si="30"/>
        <v>#DIV/0!</v>
      </c>
      <c r="DK22" s="309"/>
      <c r="DL22" s="311"/>
      <c r="DM22" s="102"/>
      <c r="DN22" s="74">
        <f t="shared" si="31"/>
        <v>0</v>
      </c>
      <c r="DO22" s="1"/>
      <c r="DP22" s="74">
        <f t="shared" si="32"/>
        <v>0</v>
      </c>
      <c r="DQ22" s="1"/>
      <c r="DR22" s="74">
        <f t="shared" si="33"/>
        <v>0</v>
      </c>
      <c r="DS22" s="1"/>
      <c r="DT22" s="1"/>
      <c r="DU22" s="110">
        <f t="shared" si="34"/>
        <v>0</v>
      </c>
      <c r="DV22" s="108" t="e">
        <f t="shared" si="35"/>
        <v>#DIV/0!</v>
      </c>
    </row>
    <row r="23" spans="2:126" ht="19.5" thickBot="1" x14ac:dyDescent="0.35">
      <c r="B23" s="274">
        <v>354</v>
      </c>
      <c r="C23" s="38" t="s">
        <v>24</v>
      </c>
      <c r="D23" s="132">
        <f t="shared" si="11"/>
        <v>42723</v>
      </c>
      <c r="E23" s="144"/>
      <c r="F23" s="144"/>
      <c r="G23" s="2"/>
      <c r="H23" s="170"/>
      <c r="I23" s="171"/>
      <c r="J23" s="24">
        <f t="shared" si="0"/>
        <v>0</v>
      </c>
      <c r="K23" s="7"/>
      <c r="L23" s="7"/>
      <c r="M23" s="23">
        <f t="shared" si="1"/>
        <v>0</v>
      </c>
      <c r="N23" s="47"/>
      <c r="O23" s="48"/>
      <c r="P23" s="8">
        <f t="shared" si="2"/>
        <v>42723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6"/>
      <c r="AB23" s="3"/>
      <c r="AC23" s="3"/>
      <c r="AD23" s="3"/>
      <c r="AE23" s="3"/>
      <c r="AF23" s="3"/>
      <c r="AG23" s="3"/>
      <c r="AH23" s="3"/>
      <c r="AI23" s="3"/>
      <c r="AJ23" s="25"/>
      <c r="AK23" s="3"/>
      <c r="AL23" s="53"/>
      <c r="AM23" s="44">
        <f t="shared" si="3"/>
        <v>0</v>
      </c>
      <c r="AN23" s="9"/>
      <c r="AO23" s="9">
        <f t="shared" si="4"/>
        <v>0</v>
      </c>
      <c r="AP23" s="49">
        <f>'[2]DIC 16'!$I$23</f>
        <v>0</v>
      </c>
      <c r="AQ23" s="46">
        <f t="shared" si="12"/>
        <v>0</v>
      </c>
      <c r="AS23" s="276">
        <f t="shared" si="5"/>
        <v>354</v>
      </c>
      <c r="AT23" s="5" t="str">
        <f t="shared" si="5"/>
        <v>LUNES</v>
      </c>
      <c r="AU23" s="8">
        <f t="shared" si="5"/>
        <v>42723</v>
      </c>
      <c r="AV23" s="69">
        <f t="shared" si="6"/>
        <v>0</v>
      </c>
      <c r="AW23" s="69">
        <f t="shared" si="6"/>
        <v>0</v>
      </c>
      <c r="AX23" s="69">
        <f t="shared" si="7"/>
        <v>0</v>
      </c>
      <c r="AY23" s="69">
        <f t="shared" si="13"/>
        <v>0</v>
      </c>
      <c r="AZ23" s="157">
        <f t="shared" si="13"/>
        <v>0</v>
      </c>
      <c r="BA23" s="159">
        <f t="shared" si="8"/>
        <v>0</v>
      </c>
      <c r="BC23" s="308" t="str">
        <f>C14</f>
        <v>SÁBADO</v>
      </c>
      <c r="BD23" s="312">
        <f>AU14</f>
        <v>42714</v>
      </c>
      <c r="BE23" s="135"/>
      <c r="BF23" s="82">
        <f t="shared" si="36"/>
        <v>0</v>
      </c>
      <c r="BG23" s="79"/>
      <c r="BH23" s="82">
        <f t="shared" si="14"/>
        <v>0</v>
      </c>
      <c r="BI23" s="79"/>
      <c r="BJ23" s="82">
        <f t="shared" si="15"/>
        <v>0</v>
      </c>
      <c r="BK23" s="79"/>
      <c r="BL23" s="174"/>
      <c r="BM23" s="174"/>
      <c r="BN23" s="119" t="e">
        <f t="shared" si="9"/>
        <v>#DIV/0!</v>
      </c>
      <c r="BO23" s="308" t="str">
        <f>BC23</f>
        <v>SÁBADO</v>
      </c>
      <c r="BP23" s="314">
        <f>BD23</f>
        <v>42714</v>
      </c>
      <c r="BQ23" s="99"/>
      <c r="BR23" s="83">
        <f t="shared" si="16"/>
        <v>0</v>
      </c>
      <c r="BS23" s="174"/>
      <c r="BT23" s="83">
        <f t="shared" si="17"/>
        <v>0</v>
      </c>
      <c r="BU23" s="174"/>
      <c r="BV23" s="83">
        <f t="shared" si="18"/>
        <v>0</v>
      </c>
      <c r="BW23" s="174"/>
      <c r="BX23" s="174"/>
      <c r="BY23" s="174"/>
      <c r="BZ23" s="100" t="e">
        <f t="shared" si="10"/>
        <v>#DIV/0!</v>
      </c>
      <c r="CA23" s="308" t="str">
        <f>BO23</f>
        <v>SÁBADO</v>
      </c>
      <c r="CB23" s="316">
        <f>BP23</f>
        <v>42714</v>
      </c>
      <c r="CC23" s="99"/>
      <c r="CD23" s="74">
        <f t="shared" si="19"/>
        <v>0</v>
      </c>
      <c r="CE23" s="174"/>
      <c r="CF23" s="74">
        <f t="shared" si="20"/>
        <v>0</v>
      </c>
      <c r="CG23" s="174"/>
      <c r="CH23" s="74">
        <f t="shared" si="21"/>
        <v>0</v>
      </c>
      <c r="CI23" s="174"/>
      <c r="CJ23" s="174"/>
      <c r="CK23" s="174"/>
      <c r="CL23" s="100" t="e">
        <f t="shared" si="22"/>
        <v>#DIV/0!</v>
      </c>
      <c r="CM23" s="308" t="str">
        <f>CA23</f>
        <v>SÁBADO</v>
      </c>
      <c r="CN23" s="318">
        <f>CB23</f>
        <v>42714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SÁBADO</v>
      </c>
      <c r="CZ23" s="306">
        <f>CN23</f>
        <v>42714</v>
      </c>
      <c r="DA23" s="99"/>
      <c r="DB23" s="83">
        <f t="shared" si="27"/>
        <v>0</v>
      </c>
      <c r="DC23" s="174"/>
      <c r="DD23" s="83">
        <f t="shared" si="28"/>
        <v>0</v>
      </c>
      <c r="DE23" s="174"/>
      <c r="DF23" s="83">
        <f t="shared" si="29"/>
        <v>0</v>
      </c>
      <c r="DG23" s="174"/>
      <c r="DH23" s="174"/>
      <c r="DI23" s="174"/>
      <c r="DJ23" s="100" t="e">
        <f t="shared" si="30"/>
        <v>#DIV/0!</v>
      </c>
      <c r="DK23" s="308" t="str">
        <f>CY23</f>
        <v>SÁBADO</v>
      </c>
      <c r="DL23" s="310">
        <f>CZ23</f>
        <v>42714</v>
      </c>
      <c r="DM23" s="102"/>
      <c r="DN23" s="74">
        <f t="shared" si="31"/>
        <v>0</v>
      </c>
      <c r="DO23" s="1"/>
      <c r="DP23" s="74">
        <f t="shared" si="32"/>
        <v>0</v>
      </c>
      <c r="DQ23" s="1"/>
      <c r="DR23" s="74">
        <f t="shared" si="33"/>
        <v>0</v>
      </c>
      <c r="DS23" s="1"/>
      <c r="DT23" s="1"/>
      <c r="DU23" s="110">
        <f t="shared" si="34"/>
        <v>0</v>
      </c>
      <c r="DV23" s="108" t="e">
        <f t="shared" si="35"/>
        <v>#DIV/0!</v>
      </c>
    </row>
    <row r="24" spans="2:126" ht="19.5" thickBot="1" x14ac:dyDescent="0.35">
      <c r="B24" s="274">
        <v>355</v>
      </c>
      <c r="C24" s="38" t="s">
        <v>21</v>
      </c>
      <c r="D24" s="132">
        <f t="shared" si="11"/>
        <v>42724</v>
      </c>
      <c r="E24" s="144"/>
      <c r="F24" s="144"/>
      <c r="G24" s="2"/>
      <c r="H24" s="170"/>
      <c r="I24" s="171"/>
      <c r="J24" s="24">
        <f t="shared" si="0"/>
        <v>0</v>
      </c>
      <c r="K24" s="7"/>
      <c r="L24" s="7"/>
      <c r="M24" s="23">
        <f t="shared" si="1"/>
        <v>0</v>
      </c>
      <c r="N24" s="47"/>
      <c r="O24" s="48"/>
      <c r="P24" s="8">
        <f t="shared" si="2"/>
        <v>42724</v>
      </c>
      <c r="Q24" s="3"/>
      <c r="R24" s="3"/>
      <c r="S24" s="3"/>
      <c r="T24" s="3"/>
      <c r="U24" s="3"/>
      <c r="V24" s="3"/>
      <c r="W24" s="3"/>
      <c r="X24" s="3"/>
      <c r="Y24" s="3"/>
      <c r="Z24" s="3"/>
      <c r="AA24" s="6"/>
      <c r="AB24" s="3"/>
      <c r="AC24" s="3"/>
      <c r="AD24" s="3"/>
      <c r="AE24" s="3"/>
      <c r="AF24" s="3"/>
      <c r="AG24" s="3"/>
      <c r="AH24" s="3"/>
      <c r="AI24" s="3"/>
      <c r="AJ24" s="25"/>
      <c r="AK24" s="3"/>
      <c r="AL24" s="53"/>
      <c r="AM24" s="44">
        <f t="shared" si="3"/>
        <v>0</v>
      </c>
      <c r="AN24" s="9"/>
      <c r="AO24" s="9">
        <f t="shared" si="4"/>
        <v>0</v>
      </c>
      <c r="AP24" s="49">
        <f>'[2]DIC 16'!$I$24</f>
        <v>0</v>
      </c>
      <c r="AQ24" s="46">
        <f t="shared" si="12"/>
        <v>0</v>
      </c>
      <c r="AS24" s="276">
        <f t="shared" si="5"/>
        <v>355</v>
      </c>
      <c r="AT24" s="5" t="str">
        <f t="shared" si="5"/>
        <v>MARTES</v>
      </c>
      <c r="AU24" s="8">
        <f t="shared" si="5"/>
        <v>42724</v>
      </c>
      <c r="AV24" s="69">
        <f t="shared" si="6"/>
        <v>0</v>
      </c>
      <c r="AW24" s="69">
        <f t="shared" si="6"/>
        <v>0</v>
      </c>
      <c r="AX24" s="69">
        <f t="shared" si="7"/>
        <v>0</v>
      </c>
      <c r="AY24" s="69">
        <f t="shared" si="13"/>
        <v>0</v>
      </c>
      <c r="AZ24" s="157">
        <f t="shared" si="13"/>
        <v>0</v>
      </c>
      <c r="BA24" s="159">
        <f t="shared" si="8"/>
        <v>0</v>
      </c>
      <c r="BC24" s="309"/>
      <c r="BD24" s="313"/>
      <c r="BE24" s="135"/>
      <c r="BF24" s="82">
        <f t="shared" si="36"/>
        <v>0</v>
      </c>
      <c r="BG24" s="79"/>
      <c r="BH24" s="82">
        <f t="shared" si="14"/>
        <v>0</v>
      </c>
      <c r="BI24" s="79"/>
      <c r="BJ24" s="82">
        <f t="shared" si="15"/>
        <v>0</v>
      </c>
      <c r="BK24" s="79"/>
      <c r="BL24" s="174"/>
      <c r="BM24" s="174"/>
      <c r="BN24" s="119" t="e">
        <f t="shared" si="9"/>
        <v>#DIV/0!</v>
      </c>
      <c r="BO24" s="309"/>
      <c r="BP24" s="315"/>
      <c r="BQ24" s="99"/>
      <c r="BR24" s="83">
        <f t="shared" si="16"/>
        <v>0</v>
      </c>
      <c r="BS24" s="174"/>
      <c r="BT24" s="83">
        <f t="shared" si="17"/>
        <v>0</v>
      </c>
      <c r="BU24" s="174"/>
      <c r="BV24" s="83">
        <f t="shared" si="18"/>
        <v>0</v>
      </c>
      <c r="BW24" s="174"/>
      <c r="BX24" s="174"/>
      <c r="BY24" s="174"/>
      <c r="BZ24" s="100" t="e">
        <f t="shared" si="10"/>
        <v>#DIV/0!</v>
      </c>
      <c r="CA24" s="309"/>
      <c r="CB24" s="317"/>
      <c r="CC24" s="99"/>
      <c r="CD24" s="74">
        <f t="shared" si="19"/>
        <v>0</v>
      </c>
      <c r="CE24" s="174"/>
      <c r="CF24" s="74">
        <f t="shared" si="20"/>
        <v>0</v>
      </c>
      <c r="CG24" s="174"/>
      <c r="CH24" s="74">
        <f t="shared" si="21"/>
        <v>0</v>
      </c>
      <c r="CI24" s="174"/>
      <c r="CJ24" s="174"/>
      <c r="CK24" s="174"/>
      <c r="CL24" s="100" t="e">
        <f t="shared" si="22"/>
        <v>#DIV/0!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/>
      <c r="DB24" s="83">
        <f t="shared" si="27"/>
        <v>0</v>
      </c>
      <c r="DC24" s="174"/>
      <c r="DD24" s="83">
        <f t="shared" si="28"/>
        <v>0</v>
      </c>
      <c r="DE24" s="174"/>
      <c r="DF24" s="83">
        <f t="shared" si="29"/>
        <v>0</v>
      </c>
      <c r="DG24" s="174"/>
      <c r="DH24" s="174"/>
      <c r="DI24" s="174"/>
      <c r="DJ24" s="100" t="e">
        <f t="shared" si="30"/>
        <v>#DIV/0!</v>
      </c>
      <c r="DK24" s="309"/>
      <c r="DL24" s="311"/>
      <c r="DM24" s="102"/>
      <c r="DN24" s="74">
        <f t="shared" si="31"/>
        <v>0</v>
      </c>
      <c r="DO24" s="1"/>
      <c r="DP24" s="74">
        <f t="shared" si="32"/>
        <v>0</v>
      </c>
      <c r="DQ24" s="1"/>
      <c r="DR24" s="74">
        <f t="shared" si="33"/>
        <v>0</v>
      </c>
      <c r="DS24" s="1"/>
      <c r="DT24" s="1"/>
      <c r="DU24" s="110">
        <f t="shared" si="34"/>
        <v>0</v>
      </c>
      <c r="DV24" s="108" t="e">
        <f t="shared" si="35"/>
        <v>#DIV/0!</v>
      </c>
    </row>
    <row r="25" spans="2:126" ht="19.5" thickBot="1" x14ac:dyDescent="0.35">
      <c r="B25" s="274">
        <v>356</v>
      </c>
      <c r="C25" s="38" t="s">
        <v>23</v>
      </c>
      <c r="D25" s="132">
        <f t="shared" si="11"/>
        <v>42725</v>
      </c>
      <c r="E25" s="144"/>
      <c r="F25" s="144"/>
      <c r="G25" s="2"/>
      <c r="H25" s="170"/>
      <c r="I25" s="171"/>
      <c r="J25" s="24">
        <f t="shared" si="0"/>
        <v>0</v>
      </c>
      <c r="K25" s="7"/>
      <c r="L25" s="7"/>
      <c r="M25" s="23">
        <f t="shared" si="1"/>
        <v>0</v>
      </c>
      <c r="N25" s="47"/>
      <c r="O25" s="48"/>
      <c r="P25" s="8">
        <f t="shared" si="2"/>
        <v>42725</v>
      </c>
      <c r="Q25" s="3"/>
      <c r="R25" s="3"/>
      <c r="S25" s="3"/>
      <c r="T25" s="3"/>
      <c r="U25" s="3"/>
      <c r="V25" s="3"/>
      <c r="W25" s="3"/>
      <c r="X25" s="3"/>
      <c r="Y25" s="3"/>
      <c r="Z25" s="3"/>
      <c r="AA25" s="6"/>
      <c r="AB25" s="3"/>
      <c r="AC25" s="3"/>
      <c r="AD25" s="3"/>
      <c r="AE25" s="3"/>
      <c r="AF25" s="3"/>
      <c r="AG25" s="3"/>
      <c r="AH25" s="3"/>
      <c r="AI25" s="3"/>
      <c r="AJ25" s="25"/>
      <c r="AK25" s="3"/>
      <c r="AL25" s="53"/>
      <c r="AM25" s="44">
        <f t="shared" si="3"/>
        <v>0</v>
      </c>
      <c r="AN25" s="9"/>
      <c r="AO25" s="9">
        <f t="shared" si="4"/>
        <v>0</v>
      </c>
      <c r="AP25" s="49">
        <f>'[2]DIC 16'!$I$25</f>
        <v>0</v>
      </c>
      <c r="AQ25" s="46">
        <f t="shared" si="12"/>
        <v>0</v>
      </c>
      <c r="AS25" s="276">
        <f t="shared" si="5"/>
        <v>356</v>
      </c>
      <c r="AT25" s="5" t="str">
        <f t="shared" si="5"/>
        <v>MIÉRCOLES</v>
      </c>
      <c r="AU25" s="8">
        <f t="shared" si="5"/>
        <v>42725</v>
      </c>
      <c r="AV25" s="69">
        <f t="shared" si="6"/>
        <v>0</v>
      </c>
      <c r="AW25" s="69">
        <f t="shared" si="6"/>
        <v>0</v>
      </c>
      <c r="AX25" s="69">
        <f t="shared" si="7"/>
        <v>0</v>
      </c>
      <c r="AY25" s="69">
        <f t="shared" si="13"/>
        <v>0</v>
      </c>
      <c r="AZ25" s="157">
        <f t="shared" si="13"/>
        <v>0</v>
      </c>
      <c r="BA25" s="159">
        <f t="shared" si="8"/>
        <v>0</v>
      </c>
      <c r="BC25" s="308" t="str">
        <f>C15</f>
        <v>DOMINGO</v>
      </c>
      <c r="BD25" s="312">
        <f>AU15</f>
        <v>42715</v>
      </c>
      <c r="BE25" s="135"/>
      <c r="BF25" s="82">
        <f t="shared" si="36"/>
        <v>0</v>
      </c>
      <c r="BG25" s="79"/>
      <c r="BH25" s="82">
        <f t="shared" si="14"/>
        <v>0</v>
      </c>
      <c r="BI25" s="79"/>
      <c r="BJ25" s="82">
        <f t="shared" si="15"/>
        <v>0</v>
      </c>
      <c r="BK25" s="79"/>
      <c r="BL25" s="174"/>
      <c r="BM25" s="174"/>
      <c r="BN25" s="119" t="e">
        <f t="shared" si="9"/>
        <v>#DIV/0!</v>
      </c>
      <c r="BO25" s="308" t="str">
        <f>BC25</f>
        <v>DOMINGO</v>
      </c>
      <c r="BP25" s="314">
        <f>BD25</f>
        <v>42715</v>
      </c>
      <c r="BQ25" s="99"/>
      <c r="BR25" s="83">
        <f t="shared" si="16"/>
        <v>0</v>
      </c>
      <c r="BS25" s="174"/>
      <c r="BT25" s="83">
        <f t="shared" si="17"/>
        <v>0</v>
      </c>
      <c r="BU25" s="174"/>
      <c r="BV25" s="83">
        <f t="shared" si="18"/>
        <v>0</v>
      </c>
      <c r="BW25" s="174"/>
      <c r="BX25" s="174"/>
      <c r="BY25" s="174"/>
      <c r="BZ25" s="100" t="e">
        <f t="shared" si="10"/>
        <v>#DIV/0!</v>
      </c>
      <c r="CA25" s="308" t="str">
        <f>BO25</f>
        <v>DOMINGO</v>
      </c>
      <c r="CB25" s="316">
        <f>BP25</f>
        <v>42715</v>
      </c>
      <c r="CC25" s="99"/>
      <c r="CD25" s="74">
        <f t="shared" si="19"/>
        <v>0</v>
      </c>
      <c r="CE25" s="174"/>
      <c r="CF25" s="74">
        <f t="shared" si="20"/>
        <v>0</v>
      </c>
      <c r="CG25" s="174"/>
      <c r="CH25" s="74">
        <f t="shared" si="21"/>
        <v>0</v>
      </c>
      <c r="CI25" s="174"/>
      <c r="CJ25" s="174"/>
      <c r="CK25" s="174"/>
      <c r="CL25" s="100" t="e">
        <f t="shared" si="22"/>
        <v>#DIV/0!</v>
      </c>
      <c r="CM25" s="308" t="str">
        <f>CA25</f>
        <v>DOMINGO</v>
      </c>
      <c r="CN25" s="318">
        <f>CB25</f>
        <v>42715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DOMINGO</v>
      </c>
      <c r="CZ25" s="306">
        <f>CN25</f>
        <v>42715</v>
      </c>
      <c r="DA25" s="99"/>
      <c r="DB25" s="83">
        <f t="shared" si="27"/>
        <v>0</v>
      </c>
      <c r="DC25" s="174"/>
      <c r="DD25" s="83">
        <f t="shared" si="28"/>
        <v>0</v>
      </c>
      <c r="DE25" s="174"/>
      <c r="DF25" s="83">
        <f t="shared" si="29"/>
        <v>0</v>
      </c>
      <c r="DG25" s="174"/>
      <c r="DH25" s="174"/>
      <c r="DI25" s="174"/>
      <c r="DJ25" s="100" t="e">
        <f t="shared" si="30"/>
        <v>#DIV/0!</v>
      </c>
      <c r="DK25" s="308" t="str">
        <f>CY25</f>
        <v>DOMINGO</v>
      </c>
      <c r="DL25" s="310">
        <f>CZ25</f>
        <v>42715</v>
      </c>
      <c r="DM25" s="102"/>
      <c r="DN25" s="74">
        <f t="shared" si="31"/>
        <v>0</v>
      </c>
      <c r="DO25" s="1"/>
      <c r="DP25" s="74">
        <f t="shared" si="32"/>
        <v>0</v>
      </c>
      <c r="DQ25" s="1"/>
      <c r="DR25" s="74">
        <f t="shared" si="33"/>
        <v>0</v>
      </c>
      <c r="DS25" s="1"/>
      <c r="DT25" s="1"/>
      <c r="DU25" s="110">
        <f t="shared" si="34"/>
        <v>0</v>
      </c>
      <c r="DV25" s="108" t="e">
        <f t="shared" si="35"/>
        <v>#DIV/0!</v>
      </c>
    </row>
    <row r="26" spans="2:126" ht="19.5" thickBot="1" x14ac:dyDescent="0.35">
      <c r="B26" s="274">
        <v>357</v>
      </c>
      <c r="C26" s="38" t="s">
        <v>25</v>
      </c>
      <c r="D26" s="132">
        <f t="shared" si="11"/>
        <v>42726</v>
      </c>
      <c r="E26" s="144"/>
      <c r="F26" s="144"/>
      <c r="G26" s="2"/>
      <c r="H26" s="170"/>
      <c r="I26" s="171"/>
      <c r="J26" s="24">
        <f t="shared" si="0"/>
        <v>0</v>
      </c>
      <c r="K26" s="7"/>
      <c r="L26" s="7"/>
      <c r="M26" s="23">
        <f t="shared" si="1"/>
        <v>0</v>
      </c>
      <c r="N26" s="47"/>
      <c r="O26" s="48"/>
      <c r="P26" s="8">
        <f t="shared" si="2"/>
        <v>42726</v>
      </c>
      <c r="Q26" s="3"/>
      <c r="R26" s="3"/>
      <c r="S26" s="3"/>
      <c r="T26" s="3"/>
      <c r="U26" s="3"/>
      <c r="V26" s="3"/>
      <c r="W26" s="3"/>
      <c r="X26" s="3"/>
      <c r="Y26" s="3"/>
      <c r="Z26" s="3"/>
      <c r="AA26" s="6"/>
      <c r="AB26" s="3"/>
      <c r="AC26" s="3"/>
      <c r="AD26" s="3"/>
      <c r="AE26" s="3"/>
      <c r="AF26" s="3"/>
      <c r="AG26" s="3"/>
      <c r="AH26" s="3"/>
      <c r="AI26" s="3"/>
      <c r="AJ26" s="25"/>
      <c r="AK26" s="3"/>
      <c r="AL26" s="53"/>
      <c r="AM26" s="44">
        <f t="shared" si="3"/>
        <v>0</v>
      </c>
      <c r="AN26" s="9"/>
      <c r="AO26" s="9">
        <f t="shared" si="4"/>
        <v>0</v>
      </c>
      <c r="AP26" s="49">
        <f>'[2]DIC 16'!$I$26</f>
        <v>0</v>
      </c>
      <c r="AQ26" s="46">
        <f t="shared" si="12"/>
        <v>0</v>
      </c>
      <c r="AS26" s="276">
        <f t="shared" si="5"/>
        <v>357</v>
      </c>
      <c r="AT26" s="5" t="str">
        <f t="shared" si="5"/>
        <v>JUEVES</v>
      </c>
      <c r="AU26" s="8">
        <f t="shared" si="5"/>
        <v>42726</v>
      </c>
      <c r="AV26" s="69">
        <f t="shared" si="6"/>
        <v>0</v>
      </c>
      <c r="AW26" s="69">
        <f t="shared" si="6"/>
        <v>0</v>
      </c>
      <c r="AX26" s="69">
        <f t="shared" si="7"/>
        <v>0</v>
      </c>
      <c r="AY26" s="69">
        <f t="shared" si="13"/>
        <v>0</v>
      </c>
      <c r="AZ26" s="157">
        <f t="shared" si="13"/>
        <v>0</v>
      </c>
      <c r="BA26" s="159">
        <f t="shared" si="8"/>
        <v>0</v>
      </c>
      <c r="BC26" s="309"/>
      <c r="BD26" s="313"/>
      <c r="BE26" s="135"/>
      <c r="BF26" s="82">
        <f t="shared" si="36"/>
        <v>0</v>
      </c>
      <c r="BG26" s="79"/>
      <c r="BH26" s="82">
        <f t="shared" si="14"/>
        <v>0</v>
      </c>
      <c r="BI26" s="79"/>
      <c r="BJ26" s="82">
        <f t="shared" si="15"/>
        <v>0</v>
      </c>
      <c r="BK26" s="79"/>
      <c r="BL26" s="174"/>
      <c r="BM26" s="174"/>
      <c r="BN26" s="119" t="e">
        <f t="shared" si="9"/>
        <v>#DIV/0!</v>
      </c>
      <c r="BO26" s="309"/>
      <c r="BP26" s="315"/>
      <c r="BQ26" s="99"/>
      <c r="BR26" s="83">
        <f t="shared" si="16"/>
        <v>0</v>
      </c>
      <c r="BS26" s="174"/>
      <c r="BT26" s="83">
        <f t="shared" si="17"/>
        <v>0</v>
      </c>
      <c r="BU26" s="174"/>
      <c r="BV26" s="83">
        <f t="shared" si="18"/>
        <v>0</v>
      </c>
      <c r="BW26" s="174"/>
      <c r="BX26" s="174"/>
      <c r="BY26" s="174"/>
      <c r="BZ26" s="100" t="e">
        <f t="shared" si="10"/>
        <v>#DIV/0!</v>
      </c>
      <c r="CA26" s="309"/>
      <c r="CB26" s="317"/>
      <c r="CC26" s="99"/>
      <c r="CD26" s="74">
        <f t="shared" si="19"/>
        <v>0</v>
      </c>
      <c r="CE26" s="174"/>
      <c r="CF26" s="74">
        <f t="shared" si="20"/>
        <v>0</v>
      </c>
      <c r="CG26" s="174"/>
      <c r="CH26" s="74">
        <f t="shared" si="21"/>
        <v>0</v>
      </c>
      <c r="CI26" s="174"/>
      <c r="CJ26" s="174"/>
      <c r="CK26" s="174"/>
      <c r="CL26" s="100" t="e">
        <f t="shared" si="22"/>
        <v>#DIV/0!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/>
      <c r="DB26" s="83">
        <f t="shared" si="27"/>
        <v>0</v>
      </c>
      <c r="DC26" s="174"/>
      <c r="DD26" s="83">
        <f t="shared" si="28"/>
        <v>0</v>
      </c>
      <c r="DE26" s="174"/>
      <c r="DF26" s="83">
        <f t="shared" si="29"/>
        <v>0</v>
      </c>
      <c r="DG26" s="174"/>
      <c r="DH26" s="174"/>
      <c r="DI26" s="174"/>
      <c r="DJ26" s="100" t="e">
        <f t="shared" si="30"/>
        <v>#DIV/0!</v>
      </c>
      <c r="DK26" s="309"/>
      <c r="DL26" s="311"/>
      <c r="DM26" s="102"/>
      <c r="DN26" s="74">
        <f t="shared" si="31"/>
        <v>0</v>
      </c>
      <c r="DO26" s="1"/>
      <c r="DP26" s="74">
        <f t="shared" si="32"/>
        <v>0</v>
      </c>
      <c r="DQ26" s="1"/>
      <c r="DR26" s="74">
        <f t="shared" si="33"/>
        <v>0</v>
      </c>
      <c r="DS26" s="1"/>
      <c r="DT26" s="1"/>
      <c r="DU26" s="110">
        <f t="shared" si="34"/>
        <v>0</v>
      </c>
      <c r="DV26" s="108" t="e">
        <f t="shared" si="35"/>
        <v>#DIV/0!</v>
      </c>
    </row>
    <row r="27" spans="2:126" ht="19.5" thickBot="1" x14ac:dyDescent="0.35">
      <c r="B27" s="274">
        <v>358</v>
      </c>
      <c r="C27" s="38" t="s">
        <v>26</v>
      </c>
      <c r="D27" s="132">
        <f t="shared" si="11"/>
        <v>42727</v>
      </c>
      <c r="E27" s="144"/>
      <c r="F27" s="144"/>
      <c r="G27" s="2"/>
      <c r="H27" s="170"/>
      <c r="I27" s="171"/>
      <c r="J27" s="24">
        <f t="shared" si="0"/>
        <v>0</v>
      </c>
      <c r="K27" s="7"/>
      <c r="L27" s="7"/>
      <c r="M27" s="23">
        <f t="shared" si="1"/>
        <v>0</v>
      </c>
      <c r="N27" s="47"/>
      <c r="O27" s="48"/>
      <c r="P27" s="8">
        <f t="shared" si="2"/>
        <v>42727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6"/>
      <c r="AB27" s="3"/>
      <c r="AC27" s="3"/>
      <c r="AD27" s="3"/>
      <c r="AE27" s="3"/>
      <c r="AF27" s="3"/>
      <c r="AG27" s="3"/>
      <c r="AH27" s="3"/>
      <c r="AI27" s="3"/>
      <c r="AJ27" s="25"/>
      <c r="AK27" s="3"/>
      <c r="AL27" s="53"/>
      <c r="AM27" s="44">
        <f t="shared" si="3"/>
        <v>0</v>
      </c>
      <c r="AN27" s="9"/>
      <c r="AO27" s="9">
        <f t="shared" si="4"/>
        <v>0</v>
      </c>
      <c r="AP27" s="49">
        <f>'[2]DIC 16'!$I$27</f>
        <v>0</v>
      </c>
      <c r="AQ27" s="46">
        <f t="shared" si="12"/>
        <v>0</v>
      </c>
      <c r="AS27" s="276">
        <f t="shared" si="5"/>
        <v>358</v>
      </c>
      <c r="AT27" s="5" t="str">
        <f t="shared" si="5"/>
        <v>VIERNES</v>
      </c>
      <c r="AU27" s="8">
        <f t="shared" si="5"/>
        <v>42727</v>
      </c>
      <c r="AV27" s="69">
        <f t="shared" si="6"/>
        <v>0</v>
      </c>
      <c r="AW27" s="69">
        <f t="shared" si="6"/>
        <v>0</v>
      </c>
      <c r="AX27" s="69">
        <f t="shared" si="7"/>
        <v>0</v>
      </c>
      <c r="AY27" s="69">
        <f t="shared" si="13"/>
        <v>0</v>
      </c>
      <c r="AZ27" s="157">
        <f t="shared" si="13"/>
        <v>0</v>
      </c>
      <c r="BA27" s="159">
        <f t="shared" si="8"/>
        <v>0</v>
      </c>
      <c r="BC27" s="308" t="str">
        <f>C16</f>
        <v>LUNES</v>
      </c>
      <c r="BD27" s="312">
        <f>AU16</f>
        <v>42716</v>
      </c>
      <c r="BE27" s="135"/>
      <c r="BF27" s="82">
        <f t="shared" si="36"/>
        <v>0</v>
      </c>
      <c r="BG27" s="79"/>
      <c r="BH27" s="82">
        <f t="shared" si="14"/>
        <v>0</v>
      </c>
      <c r="BI27" s="79"/>
      <c r="BJ27" s="82">
        <f t="shared" si="15"/>
        <v>0</v>
      </c>
      <c r="BK27" s="79"/>
      <c r="BL27" s="174"/>
      <c r="BM27" s="174"/>
      <c r="BN27" s="119" t="e">
        <f t="shared" si="9"/>
        <v>#DIV/0!</v>
      </c>
      <c r="BO27" s="308" t="str">
        <f>BC27</f>
        <v>LUNES</v>
      </c>
      <c r="BP27" s="314">
        <f>BD27</f>
        <v>42716</v>
      </c>
      <c r="BQ27" s="99"/>
      <c r="BR27" s="83">
        <f t="shared" si="16"/>
        <v>0</v>
      </c>
      <c r="BS27" s="174"/>
      <c r="BT27" s="83">
        <f t="shared" si="17"/>
        <v>0</v>
      </c>
      <c r="BU27" s="174"/>
      <c r="BV27" s="83">
        <f t="shared" si="18"/>
        <v>0</v>
      </c>
      <c r="BW27" s="174"/>
      <c r="BX27" s="174"/>
      <c r="BY27" s="174"/>
      <c r="BZ27" s="100" t="e">
        <f t="shared" si="10"/>
        <v>#DIV/0!</v>
      </c>
      <c r="CA27" s="308" t="str">
        <f>BO27</f>
        <v>LUNES</v>
      </c>
      <c r="CB27" s="316">
        <f>BP27</f>
        <v>42716</v>
      </c>
      <c r="CC27" s="99"/>
      <c r="CD27" s="74">
        <f t="shared" si="19"/>
        <v>0</v>
      </c>
      <c r="CE27" s="174"/>
      <c r="CF27" s="74">
        <f t="shared" si="20"/>
        <v>0</v>
      </c>
      <c r="CG27" s="174"/>
      <c r="CH27" s="74">
        <f t="shared" si="21"/>
        <v>0</v>
      </c>
      <c r="CI27" s="174"/>
      <c r="CJ27" s="174"/>
      <c r="CK27" s="174"/>
      <c r="CL27" s="100" t="e">
        <f t="shared" si="22"/>
        <v>#DIV/0!</v>
      </c>
      <c r="CM27" s="308" t="str">
        <f>CA27</f>
        <v>LUNES</v>
      </c>
      <c r="CN27" s="318">
        <f>CB27</f>
        <v>42716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LUNES</v>
      </c>
      <c r="CZ27" s="306">
        <f>CN27</f>
        <v>42716</v>
      </c>
      <c r="DA27" s="99"/>
      <c r="DB27" s="83">
        <f t="shared" si="27"/>
        <v>0</v>
      </c>
      <c r="DC27" s="174"/>
      <c r="DD27" s="83">
        <f t="shared" si="28"/>
        <v>0</v>
      </c>
      <c r="DE27" s="174"/>
      <c r="DF27" s="83">
        <f t="shared" si="29"/>
        <v>0</v>
      </c>
      <c r="DG27" s="174"/>
      <c r="DH27" s="174"/>
      <c r="DI27" s="174"/>
      <c r="DJ27" s="100" t="e">
        <f t="shared" si="30"/>
        <v>#DIV/0!</v>
      </c>
      <c r="DK27" s="308" t="str">
        <f>CY27</f>
        <v>LUNES</v>
      </c>
      <c r="DL27" s="310">
        <f>CZ27</f>
        <v>42716</v>
      </c>
      <c r="DM27" s="102"/>
      <c r="DN27" s="74">
        <f t="shared" si="31"/>
        <v>0</v>
      </c>
      <c r="DO27" s="1"/>
      <c r="DP27" s="74">
        <f t="shared" si="32"/>
        <v>0</v>
      </c>
      <c r="DQ27" s="1"/>
      <c r="DR27" s="74">
        <f t="shared" si="33"/>
        <v>0</v>
      </c>
      <c r="DS27" s="1"/>
      <c r="DT27" s="1"/>
      <c r="DU27" s="110">
        <f t="shared" si="34"/>
        <v>0</v>
      </c>
      <c r="DV27" s="108" t="e">
        <f t="shared" si="35"/>
        <v>#DIV/0!</v>
      </c>
    </row>
    <row r="28" spans="2:126" ht="19.5" thickBot="1" x14ac:dyDescent="0.35">
      <c r="B28" s="274">
        <v>359</v>
      </c>
      <c r="C28" s="38" t="s">
        <v>27</v>
      </c>
      <c r="D28" s="132">
        <f t="shared" si="11"/>
        <v>42728</v>
      </c>
      <c r="E28" s="144"/>
      <c r="F28" s="144"/>
      <c r="G28" s="2"/>
      <c r="H28" s="170"/>
      <c r="I28" s="171"/>
      <c r="J28" s="24">
        <f t="shared" si="0"/>
        <v>0</v>
      </c>
      <c r="K28" s="7"/>
      <c r="L28" s="7"/>
      <c r="M28" s="23">
        <f t="shared" si="1"/>
        <v>0</v>
      </c>
      <c r="N28" s="47"/>
      <c r="O28" s="48"/>
      <c r="P28" s="8">
        <f t="shared" si="2"/>
        <v>42728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6"/>
      <c r="AB28" s="3"/>
      <c r="AC28" s="3"/>
      <c r="AD28" s="3"/>
      <c r="AE28" s="3"/>
      <c r="AF28" s="3"/>
      <c r="AG28" s="3"/>
      <c r="AH28" s="3"/>
      <c r="AI28" s="3"/>
      <c r="AJ28" s="25"/>
      <c r="AK28" s="3"/>
      <c r="AL28" s="53"/>
      <c r="AM28" s="44">
        <f t="shared" si="3"/>
        <v>0</v>
      </c>
      <c r="AN28" s="9"/>
      <c r="AO28" s="9">
        <f t="shared" si="4"/>
        <v>0</v>
      </c>
      <c r="AP28" s="49">
        <f>'[2]DIC 16'!$I$28</f>
        <v>0</v>
      </c>
      <c r="AQ28" s="46">
        <f t="shared" si="12"/>
        <v>0</v>
      </c>
      <c r="AS28" s="276">
        <f t="shared" si="5"/>
        <v>359</v>
      </c>
      <c r="AT28" s="5" t="str">
        <f t="shared" si="5"/>
        <v>SÁBADO</v>
      </c>
      <c r="AU28" s="8">
        <f t="shared" si="5"/>
        <v>42728</v>
      </c>
      <c r="AV28" s="69">
        <f t="shared" si="6"/>
        <v>0</v>
      </c>
      <c r="AW28" s="69">
        <f t="shared" si="6"/>
        <v>0</v>
      </c>
      <c r="AX28" s="69">
        <f t="shared" si="7"/>
        <v>0</v>
      </c>
      <c r="AY28" s="69">
        <f t="shared" si="13"/>
        <v>0</v>
      </c>
      <c r="AZ28" s="157">
        <f t="shared" si="13"/>
        <v>0</v>
      </c>
      <c r="BA28" s="159">
        <f t="shared" si="8"/>
        <v>0</v>
      </c>
      <c r="BC28" s="309"/>
      <c r="BD28" s="313"/>
      <c r="BE28" s="135"/>
      <c r="BF28" s="82">
        <f t="shared" si="36"/>
        <v>0</v>
      </c>
      <c r="BG28" s="79"/>
      <c r="BH28" s="82">
        <f t="shared" si="14"/>
        <v>0</v>
      </c>
      <c r="BI28" s="79"/>
      <c r="BJ28" s="82">
        <f t="shared" si="15"/>
        <v>0</v>
      </c>
      <c r="BK28" s="79"/>
      <c r="BL28" s="174"/>
      <c r="BM28" s="174"/>
      <c r="BN28" s="119" t="e">
        <f t="shared" si="9"/>
        <v>#DIV/0!</v>
      </c>
      <c r="BO28" s="309"/>
      <c r="BP28" s="315"/>
      <c r="BQ28" s="99"/>
      <c r="BR28" s="83">
        <f t="shared" si="16"/>
        <v>0</v>
      </c>
      <c r="BS28" s="174"/>
      <c r="BT28" s="83">
        <f t="shared" si="17"/>
        <v>0</v>
      </c>
      <c r="BU28" s="174"/>
      <c r="BV28" s="83">
        <f t="shared" si="18"/>
        <v>0</v>
      </c>
      <c r="BW28" s="174"/>
      <c r="BX28" s="174"/>
      <c r="BY28" s="174"/>
      <c r="BZ28" s="100" t="e">
        <f t="shared" si="10"/>
        <v>#DIV/0!</v>
      </c>
      <c r="CA28" s="309"/>
      <c r="CB28" s="317"/>
      <c r="CC28" s="99"/>
      <c r="CD28" s="74">
        <f t="shared" si="19"/>
        <v>0</v>
      </c>
      <c r="CE28" s="174"/>
      <c r="CF28" s="74">
        <f t="shared" si="20"/>
        <v>0</v>
      </c>
      <c r="CG28" s="174"/>
      <c r="CH28" s="74">
        <f t="shared" si="21"/>
        <v>0</v>
      </c>
      <c r="CI28" s="174"/>
      <c r="CJ28" s="174"/>
      <c r="CK28" s="174"/>
      <c r="CL28" s="100" t="e">
        <f t="shared" si="22"/>
        <v>#DIV/0!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/>
      <c r="DB28" s="83">
        <f t="shared" si="27"/>
        <v>0</v>
      </c>
      <c r="DC28" s="174"/>
      <c r="DD28" s="83">
        <f t="shared" si="28"/>
        <v>0</v>
      </c>
      <c r="DE28" s="174"/>
      <c r="DF28" s="83">
        <f t="shared" si="29"/>
        <v>0</v>
      </c>
      <c r="DG28" s="174"/>
      <c r="DH28" s="174"/>
      <c r="DI28" s="174"/>
      <c r="DJ28" s="100" t="e">
        <f t="shared" si="30"/>
        <v>#DIV/0!</v>
      </c>
      <c r="DK28" s="309"/>
      <c r="DL28" s="311"/>
      <c r="DM28" s="102"/>
      <c r="DN28" s="74">
        <f t="shared" si="31"/>
        <v>0</v>
      </c>
      <c r="DO28" s="1"/>
      <c r="DP28" s="74">
        <f t="shared" si="32"/>
        <v>0</v>
      </c>
      <c r="DQ28" s="1"/>
      <c r="DR28" s="74">
        <f t="shared" si="33"/>
        <v>0</v>
      </c>
      <c r="DS28" s="1"/>
      <c r="DT28" s="1"/>
      <c r="DU28" s="110">
        <f t="shared" si="34"/>
        <v>0</v>
      </c>
      <c r="DV28" s="108" t="e">
        <f t="shared" si="35"/>
        <v>#DIV/0!</v>
      </c>
    </row>
    <row r="29" spans="2:126" ht="19.5" thickBot="1" x14ac:dyDescent="0.35">
      <c r="B29" s="274">
        <v>360</v>
      </c>
      <c r="C29" s="38" t="s">
        <v>22</v>
      </c>
      <c r="D29" s="132">
        <f t="shared" si="11"/>
        <v>42729</v>
      </c>
      <c r="E29" s="144"/>
      <c r="F29" s="144"/>
      <c r="G29" s="2"/>
      <c r="H29" s="170"/>
      <c r="I29" s="171"/>
      <c r="J29" s="24">
        <f t="shared" si="0"/>
        <v>0</v>
      </c>
      <c r="K29" s="7"/>
      <c r="L29" s="7"/>
      <c r="M29" s="23">
        <f t="shared" si="1"/>
        <v>0</v>
      </c>
      <c r="N29" s="47"/>
      <c r="O29" s="48"/>
      <c r="P29" s="8">
        <f t="shared" si="2"/>
        <v>42729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6"/>
      <c r="AB29" s="3"/>
      <c r="AC29" s="3"/>
      <c r="AD29" s="3"/>
      <c r="AE29" s="3"/>
      <c r="AF29" s="3"/>
      <c r="AG29" s="3"/>
      <c r="AH29" s="3"/>
      <c r="AI29" s="3"/>
      <c r="AJ29" s="25"/>
      <c r="AK29" s="3"/>
      <c r="AL29" s="53"/>
      <c r="AM29" s="44">
        <f t="shared" si="3"/>
        <v>0</v>
      </c>
      <c r="AN29" s="9"/>
      <c r="AO29" s="9">
        <f t="shared" si="4"/>
        <v>0</v>
      </c>
      <c r="AP29" s="49">
        <f>'[2]DIC 16'!$I$29</f>
        <v>0</v>
      </c>
      <c r="AQ29" s="46">
        <f t="shared" si="12"/>
        <v>0</v>
      </c>
      <c r="AS29" s="276">
        <f t="shared" si="5"/>
        <v>360</v>
      </c>
      <c r="AT29" s="5" t="str">
        <f t="shared" si="5"/>
        <v>DOMINGO</v>
      </c>
      <c r="AU29" s="8">
        <f t="shared" si="5"/>
        <v>42729</v>
      </c>
      <c r="AV29" s="69">
        <f t="shared" si="6"/>
        <v>0</v>
      </c>
      <c r="AW29" s="69">
        <f t="shared" si="6"/>
        <v>0</v>
      </c>
      <c r="AX29" s="69">
        <f t="shared" si="7"/>
        <v>0</v>
      </c>
      <c r="AY29" s="69">
        <f t="shared" si="13"/>
        <v>0</v>
      </c>
      <c r="AZ29" s="157">
        <f t="shared" si="13"/>
        <v>0</v>
      </c>
      <c r="BA29" s="159">
        <f t="shared" si="8"/>
        <v>0</v>
      </c>
      <c r="BC29" s="308" t="str">
        <f>C17</f>
        <v>MARTES</v>
      </c>
      <c r="BD29" s="312">
        <f>AU17</f>
        <v>42717</v>
      </c>
      <c r="BE29" s="135"/>
      <c r="BF29" s="82">
        <f t="shared" si="36"/>
        <v>0</v>
      </c>
      <c r="BG29" s="79"/>
      <c r="BH29" s="82">
        <f t="shared" si="14"/>
        <v>0</v>
      </c>
      <c r="BI29" s="79"/>
      <c r="BJ29" s="82">
        <f t="shared" si="15"/>
        <v>0</v>
      </c>
      <c r="BK29" s="79"/>
      <c r="BL29" s="174"/>
      <c r="BM29" s="174"/>
      <c r="BN29" s="119" t="e">
        <f t="shared" si="9"/>
        <v>#DIV/0!</v>
      </c>
      <c r="BO29" s="308" t="str">
        <f>BC29</f>
        <v>MARTES</v>
      </c>
      <c r="BP29" s="314">
        <f>BD29</f>
        <v>42717</v>
      </c>
      <c r="BQ29" s="99"/>
      <c r="BR29" s="83">
        <f t="shared" si="16"/>
        <v>0</v>
      </c>
      <c r="BS29" s="174"/>
      <c r="BT29" s="83">
        <f t="shared" si="17"/>
        <v>0</v>
      </c>
      <c r="BU29" s="174"/>
      <c r="BV29" s="83">
        <f t="shared" si="18"/>
        <v>0</v>
      </c>
      <c r="BW29" s="174"/>
      <c r="BX29" s="174"/>
      <c r="BY29" s="174"/>
      <c r="BZ29" s="100" t="e">
        <f t="shared" si="10"/>
        <v>#DIV/0!</v>
      </c>
      <c r="CA29" s="308" t="str">
        <f>BO29</f>
        <v>MARTES</v>
      </c>
      <c r="CB29" s="316">
        <f>BP29</f>
        <v>42717</v>
      </c>
      <c r="CC29" s="99"/>
      <c r="CD29" s="74">
        <f t="shared" si="19"/>
        <v>0</v>
      </c>
      <c r="CE29" s="174"/>
      <c r="CF29" s="74">
        <f t="shared" si="20"/>
        <v>0</v>
      </c>
      <c r="CG29" s="174"/>
      <c r="CH29" s="74">
        <f t="shared" si="21"/>
        <v>0</v>
      </c>
      <c r="CI29" s="174"/>
      <c r="CJ29" s="174"/>
      <c r="CK29" s="174"/>
      <c r="CL29" s="100" t="e">
        <f t="shared" si="22"/>
        <v>#DIV/0!</v>
      </c>
      <c r="CM29" s="308" t="str">
        <f>CA29</f>
        <v>MARTES</v>
      </c>
      <c r="CN29" s="318">
        <f>CB29</f>
        <v>42717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MARTES</v>
      </c>
      <c r="CZ29" s="306">
        <f>CN29</f>
        <v>42717</v>
      </c>
      <c r="DA29" s="99"/>
      <c r="DB29" s="83">
        <f t="shared" si="27"/>
        <v>0</v>
      </c>
      <c r="DC29" s="174"/>
      <c r="DD29" s="83">
        <f t="shared" si="28"/>
        <v>0</v>
      </c>
      <c r="DE29" s="174"/>
      <c r="DF29" s="83">
        <f t="shared" si="29"/>
        <v>0</v>
      </c>
      <c r="DG29" s="174"/>
      <c r="DH29" s="174"/>
      <c r="DI29" s="174"/>
      <c r="DJ29" s="100" t="e">
        <f t="shared" si="30"/>
        <v>#DIV/0!</v>
      </c>
      <c r="DK29" s="308" t="str">
        <f>CY29</f>
        <v>MARTES</v>
      </c>
      <c r="DL29" s="310">
        <f>CZ29</f>
        <v>42717</v>
      </c>
      <c r="DM29" s="102"/>
      <c r="DN29" s="74">
        <f t="shared" si="31"/>
        <v>0</v>
      </c>
      <c r="DO29" s="1"/>
      <c r="DP29" s="74">
        <f t="shared" si="32"/>
        <v>0</v>
      </c>
      <c r="DQ29" s="1"/>
      <c r="DR29" s="74">
        <f t="shared" si="33"/>
        <v>0</v>
      </c>
      <c r="DS29" s="1"/>
      <c r="DT29" s="1"/>
      <c r="DU29" s="110">
        <f t="shared" si="34"/>
        <v>0</v>
      </c>
      <c r="DV29" s="108" t="e">
        <f t="shared" si="35"/>
        <v>#DIV/0!</v>
      </c>
    </row>
    <row r="30" spans="2:126" ht="19.5" thickBot="1" x14ac:dyDescent="0.35">
      <c r="B30" s="274">
        <v>361</v>
      </c>
      <c r="C30" s="38" t="s">
        <v>24</v>
      </c>
      <c r="D30" s="132">
        <f t="shared" si="11"/>
        <v>42730</v>
      </c>
      <c r="E30" s="144"/>
      <c r="F30" s="144"/>
      <c r="G30" s="2"/>
      <c r="H30" s="170"/>
      <c r="I30" s="171"/>
      <c r="J30" s="24">
        <f t="shared" si="0"/>
        <v>0</v>
      </c>
      <c r="K30" s="7"/>
      <c r="L30" s="7"/>
      <c r="M30" s="23">
        <f t="shared" si="1"/>
        <v>0</v>
      </c>
      <c r="N30" s="47"/>
      <c r="O30" s="48"/>
      <c r="P30" s="8">
        <f t="shared" si="2"/>
        <v>42730</v>
      </c>
      <c r="Q30" s="3"/>
      <c r="R30" s="3"/>
      <c r="S30" s="3"/>
      <c r="T30" s="3"/>
      <c r="U30" s="3"/>
      <c r="V30" s="3"/>
      <c r="W30" s="3"/>
      <c r="X30" s="3"/>
      <c r="Y30" s="3"/>
      <c r="Z30" s="3"/>
      <c r="AA30" s="6"/>
      <c r="AB30" s="3"/>
      <c r="AC30" s="3"/>
      <c r="AD30" s="3"/>
      <c r="AE30" s="3"/>
      <c r="AF30" s="3"/>
      <c r="AG30" s="3"/>
      <c r="AH30" s="3"/>
      <c r="AI30" s="3"/>
      <c r="AJ30" s="25"/>
      <c r="AK30" s="3"/>
      <c r="AL30" s="53"/>
      <c r="AM30" s="44">
        <f t="shared" si="3"/>
        <v>0</v>
      </c>
      <c r="AN30" s="9"/>
      <c r="AO30" s="9">
        <f t="shared" si="4"/>
        <v>0</v>
      </c>
      <c r="AP30" s="49">
        <f>'[2]DIC 16'!$I$30</f>
        <v>0</v>
      </c>
      <c r="AQ30" s="46">
        <f t="shared" si="12"/>
        <v>0</v>
      </c>
      <c r="AS30" s="276">
        <f t="shared" si="5"/>
        <v>361</v>
      </c>
      <c r="AT30" s="5" t="str">
        <f t="shared" si="5"/>
        <v>LUNES</v>
      </c>
      <c r="AU30" s="8">
        <f t="shared" si="5"/>
        <v>42730</v>
      </c>
      <c r="AV30" s="69">
        <f t="shared" si="6"/>
        <v>0</v>
      </c>
      <c r="AW30" s="69">
        <f t="shared" si="6"/>
        <v>0</v>
      </c>
      <c r="AX30" s="69">
        <f t="shared" si="7"/>
        <v>0</v>
      </c>
      <c r="AY30" s="69">
        <f t="shared" si="13"/>
        <v>0</v>
      </c>
      <c r="AZ30" s="157">
        <f t="shared" si="13"/>
        <v>0</v>
      </c>
      <c r="BA30" s="159">
        <f t="shared" si="8"/>
        <v>0</v>
      </c>
      <c r="BC30" s="309"/>
      <c r="BD30" s="313"/>
      <c r="BE30" s="135"/>
      <c r="BF30" s="82">
        <f t="shared" si="36"/>
        <v>0</v>
      </c>
      <c r="BG30" s="79"/>
      <c r="BH30" s="82">
        <f t="shared" si="14"/>
        <v>0</v>
      </c>
      <c r="BI30" s="79"/>
      <c r="BJ30" s="82">
        <f t="shared" si="15"/>
        <v>0</v>
      </c>
      <c r="BK30" s="79"/>
      <c r="BL30" s="174"/>
      <c r="BM30" s="174"/>
      <c r="BN30" s="119" t="e">
        <f t="shared" si="9"/>
        <v>#DIV/0!</v>
      </c>
      <c r="BO30" s="309"/>
      <c r="BP30" s="315"/>
      <c r="BQ30" s="99"/>
      <c r="BR30" s="83">
        <f t="shared" si="16"/>
        <v>0</v>
      </c>
      <c r="BS30" s="174"/>
      <c r="BT30" s="83">
        <f t="shared" si="17"/>
        <v>0</v>
      </c>
      <c r="BU30" s="174"/>
      <c r="BV30" s="83">
        <f t="shared" si="18"/>
        <v>0</v>
      </c>
      <c r="BW30" s="174"/>
      <c r="BX30" s="174"/>
      <c r="BY30" s="174"/>
      <c r="BZ30" s="100" t="e">
        <f t="shared" si="10"/>
        <v>#DIV/0!</v>
      </c>
      <c r="CA30" s="309"/>
      <c r="CB30" s="317"/>
      <c r="CC30" s="99"/>
      <c r="CD30" s="74">
        <f t="shared" si="19"/>
        <v>0</v>
      </c>
      <c r="CE30" s="174"/>
      <c r="CF30" s="74">
        <f t="shared" si="20"/>
        <v>0</v>
      </c>
      <c r="CG30" s="174"/>
      <c r="CH30" s="74">
        <f t="shared" si="21"/>
        <v>0</v>
      </c>
      <c r="CI30" s="174"/>
      <c r="CJ30" s="174"/>
      <c r="CK30" s="174"/>
      <c r="CL30" s="100" t="e">
        <f t="shared" si="22"/>
        <v>#DIV/0!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/>
      <c r="DB30" s="83">
        <f t="shared" si="27"/>
        <v>0</v>
      </c>
      <c r="DC30" s="174"/>
      <c r="DD30" s="83">
        <f t="shared" si="28"/>
        <v>0</v>
      </c>
      <c r="DE30" s="174"/>
      <c r="DF30" s="83">
        <f t="shared" si="29"/>
        <v>0</v>
      </c>
      <c r="DG30" s="174"/>
      <c r="DH30" s="174"/>
      <c r="DI30" s="174"/>
      <c r="DJ30" s="100" t="e">
        <f t="shared" si="30"/>
        <v>#DIV/0!</v>
      </c>
      <c r="DK30" s="309"/>
      <c r="DL30" s="311"/>
      <c r="DM30" s="102"/>
      <c r="DN30" s="74">
        <f t="shared" si="31"/>
        <v>0</v>
      </c>
      <c r="DO30" s="1"/>
      <c r="DP30" s="74">
        <f t="shared" si="32"/>
        <v>0</v>
      </c>
      <c r="DQ30" s="1"/>
      <c r="DR30" s="74">
        <f t="shared" si="33"/>
        <v>0</v>
      </c>
      <c r="DS30" s="1"/>
      <c r="DT30" s="1"/>
      <c r="DU30" s="110">
        <f t="shared" si="34"/>
        <v>0</v>
      </c>
      <c r="DV30" s="108" t="e">
        <f t="shared" si="35"/>
        <v>#DIV/0!</v>
      </c>
    </row>
    <row r="31" spans="2:126" ht="19.5" thickBot="1" x14ac:dyDescent="0.35">
      <c r="B31" s="274">
        <v>362</v>
      </c>
      <c r="C31" s="38" t="s">
        <v>21</v>
      </c>
      <c r="D31" s="132">
        <f t="shared" si="11"/>
        <v>42731</v>
      </c>
      <c r="E31" s="144"/>
      <c r="F31" s="144"/>
      <c r="G31" s="2"/>
      <c r="H31" s="170"/>
      <c r="I31" s="171"/>
      <c r="J31" s="24">
        <f t="shared" si="0"/>
        <v>0</v>
      </c>
      <c r="K31" s="7"/>
      <c r="L31" s="7"/>
      <c r="M31" s="23">
        <f t="shared" si="1"/>
        <v>0</v>
      </c>
      <c r="N31" s="47"/>
      <c r="O31" s="48"/>
      <c r="P31" s="8">
        <f t="shared" si="2"/>
        <v>42731</v>
      </c>
      <c r="Q31" s="3"/>
      <c r="R31" s="3"/>
      <c r="S31" s="3"/>
      <c r="T31" s="3"/>
      <c r="U31" s="3"/>
      <c r="V31" s="3"/>
      <c r="W31" s="3"/>
      <c r="X31" s="3"/>
      <c r="Y31" s="3"/>
      <c r="Z31" s="3"/>
      <c r="AA31" s="6"/>
      <c r="AB31" s="3"/>
      <c r="AC31" s="3"/>
      <c r="AD31" s="3"/>
      <c r="AE31" s="3"/>
      <c r="AF31" s="3"/>
      <c r="AG31" s="3"/>
      <c r="AH31" s="3"/>
      <c r="AI31" s="3"/>
      <c r="AJ31" s="25"/>
      <c r="AK31" s="3"/>
      <c r="AL31" s="53"/>
      <c r="AM31" s="44">
        <f t="shared" si="3"/>
        <v>0</v>
      </c>
      <c r="AN31" s="9"/>
      <c r="AO31" s="9">
        <f t="shared" si="4"/>
        <v>0</v>
      </c>
      <c r="AP31" s="49">
        <f>'[2]DIC 16'!$I$31</f>
        <v>0</v>
      </c>
      <c r="AQ31" s="46">
        <f t="shared" si="12"/>
        <v>0</v>
      </c>
      <c r="AS31" s="276">
        <f t="shared" si="5"/>
        <v>362</v>
      </c>
      <c r="AT31" s="5" t="str">
        <f t="shared" si="5"/>
        <v>MARTES</v>
      </c>
      <c r="AU31" s="8">
        <f t="shared" si="5"/>
        <v>42731</v>
      </c>
      <c r="AV31" s="69">
        <f t="shared" si="6"/>
        <v>0</v>
      </c>
      <c r="AW31" s="69">
        <f t="shared" si="6"/>
        <v>0</v>
      </c>
      <c r="AX31" s="69">
        <f t="shared" si="7"/>
        <v>0</v>
      </c>
      <c r="AY31" s="69">
        <f t="shared" si="13"/>
        <v>0</v>
      </c>
      <c r="AZ31" s="157">
        <f t="shared" si="13"/>
        <v>0</v>
      </c>
      <c r="BA31" s="159">
        <f t="shared" si="8"/>
        <v>0</v>
      </c>
      <c r="BC31" s="308" t="str">
        <f>C18</f>
        <v>MIÉRCOLES</v>
      </c>
      <c r="BD31" s="312">
        <f>AU18</f>
        <v>42718</v>
      </c>
      <c r="BE31" s="135"/>
      <c r="BF31" s="82">
        <f t="shared" si="36"/>
        <v>0</v>
      </c>
      <c r="BG31" s="79"/>
      <c r="BH31" s="82">
        <f t="shared" si="14"/>
        <v>0</v>
      </c>
      <c r="BI31" s="79"/>
      <c r="BJ31" s="82">
        <f t="shared" si="15"/>
        <v>0</v>
      </c>
      <c r="BK31" s="79"/>
      <c r="BL31" s="174"/>
      <c r="BM31" s="174"/>
      <c r="BN31" s="119" t="e">
        <f t="shared" si="9"/>
        <v>#DIV/0!</v>
      </c>
      <c r="BO31" s="308" t="str">
        <f>BC31</f>
        <v>MIÉRCOLES</v>
      </c>
      <c r="BP31" s="314">
        <f>BD31</f>
        <v>42718</v>
      </c>
      <c r="BQ31" s="99"/>
      <c r="BR31" s="83">
        <f t="shared" si="16"/>
        <v>0</v>
      </c>
      <c r="BS31" s="174"/>
      <c r="BT31" s="83">
        <f t="shared" si="17"/>
        <v>0</v>
      </c>
      <c r="BU31" s="174"/>
      <c r="BV31" s="83">
        <f t="shared" si="18"/>
        <v>0</v>
      </c>
      <c r="BW31" s="174"/>
      <c r="BX31" s="174"/>
      <c r="BY31" s="174"/>
      <c r="BZ31" s="100" t="e">
        <f t="shared" si="10"/>
        <v>#DIV/0!</v>
      </c>
      <c r="CA31" s="308" t="str">
        <f>BO31</f>
        <v>MIÉRCOLES</v>
      </c>
      <c r="CB31" s="316">
        <f>BP31</f>
        <v>42718</v>
      </c>
      <c r="CC31" s="99"/>
      <c r="CD31" s="74">
        <f t="shared" si="19"/>
        <v>0</v>
      </c>
      <c r="CE31" s="174"/>
      <c r="CF31" s="74">
        <f t="shared" si="20"/>
        <v>0</v>
      </c>
      <c r="CG31" s="174"/>
      <c r="CH31" s="74">
        <f t="shared" si="21"/>
        <v>0</v>
      </c>
      <c r="CI31" s="174"/>
      <c r="CJ31" s="174"/>
      <c r="CK31" s="174"/>
      <c r="CL31" s="100" t="e">
        <f t="shared" si="22"/>
        <v>#DIV/0!</v>
      </c>
      <c r="CM31" s="308" t="str">
        <f>CA31</f>
        <v>MIÉRCOLES</v>
      </c>
      <c r="CN31" s="318">
        <f>CB31</f>
        <v>42718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MIÉRCOLES</v>
      </c>
      <c r="CZ31" s="306">
        <f>CN31</f>
        <v>42718</v>
      </c>
      <c r="DA31" s="99"/>
      <c r="DB31" s="83">
        <f t="shared" si="27"/>
        <v>0</v>
      </c>
      <c r="DC31" s="174"/>
      <c r="DD31" s="83">
        <f t="shared" si="28"/>
        <v>0</v>
      </c>
      <c r="DE31" s="174"/>
      <c r="DF31" s="83">
        <f t="shared" si="29"/>
        <v>0</v>
      </c>
      <c r="DG31" s="174"/>
      <c r="DH31" s="174"/>
      <c r="DI31" s="174"/>
      <c r="DJ31" s="100" t="e">
        <f t="shared" si="30"/>
        <v>#DIV/0!</v>
      </c>
      <c r="DK31" s="308" t="str">
        <f>CY31</f>
        <v>MIÉRCOLES</v>
      </c>
      <c r="DL31" s="310">
        <f>CZ31</f>
        <v>42718</v>
      </c>
      <c r="DM31" s="102"/>
      <c r="DN31" s="74">
        <f t="shared" si="31"/>
        <v>0</v>
      </c>
      <c r="DO31" s="1"/>
      <c r="DP31" s="74">
        <f t="shared" si="32"/>
        <v>0</v>
      </c>
      <c r="DQ31" s="1"/>
      <c r="DR31" s="74">
        <f t="shared" si="33"/>
        <v>0</v>
      </c>
      <c r="DS31" s="1"/>
      <c r="DT31" s="1"/>
      <c r="DU31" s="110">
        <f t="shared" si="34"/>
        <v>0</v>
      </c>
      <c r="DV31" s="108" t="e">
        <f t="shared" si="35"/>
        <v>#DIV/0!</v>
      </c>
    </row>
    <row r="32" spans="2:126" ht="19.5" thickBot="1" x14ac:dyDescent="0.35">
      <c r="B32" s="274">
        <v>363</v>
      </c>
      <c r="C32" s="38" t="s">
        <v>23</v>
      </c>
      <c r="D32" s="132">
        <f t="shared" si="11"/>
        <v>42732</v>
      </c>
      <c r="E32" s="144"/>
      <c r="F32" s="144"/>
      <c r="G32" s="2"/>
      <c r="H32" s="170"/>
      <c r="I32" s="171"/>
      <c r="J32" s="24">
        <f t="shared" si="0"/>
        <v>0</v>
      </c>
      <c r="K32" s="7"/>
      <c r="L32" s="7"/>
      <c r="M32" s="23">
        <f t="shared" si="1"/>
        <v>0</v>
      </c>
      <c r="N32" s="47"/>
      <c r="O32" s="48"/>
      <c r="P32" s="8">
        <f t="shared" si="2"/>
        <v>42732</v>
      </c>
      <c r="Q32" s="3"/>
      <c r="R32" s="3"/>
      <c r="S32" s="3"/>
      <c r="T32" s="3"/>
      <c r="U32" s="3"/>
      <c r="V32" s="3"/>
      <c r="W32" s="3"/>
      <c r="X32" s="3"/>
      <c r="Y32" s="3"/>
      <c r="Z32" s="3"/>
      <c r="AA32" s="6"/>
      <c r="AB32" s="3"/>
      <c r="AC32" s="3"/>
      <c r="AD32" s="3"/>
      <c r="AE32" s="3"/>
      <c r="AF32" s="3"/>
      <c r="AG32" s="3"/>
      <c r="AH32" s="3"/>
      <c r="AI32" s="3"/>
      <c r="AJ32" s="25"/>
      <c r="AK32" s="3"/>
      <c r="AL32" s="53"/>
      <c r="AM32" s="44">
        <f t="shared" si="3"/>
        <v>0</v>
      </c>
      <c r="AN32" s="9"/>
      <c r="AO32" s="9">
        <f t="shared" si="4"/>
        <v>0</v>
      </c>
      <c r="AP32" s="49">
        <f>'[2]DIC 16'!$I$32</f>
        <v>0</v>
      </c>
      <c r="AQ32" s="46">
        <f t="shared" si="12"/>
        <v>0</v>
      </c>
      <c r="AS32" s="276">
        <f t="shared" si="5"/>
        <v>363</v>
      </c>
      <c r="AT32" s="5" t="str">
        <f t="shared" si="5"/>
        <v>MIÉRCOLES</v>
      </c>
      <c r="AU32" s="8">
        <f t="shared" si="5"/>
        <v>42732</v>
      </c>
      <c r="AV32" s="69">
        <f t="shared" ref="AV32:AW35" si="37">E32/7</f>
        <v>0</v>
      </c>
      <c r="AW32" s="69">
        <f t="shared" si="37"/>
        <v>0</v>
      </c>
      <c r="AX32" s="69">
        <f t="shared" si="7"/>
        <v>0</v>
      </c>
      <c r="AY32" s="69">
        <f t="shared" si="13"/>
        <v>0</v>
      </c>
      <c r="AZ32" s="157">
        <f t="shared" si="13"/>
        <v>0</v>
      </c>
      <c r="BA32" s="159">
        <f t="shared" si="8"/>
        <v>0</v>
      </c>
      <c r="BC32" s="309"/>
      <c r="BD32" s="313"/>
      <c r="BE32" s="135"/>
      <c r="BF32" s="82">
        <f t="shared" si="36"/>
        <v>0</v>
      </c>
      <c r="BG32" s="79"/>
      <c r="BH32" s="82">
        <f t="shared" si="14"/>
        <v>0</v>
      </c>
      <c r="BI32" s="79"/>
      <c r="BJ32" s="82">
        <f t="shared" si="15"/>
        <v>0</v>
      </c>
      <c r="BK32" s="79"/>
      <c r="BL32" s="174"/>
      <c r="BM32" s="174"/>
      <c r="BN32" s="119" t="e">
        <f t="shared" si="9"/>
        <v>#DIV/0!</v>
      </c>
      <c r="BO32" s="309"/>
      <c r="BP32" s="315"/>
      <c r="BQ32" s="99"/>
      <c r="BR32" s="83">
        <f t="shared" si="16"/>
        <v>0</v>
      </c>
      <c r="BS32" s="174"/>
      <c r="BT32" s="83">
        <f t="shared" si="17"/>
        <v>0</v>
      </c>
      <c r="BU32" s="174"/>
      <c r="BV32" s="83">
        <f t="shared" si="18"/>
        <v>0</v>
      </c>
      <c r="BW32" s="174"/>
      <c r="BX32" s="174"/>
      <c r="BY32" s="174"/>
      <c r="BZ32" s="100" t="e">
        <f t="shared" si="10"/>
        <v>#DIV/0!</v>
      </c>
      <c r="CA32" s="309"/>
      <c r="CB32" s="317"/>
      <c r="CC32" s="99"/>
      <c r="CD32" s="74">
        <f t="shared" si="19"/>
        <v>0</v>
      </c>
      <c r="CE32" s="174"/>
      <c r="CF32" s="74">
        <f t="shared" si="20"/>
        <v>0</v>
      </c>
      <c r="CG32" s="174"/>
      <c r="CH32" s="74">
        <f t="shared" si="21"/>
        <v>0</v>
      </c>
      <c r="CI32" s="174"/>
      <c r="CJ32" s="174"/>
      <c r="CK32" s="174"/>
      <c r="CL32" s="100" t="e">
        <f t="shared" si="22"/>
        <v>#DIV/0!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/>
      <c r="DB32" s="83">
        <f t="shared" si="27"/>
        <v>0</v>
      </c>
      <c r="DC32" s="174"/>
      <c r="DD32" s="83">
        <f t="shared" si="28"/>
        <v>0</v>
      </c>
      <c r="DE32" s="174"/>
      <c r="DF32" s="83">
        <f t="shared" si="29"/>
        <v>0</v>
      </c>
      <c r="DG32" s="174"/>
      <c r="DH32" s="174"/>
      <c r="DI32" s="174"/>
      <c r="DJ32" s="100" t="e">
        <f t="shared" si="30"/>
        <v>#DIV/0!</v>
      </c>
      <c r="DK32" s="309"/>
      <c r="DL32" s="311"/>
      <c r="DM32" s="102"/>
      <c r="DN32" s="74">
        <f t="shared" si="31"/>
        <v>0</v>
      </c>
      <c r="DO32" s="1"/>
      <c r="DP32" s="74">
        <f t="shared" si="32"/>
        <v>0</v>
      </c>
      <c r="DQ32" s="1"/>
      <c r="DR32" s="74">
        <f t="shared" si="33"/>
        <v>0</v>
      </c>
      <c r="DS32" s="1"/>
      <c r="DT32" s="1"/>
      <c r="DU32" s="110">
        <f t="shared" si="34"/>
        <v>0</v>
      </c>
      <c r="DV32" s="108" t="e">
        <f t="shared" si="35"/>
        <v>#DIV/0!</v>
      </c>
    </row>
    <row r="33" spans="2:126" ht="19.5" thickBot="1" x14ac:dyDescent="0.35">
      <c r="B33" s="274">
        <v>364</v>
      </c>
      <c r="C33" s="38" t="s">
        <v>25</v>
      </c>
      <c r="D33" s="132">
        <f t="shared" si="11"/>
        <v>42733</v>
      </c>
      <c r="E33" s="144"/>
      <c r="F33" s="144"/>
      <c r="G33" s="2"/>
      <c r="H33" s="170"/>
      <c r="I33" s="171"/>
      <c r="J33" s="24">
        <f t="shared" si="0"/>
        <v>0</v>
      </c>
      <c r="K33" s="7"/>
      <c r="L33" s="7"/>
      <c r="M33" s="23">
        <f t="shared" si="1"/>
        <v>0</v>
      </c>
      <c r="N33" s="47"/>
      <c r="O33" s="48"/>
      <c r="P33" s="8">
        <f t="shared" si="2"/>
        <v>42733</v>
      </c>
      <c r="Q33" s="3"/>
      <c r="R33" s="3"/>
      <c r="S33" s="3"/>
      <c r="T33" s="3"/>
      <c r="U33" s="3"/>
      <c r="V33" s="3"/>
      <c r="W33" s="3"/>
      <c r="X33" s="3"/>
      <c r="Y33" s="3"/>
      <c r="Z33" s="3"/>
      <c r="AA33" s="6"/>
      <c r="AB33" s="3"/>
      <c r="AC33" s="3"/>
      <c r="AD33" s="3"/>
      <c r="AE33" s="3"/>
      <c r="AF33" s="3"/>
      <c r="AG33" s="3"/>
      <c r="AH33" s="3"/>
      <c r="AI33" s="3"/>
      <c r="AJ33" s="25"/>
      <c r="AK33" s="3"/>
      <c r="AL33" s="53"/>
      <c r="AM33" s="44">
        <f t="shared" si="3"/>
        <v>0</v>
      </c>
      <c r="AN33" s="9"/>
      <c r="AO33" s="9">
        <f t="shared" si="4"/>
        <v>0</v>
      </c>
      <c r="AP33" s="49">
        <f>'[2]DIC 16'!$I$33</f>
        <v>0</v>
      </c>
      <c r="AQ33" s="46">
        <f t="shared" si="12"/>
        <v>0</v>
      </c>
      <c r="AS33" s="276">
        <f t="shared" si="5"/>
        <v>364</v>
      </c>
      <c r="AT33" s="5" t="str">
        <f t="shared" si="5"/>
        <v>JUEVES</v>
      </c>
      <c r="AU33" s="8">
        <f t="shared" si="5"/>
        <v>42733</v>
      </c>
      <c r="AV33" s="69">
        <f t="shared" si="37"/>
        <v>0</v>
      </c>
      <c r="AW33" s="69">
        <f t="shared" si="37"/>
        <v>0</v>
      </c>
      <c r="AX33" s="69">
        <f t="shared" si="7"/>
        <v>0</v>
      </c>
      <c r="AY33" s="69">
        <f t="shared" si="13"/>
        <v>0</v>
      </c>
      <c r="AZ33" s="157">
        <f t="shared" si="13"/>
        <v>0</v>
      </c>
      <c r="BA33" s="159">
        <f t="shared" si="8"/>
        <v>0</v>
      </c>
      <c r="BC33" s="308" t="str">
        <f>C19</f>
        <v>JUEVES</v>
      </c>
      <c r="BD33" s="312">
        <f>AU19</f>
        <v>42719</v>
      </c>
      <c r="BE33" s="135"/>
      <c r="BF33" s="82">
        <f t="shared" si="36"/>
        <v>0</v>
      </c>
      <c r="BG33" s="79"/>
      <c r="BH33" s="82">
        <f t="shared" si="14"/>
        <v>0</v>
      </c>
      <c r="BI33" s="79"/>
      <c r="BJ33" s="82">
        <f t="shared" si="15"/>
        <v>0</v>
      </c>
      <c r="BK33" s="79"/>
      <c r="BL33" s="174"/>
      <c r="BM33" s="174"/>
      <c r="BN33" s="119" t="e">
        <f t="shared" si="9"/>
        <v>#DIV/0!</v>
      </c>
      <c r="BO33" s="308" t="str">
        <f>BC33</f>
        <v>JUEVES</v>
      </c>
      <c r="BP33" s="314">
        <f>BD33</f>
        <v>42719</v>
      </c>
      <c r="BQ33" s="99"/>
      <c r="BR33" s="83">
        <f t="shared" si="16"/>
        <v>0</v>
      </c>
      <c r="BS33" s="174"/>
      <c r="BT33" s="83">
        <f>BS33*3.5</f>
        <v>0</v>
      </c>
      <c r="BU33" s="174"/>
      <c r="BV33" s="83">
        <f>BU33*7</f>
        <v>0</v>
      </c>
      <c r="BW33" s="174"/>
      <c r="BX33" s="174"/>
      <c r="BY33" s="174"/>
      <c r="BZ33" s="100" t="e">
        <f t="shared" si="10"/>
        <v>#DIV/0!</v>
      </c>
      <c r="CA33" s="308" t="str">
        <f>BO33</f>
        <v>JUEVES</v>
      </c>
      <c r="CB33" s="316">
        <f>BP33</f>
        <v>42719</v>
      </c>
      <c r="CC33" s="99"/>
      <c r="CD33" s="74">
        <f t="shared" si="19"/>
        <v>0</v>
      </c>
      <c r="CE33" s="174"/>
      <c r="CF33" s="74">
        <f t="shared" si="20"/>
        <v>0</v>
      </c>
      <c r="CG33" s="174"/>
      <c r="CH33" s="74">
        <f t="shared" si="21"/>
        <v>0</v>
      </c>
      <c r="CI33" s="174"/>
      <c r="CJ33" s="174"/>
      <c r="CK33" s="174"/>
      <c r="CL33" s="100" t="e">
        <f t="shared" si="22"/>
        <v>#DIV/0!</v>
      </c>
      <c r="CM33" s="308" t="str">
        <f>CA33</f>
        <v>JUEVES</v>
      </c>
      <c r="CN33" s="318">
        <f>CB33</f>
        <v>42719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JUEVES</v>
      </c>
      <c r="CZ33" s="306">
        <f>CN33</f>
        <v>42719</v>
      </c>
      <c r="DA33" s="99"/>
      <c r="DB33" s="83">
        <f t="shared" si="27"/>
        <v>0</v>
      </c>
      <c r="DC33" s="174"/>
      <c r="DD33" s="83">
        <f t="shared" si="28"/>
        <v>0</v>
      </c>
      <c r="DE33" s="174"/>
      <c r="DF33" s="83">
        <f t="shared" si="29"/>
        <v>0</v>
      </c>
      <c r="DG33" s="174"/>
      <c r="DH33" s="174"/>
      <c r="DI33" s="174"/>
      <c r="DJ33" s="100" t="e">
        <f t="shared" si="30"/>
        <v>#DIV/0!</v>
      </c>
      <c r="DK33" s="308" t="str">
        <f>CY33</f>
        <v>JUEVES</v>
      </c>
      <c r="DL33" s="310">
        <f>CZ33</f>
        <v>42719</v>
      </c>
      <c r="DM33" s="102"/>
      <c r="DN33" s="74">
        <f t="shared" si="31"/>
        <v>0</v>
      </c>
      <c r="DO33" s="1"/>
      <c r="DP33" s="74">
        <f t="shared" si="32"/>
        <v>0</v>
      </c>
      <c r="DQ33" s="1"/>
      <c r="DR33" s="74">
        <f t="shared" si="33"/>
        <v>0</v>
      </c>
      <c r="DS33" s="1"/>
      <c r="DT33" s="1"/>
      <c r="DU33" s="110">
        <f t="shared" si="34"/>
        <v>0</v>
      </c>
      <c r="DV33" s="108" t="e">
        <f t="shared" si="35"/>
        <v>#DIV/0!</v>
      </c>
    </row>
    <row r="34" spans="2:126" ht="19.5" thickBot="1" x14ac:dyDescent="0.35">
      <c r="B34" s="274">
        <v>365</v>
      </c>
      <c r="C34" s="38" t="s">
        <v>26</v>
      </c>
      <c r="D34" s="132">
        <f t="shared" si="11"/>
        <v>42734</v>
      </c>
      <c r="E34" s="144"/>
      <c r="F34" s="144"/>
      <c r="G34" s="2"/>
      <c r="H34" s="170"/>
      <c r="I34" s="171"/>
      <c r="J34" s="24">
        <f t="shared" si="0"/>
        <v>0</v>
      </c>
      <c r="K34" s="7"/>
      <c r="L34" s="7"/>
      <c r="M34" s="23">
        <f t="shared" si="1"/>
        <v>0</v>
      </c>
      <c r="N34" s="47"/>
      <c r="O34" s="48"/>
      <c r="P34" s="8">
        <f t="shared" si="2"/>
        <v>42734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6"/>
      <c r="AB34" s="3"/>
      <c r="AC34" s="3"/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3"/>
        <v>0</v>
      </c>
      <c r="AN34" s="9"/>
      <c r="AO34" s="9">
        <f t="shared" si="4"/>
        <v>0</v>
      </c>
      <c r="AP34" s="49">
        <f>'[2]DIC 16'!$I$34</f>
        <v>0</v>
      </c>
      <c r="AQ34" s="162">
        <f t="shared" si="12"/>
        <v>0</v>
      </c>
      <c r="AS34" s="276">
        <f t="shared" ref="AS34:AU35" si="38">B34</f>
        <v>365</v>
      </c>
      <c r="AT34" s="5" t="str">
        <f t="shared" si="38"/>
        <v>VIERNES</v>
      </c>
      <c r="AU34" s="8">
        <f t="shared" si="38"/>
        <v>42734</v>
      </c>
      <c r="AV34" s="69">
        <f t="shared" si="37"/>
        <v>0</v>
      </c>
      <c r="AW34" s="69">
        <f t="shared" si="37"/>
        <v>0</v>
      </c>
      <c r="AX34" s="69">
        <f t="shared" si="7"/>
        <v>0</v>
      </c>
      <c r="AY34" s="69">
        <f t="shared" si="13"/>
        <v>0</v>
      </c>
      <c r="AZ34" s="157">
        <f t="shared" si="13"/>
        <v>0</v>
      </c>
      <c r="BA34" s="159">
        <f t="shared" si="8"/>
        <v>0</v>
      </c>
      <c r="BC34" s="309"/>
      <c r="BD34" s="313"/>
      <c r="BE34" s="135"/>
      <c r="BF34" s="82">
        <f t="shared" si="36"/>
        <v>0</v>
      </c>
      <c r="BG34" s="79"/>
      <c r="BH34" s="82">
        <f t="shared" si="14"/>
        <v>0</v>
      </c>
      <c r="BI34" s="79"/>
      <c r="BJ34" s="82">
        <f t="shared" si="15"/>
        <v>0</v>
      </c>
      <c r="BK34" s="79"/>
      <c r="BL34" s="174"/>
      <c r="BM34" s="174"/>
      <c r="BN34" s="119" t="e">
        <f t="shared" si="9"/>
        <v>#DIV/0!</v>
      </c>
      <c r="BO34" s="309"/>
      <c r="BP34" s="315"/>
      <c r="BQ34" s="99"/>
      <c r="BR34" s="83">
        <f t="shared" si="16"/>
        <v>0</v>
      </c>
      <c r="BS34" s="174"/>
      <c r="BT34" s="83">
        <f>BS34*3.5</f>
        <v>0</v>
      </c>
      <c r="BU34" s="174"/>
      <c r="BV34" s="83">
        <f>BU34*7</f>
        <v>0</v>
      </c>
      <c r="BW34" s="174"/>
      <c r="BX34" s="174"/>
      <c r="BY34" s="174"/>
      <c r="BZ34" s="100" t="e">
        <f t="shared" si="10"/>
        <v>#DIV/0!</v>
      </c>
      <c r="CA34" s="309"/>
      <c r="CB34" s="317"/>
      <c r="CC34" s="99"/>
      <c r="CD34" s="74">
        <f t="shared" si="19"/>
        <v>0</v>
      </c>
      <c r="CE34" s="174"/>
      <c r="CF34" s="74">
        <f t="shared" si="20"/>
        <v>0</v>
      </c>
      <c r="CG34" s="174"/>
      <c r="CH34" s="74">
        <f t="shared" si="21"/>
        <v>0</v>
      </c>
      <c r="CI34" s="174"/>
      <c r="CJ34" s="174"/>
      <c r="CK34" s="174"/>
      <c r="CL34" s="100" t="e">
        <f t="shared" si="22"/>
        <v>#DIV/0!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/>
      <c r="DB34" s="83">
        <f t="shared" si="27"/>
        <v>0</v>
      </c>
      <c r="DC34" s="174"/>
      <c r="DD34" s="83">
        <f t="shared" si="28"/>
        <v>0</v>
      </c>
      <c r="DE34" s="174"/>
      <c r="DF34" s="83">
        <f t="shared" si="29"/>
        <v>0</v>
      </c>
      <c r="DG34" s="174"/>
      <c r="DH34" s="174"/>
      <c r="DI34" s="174"/>
      <c r="DJ34" s="100" t="e">
        <f t="shared" si="30"/>
        <v>#DIV/0!</v>
      </c>
      <c r="DK34" s="309"/>
      <c r="DL34" s="311"/>
      <c r="DM34" s="102"/>
      <c r="DN34" s="74">
        <f t="shared" si="31"/>
        <v>0</v>
      </c>
      <c r="DO34" s="1"/>
      <c r="DP34" s="74">
        <f t="shared" si="32"/>
        <v>0</v>
      </c>
      <c r="DQ34" s="1"/>
      <c r="DR34" s="74">
        <f t="shared" si="33"/>
        <v>0</v>
      </c>
      <c r="DS34" s="1"/>
      <c r="DT34" s="1"/>
      <c r="DU34" s="110">
        <f t="shared" si="34"/>
        <v>0</v>
      </c>
      <c r="DV34" s="108" t="e">
        <f t="shared" si="35"/>
        <v>#DIV/0!</v>
      </c>
    </row>
    <row r="35" spans="2:126" ht="19.5" thickBot="1" x14ac:dyDescent="0.35">
      <c r="B35" s="274">
        <v>366</v>
      </c>
      <c r="C35" s="38" t="s">
        <v>27</v>
      </c>
      <c r="D35" s="132">
        <f t="shared" si="11"/>
        <v>42735</v>
      </c>
      <c r="E35" s="145"/>
      <c r="F35" s="145"/>
      <c r="G35" s="28"/>
      <c r="H35" s="172"/>
      <c r="I35" s="173"/>
      <c r="J35" s="24">
        <f t="shared" si="0"/>
        <v>0</v>
      </c>
      <c r="K35" s="22"/>
      <c r="L35" s="22"/>
      <c r="M35" s="23">
        <f t="shared" si="1"/>
        <v>0</v>
      </c>
      <c r="N35" s="47"/>
      <c r="O35" s="48"/>
      <c r="P35" s="8">
        <f t="shared" si="2"/>
        <v>42735</v>
      </c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31"/>
      <c r="AK35" s="56"/>
      <c r="AL35" s="54"/>
      <c r="AM35" s="44">
        <f t="shared" si="3"/>
        <v>0</v>
      </c>
      <c r="AN35" s="45"/>
      <c r="AO35" s="9">
        <f t="shared" si="4"/>
        <v>0</v>
      </c>
      <c r="AP35" s="49">
        <f>'[2]DIC 16'!$I$35</f>
        <v>0</v>
      </c>
      <c r="AQ35" s="60">
        <f t="shared" si="12"/>
        <v>0</v>
      </c>
      <c r="AS35" s="276">
        <f t="shared" si="38"/>
        <v>366</v>
      </c>
      <c r="AT35" s="5" t="str">
        <f t="shared" si="38"/>
        <v>SÁBADO</v>
      </c>
      <c r="AU35" s="8">
        <f t="shared" si="38"/>
        <v>42735</v>
      </c>
      <c r="AV35" s="69">
        <f t="shared" si="37"/>
        <v>0</v>
      </c>
      <c r="AW35" s="69">
        <f t="shared" si="37"/>
        <v>0</v>
      </c>
      <c r="AX35" s="69">
        <f t="shared" si="7"/>
        <v>0</v>
      </c>
      <c r="AY35" s="69">
        <f>H35/7</f>
        <v>0</v>
      </c>
      <c r="AZ35" s="157">
        <f>I35/7</f>
        <v>0</v>
      </c>
      <c r="BA35" s="160">
        <f t="shared" si="8"/>
        <v>0</v>
      </c>
      <c r="BC35" s="308" t="str">
        <f>C20</f>
        <v>VIERNES</v>
      </c>
      <c r="BD35" s="312">
        <f>AU20</f>
        <v>42720</v>
      </c>
      <c r="BE35" s="135"/>
      <c r="BF35" s="82">
        <f t="shared" si="36"/>
        <v>0</v>
      </c>
      <c r="BG35" s="79"/>
      <c r="BH35" s="82">
        <f t="shared" si="14"/>
        <v>0</v>
      </c>
      <c r="BI35" s="79"/>
      <c r="BJ35" s="82">
        <f t="shared" si="15"/>
        <v>0</v>
      </c>
      <c r="BK35" s="79"/>
      <c r="BL35" s="174"/>
      <c r="BM35" s="174"/>
      <c r="BN35" s="119" t="e">
        <f t="shared" si="9"/>
        <v>#DIV/0!</v>
      </c>
      <c r="BO35" s="308" t="str">
        <f>BC35</f>
        <v>VIERNES</v>
      </c>
      <c r="BP35" s="314">
        <f>BD35</f>
        <v>42720</v>
      </c>
      <c r="BQ35" s="99"/>
      <c r="BR35" s="83">
        <f t="shared" si="16"/>
        <v>0</v>
      </c>
      <c r="BS35" s="174"/>
      <c r="BT35" s="83">
        <f t="shared" ref="BT35:BT67" si="39">BS35*3.5</f>
        <v>0</v>
      </c>
      <c r="BU35" s="174"/>
      <c r="BV35" s="83">
        <f t="shared" ref="BV35:BV67" si="40">BU35*7</f>
        <v>0</v>
      </c>
      <c r="BW35" s="174"/>
      <c r="BX35" s="174"/>
      <c r="BY35" s="174"/>
      <c r="BZ35" s="100" t="e">
        <f t="shared" si="10"/>
        <v>#DIV/0!</v>
      </c>
      <c r="CA35" s="308" t="str">
        <f>BO35</f>
        <v>VIERNES</v>
      </c>
      <c r="CB35" s="316">
        <f>BP35</f>
        <v>42720</v>
      </c>
      <c r="CC35" s="99"/>
      <c r="CD35" s="74">
        <f t="shared" si="19"/>
        <v>0</v>
      </c>
      <c r="CE35" s="174"/>
      <c r="CF35" s="74">
        <f t="shared" si="20"/>
        <v>0</v>
      </c>
      <c r="CG35" s="174"/>
      <c r="CH35" s="74">
        <f t="shared" si="21"/>
        <v>0</v>
      </c>
      <c r="CI35" s="174"/>
      <c r="CJ35" s="174"/>
      <c r="CK35" s="174"/>
      <c r="CL35" s="100" t="e">
        <f t="shared" si="22"/>
        <v>#DIV/0!</v>
      </c>
      <c r="CM35" s="308" t="str">
        <f>CA35</f>
        <v>VIERNES</v>
      </c>
      <c r="CN35" s="318">
        <f>CB35</f>
        <v>42720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VIERNES</v>
      </c>
      <c r="CZ35" s="306">
        <f>CN35</f>
        <v>42720</v>
      </c>
      <c r="DA35" s="99"/>
      <c r="DB35" s="83">
        <f t="shared" si="27"/>
        <v>0</v>
      </c>
      <c r="DC35" s="174"/>
      <c r="DD35" s="83">
        <f t="shared" si="28"/>
        <v>0</v>
      </c>
      <c r="DE35" s="174"/>
      <c r="DF35" s="83">
        <f t="shared" si="29"/>
        <v>0</v>
      </c>
      <c r="DG35" s="174"/>
      <c r="DH35" s="174"/>
      <c r="DI35" s="174"/>
      <c r="DJ35" s="100" t="e">
        <f t="shared" si="30"/>
        <v>#DIV/0!</v>
      </c>
      <c r="DK35" s="308" t="str">
        <f>CY35</f>
        <v>VIERNES</v>
      </c>
      <c r="DL35" s="310">
        <f>CZ35</f>
        <v>42720</v>
      </c>
      <c r="DM35" s="102"/>
      <c r="DN35" s="74">
        <f t="shared" si="31"/>
        <v>0</v>
      </c>
      <c r="DO35" s="1"/>
      <c r="DP35" s="74">
        <f t="shared" si="32"/>
        <v>0</v>
      </c>
      <c r="DQ35" s="1"/>
      <c r="DR35" s="74">
        <f t="shared" si="33"/>
        <v>0</v>
      </c>
      <c r="DS35" s="1"/>
      <c r="DT35" s="1"/>
      <c r="DU35" s="110">
        <f t="shared" si="34"/>
        <v>0</v>
      </c>
      <c r="DV35" s="108" t="e">
        <f t="shared" si="35"/>
        <v>#DIV/0!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1">SUM(E5:E35)</f>
        <v>0</v>
      </c>
      <c r="F36" s="260">
        <f t="shared" si="41"/>
        <v>0</v>
      </c>
      <c r="G36" s="261">
        <f t="shared" si="41"/>
        <v>0</v>
      </c>
      <c r="H36" s="262">
        <f t="shared" si="41"/>
        <v>0</v>
      </c>
      <c r="I36" s="263">
        <f t="shared" si="41"/>
        <v>0</v>
      </c>
      <c r="J36" s="264">
        <f t="shared" si="41"/>
        <v>0</v>
      </c>
      <c r="K36" s="279">
        <f t="shared" si="41"/>
        <v>0</v>
      </c>
      <c r="L36" s="280">
        <f t="shared" si="41"/>
        <v>0</v>
      </c>
      <c r="M36" s="265">
        <f t="shared" si="41"/>
        <v>0</v>
      </c>
      <c r="N36" s="21"/>
      <c r="P36" s="13"/>
      <c r="Q36" s="32">
        <f t="shared" ref="Q36:AP36" si="42">SUM(Q5:Q35)</f>
        <v>0</v>
      </c>
      <c r="R36" s="33">
        <f t="shared" si="42"/>
        <v>0</v>
      </c>
      <c r="S36" s="33">
        <f t="shared" si="42"/>
        <v>0</v>
      </c>
      <c r="T36" s="33">
        <f t="shared" si="42"/>
        <v>0</v>
      </c>
      <c r="U36" s="33">
        <f t="shared" si="42"/>
        <v>0</v>
      </c>
      <c r="V36" s="33">
        <f t="shared" si="42"/>
        <v>0</v>
      </c>
      <c r="W36" s="33">
        <f t="shared" si="42"/>
        <v>0</v>
      </c>
      <c r="X36" s="33">
        <f t="shared" si="42"/>
        <v>0</v>
      </c>
      <c r="Y36" s="33">
        <f t="shared" si="42"/>
        <v>0</v>
      </c>
      <c r="Z36" s="33">
        <f t="shared" si="42"/>
        <v>0</v>
      </c>
      <c r="AA36" s="34">
        <f t="shared" si="42"/>
        <v>0</v>
      </c>
      <c r="AB36" s="33">
        <f t="shared" si="42"/>
        <v>0</v>
      </c>
      <c r="AC36" s="33">
        <f t="shared" si="42"/>
        <v>0</v>
      </c>
      <c r="AD36" s="33">
        <f t="shared" si="42"/>
        <v>0</v>
      </c>
      <c r="AE36" s="33">
        <f t="shared" si="42"/>
        <v>0</v>
      </c>
      <c r="AF36" s="33">
        <f t="shared" si="42"/>
        <v>0</v>
      </c>
      <c r="AG36" s="33">
        <f t="shared" si="42"/>
        <v>0</v>
      </c>
      <c r="AH36" s="33">
        <f t="shared" si="42"/>
        <v>0</v>
      </c>
      <c r="AI36" s="33">
        <f t="shared" si="42"/>
        <v>0</v>
      </c>
      <c r="AJ36" s="33">
        <f t="shared" si="42"/>
        <v>0</v>
      </c>
      <c r="AK36" s="33">
        <f t="shared" si="42"/>
        <v>0</v>
      </c>
      <c r="AL36" s="165">
        <f t="shared" si="42"/>
        <v>0</v>
      </c>
      <c r="AM36" s="251">
        <f t="shared" si="42"/>
        <v>0</v>
      </c>
      <c r="AN36" s="246">
        <f t="shared" si="42"/>
        <v>0</v>
      </c>
      <c r="AO36" s="250">
        <f t="shared" si="42"/>
        <v>0</v>
      </c>
      <c r="AP36" s="257">
        <f t="shared" si="42"/>
        <v>65543.5</v>
      </c>
      <c r="AQ36" s="252">
        <f>SUM(AQ5:AQ35)</f>
        <v>65543.5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/>
      <c r="BF36" s="82">
        <f t="shared" si="36"/>
        <v>0</v>
      </c>
      <c r="BG36" s="79"/>
      <c r="BH36" s="82">
        <f t="shared" si="14"/>
        <v>0</v>
      </c>
      <c r="BI36" s="79"/>
      <c r="BJ36" s="82">
        <f t="shared" si="15"/>
        <v>0</v>
      </c>
      <c r="BK36" s="79"/>
      <c r="BL36" s="69"/>
      <c r="BM36" s="69"/>
      <c r="BN36" s="119" t="e">
        <f t="shared" si="9"/>
        <v>#DIV/0!</v>
      </c>
      <c r="BO36" s="309"/>
      <c r="BP36" s="315"/>
      <c r="BQ36" s="107"/>
      <c r="BR36" s="83">
        <f t="shared" si="16"/>
        <v>0</v>
      </c>
      <c r="BS36" s="174"/>
      <c r="BT36" s="83">
        <f t="shared" si="39"/>
        <v>0</v>
      </c>
      <c r="BU36" s="174"/>
      <c r="BV36" s="83">
        <f t="shared" si="40"/>
        <v>0</v>
      </c>
      <c r="BW36" s="174"/>
      <c r="BX36" s="174"/>
      <c r="BY36" s="174"/>
      <c r="BZ36" s="100" t="e">
        <f t="shared" si="10"/>
        <v>#DIV/0!</v>
      </c>
      <c r="CA36" s="309"/>
      <c r="CB36" s="317"/>
      <c r="CC36" s="99"/>
      <c r="CD36" s="74">
        <f t="shared" si="19"/>
        <v>0</v>
      </c>
      <c r="CE36" s="174"/>
      <c r="CF36" s="74">
        <f t="shared" si="20"/>
        <v>0</v>
      </c>
      <c r="CG36" s="174"/>
      <c r="CH36" s="74">
        <f t="shared" si="21"/>
        <v>0</v>
      </c>
      <c r="CI36" s="174"/>
      <c r="CJ36" s="174"/>
      <c r="CK36" s="174"/>
      <c r="CL36" s="100" t="e">
        <f t="shared" si="22"/>
        <v>#DIV/0!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/>
      <c r="DB36" s="83">
        <f t="shared" si="27"/>
        <v>0</v>
      </c>
      <c r="DC36" s="174"/>
      <c r="DD36" s="83">
        <f t="shared" si="28"/>
        <v>0</v>
      </c>
      <c r="DE36" s="174"/>
      <c r="DF36" s="83">
        <f t="shared" si="29"/>
        <v>0</v>
      </c>
      <c r="DG36" s="174"/>
      <c r="DH36" s="174"/>
      <c r="DI36" s="174"/>
      <c r="DJ36" s="100" t="e">
        <f t="shared" si="30"/>
        <v>#DIV/0!</v>
      </c>
      <c r="DK36" s="309"/>
      <c r="DL36" s="311"/>
      <c r="DM36" s="102"/>
      <c r="DN36" s="74">
        <f t="shared" si="31"/>
        <v>0</v>
      </c>
      <c r="DO36" s="1"/>
      <c r="DP36" s="74">
        <f t="shared" si="32"/>
        <v>0</v>
      </c>
      <c r="DQ36" s="1"/>
      <c r="DR36" s="74">
        <f t="shared" si="33"/>
        <v>0</v>
      </c>
      <c r="DS36" s="1"/>
      <c r="DT36" s="1"/>
      <c r="DU36" s="110">
        <f t="shared" si="34"/>
        <v>0</v>
      </c>
      <c r="DV36" s="108" t="e">
        <f t="shared" si="35"/>
        <v>#DIV/0!</v>
      </c>
    </row>
    <row r="37" spans="2:126" ht="20.25" thickTop="1" thickBot="1" x14ac:dyDescent="0.3">
      <c r="G37" s="51">
        <f>E36+F36+G36</f>
        <v>0</v>
      </c>
      <c r="I37" s="51">
        <f>H36+I36</f>
        <v>0</v>
      </c>
      <c r="J37" s="258">
        <f>J36-(BA49+BA50)</f>
        <v>0</v>
      </c>
      <c r="K37" s="258">
        <f>K36-(BA53+BA54)</f>
        <v>-71714</v>
      </c>
      <c r="L37" s="258">
        <f>L36-(BA51+BA52)</f>
        <v>-312826</v>
      </c>
      <c r="M37" s="258">
        <f>M36-BA55</f>
        <v>-384540</v>
      </c>
      <c r="AN37" s="59">
        <f>AN36-AN38</f>
        <v>0</v>
      </c>
      <c r="AO37" s="214">
        <f>AO36-M36</f>
        <v>0</v>
      </c>
      <c r="AP37" s="214">
        <f>AP36-'[2]DIC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0</v>
      </c>
      <c r="AY37" s="215"/>
      <c r="AZ37" s="216"/>
      <c r="BA37" s="217">
        <f>SUM(AV37:AZ37)</f>
        <v>0</v>
      </c>
      <c r="BC37" s="308" t="str">
        <f>C21</f>
        <v>SÁBADO</v>
      </c>
      <c r="BD37" s="312">
        <f>AU21</f>
        <v>42721</v>
      </c>
      <c r="BE37" s="135"/>
      <c r="BF37" s="82">
        <f t="shared" si="36"/>
        <v>0</v>
      </c>
      <c r="BG37" s="79"/>
      <c r="BH37" s="82">
        <f t="shared" si="14"/>
        <v>0</v>
      </c>
      <c r="BI37" s="79"/>
      <c r="BJ37" s="82">
        <f t="shared" si="15"/>
        <v>0</v>
      </c>
      <c r="BK37" s="79"/>
      <c r="BL37" s="174"/>
      <c r="BM37" s="174"/>
      <c r="BN37" s="119" t="e">
        <f t="shared" si="9"/>
        <v>#DIV/0!</v>
      </c>
      <c r="BO37" s="308" t="str">
        <f>BC37</f>
        <v>SÁBADO</v>
      </c>
      <c r="BP37" s="314">
        <f>BD37</f>
        <v>42721</v>
      </c>
      <c r="BQ37" s="99"/>
      <c r="BR37" s="83">
        <f t="shared" si="16"/>
        <v>0</v>
      </c>
      <c r="BS37" s="174"/>
      <c r="BT37" s="83">
        <f t="shared" si="39"/>
        <v>0</v>
      </c>
      <c r="BU37" s="174"/>
      <c r="BV37" s="83">
        <f t="shared" si="40"/>
        <v>0</v>
      </c>
      <c r="BW37" s="174"/>
      <c r="BX37" s="174"/>
      <c r="BY37" s="174"/>
      <c r="BZ37" s="100" t="e">
        <f t="shared" si="10"/>
        <v>#DIV/0!</v>
      </c>
      <c r="CA37" s="308" t="str">
        <f>BO37</f>
        <v>SÁBADO</v>
      </c>
      <c r="CB37" s="316">
        <f>BP37</f>
        <v>42721</v>
      </c>
      <c r="CC37" s="99"/>
      <c r="CD37" s="74">
        <f t="shared" si="19"/>
        <v>0</v>
      </c>
      <c r="CE37" s="174"/>
      <c r="CF37" s="74">
        <f t="shared" si="20"/>
        <v>0</v>
      </c>
      <c r="CG37" s="174"/>
      <c r="CH37" s="74">
        <f t="shared" si="21"/>
        <v>0</v>
      </c>
      <c r="CI37" s="174"/>
      <c r="CJ37" s="174"/>
      <c r="CK37" s="174"/>
      <c r="CL37" s="100" t="e">
        <f t="shared" si="22"/>
        <v>#DIV/0!</v>
      </c>
      <c r="CM37" s="308" t="str">
        <f>CA37</f>
        <v>SÁBADO</v>
      </c>
      <c r="CN37" s="318">
        <f>CB37</f>
        <v>42721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SÁBADO</v>
      </c>
      <c r="CZ37" s="306">
        <f>CN37</f>
        <v>42721</v>
      </c>
      <c r="DA37" s="99"/>
      <c r="DB37" s="83">
        <f t="shared" si="27"/>
        <v>0</v>
      </c>
      <c r="DC37" s="174"/>
      <c r="DD37" s="83">
        <f t="shared" si="28"/>
        <v>0</v>
      </c>
      <c r="DE37" s="174"/>
      <c r="DF37" s="83">
        <f t="shared" si="29"/>
        <v>0</v>
      </c>
      <c r="DG37" s="174"/>
      <c r="DH37" s="174"/>
      <c r="DI37" s="174"/>
      <c r="DJ37" s="100" t="e">
        <f t="shared" si="30"/>
        <v>#DIV/0!</v>
      </c>
      <c r="DK37" s="308" t="str">
        <f>CY37</f>
        <v>SÁBADO</v>
      </c>
      <c r="DL37" s="310">
        <f>CZ37</f>
        <v>42721</v>
      </c>
      <c r="DM37" s="102"/>
      <c r="DN37" s="74">
        <f t="shared" si="31"/>
        <v>0</v>
      </c>
      <c r="DO37" s="1"/>
      <c r="DP37" s="74">
        <f t="shared" si="32"/>
        <v>0</v>
      </c>
      <c r="DQ37" s="1"/>
      <c r="DR37" s="74">
        <f t="shared" si="33"/>
        <v>0</v>
      </c>
      <c r="DS37" s="1"/>
      <c r="DT37" s="1"/>
      <c r="DU37" s="110">
        <f t="shared" si="34"/>
        <v>0</v>
      </c>
      <c r="DV37" s="108" t="e">
        <f t="shared" si="35"/>
        <v>#DIV/0!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300" t="s">
        <v>77</v>
      </c>
      <c r="AN38" s="301">
        <f>[3]DIC!$I$40</f>
        <v>0</v>
      </c>
      <c r="AP38" s="266" t="s">
        <v>141</v>
      </c>
      <c r="AQ38" s="248">
        <f>AQ36-AP36</f>
        <v>0</v>
      </c>
      <c r="AS38" s="152" t="s">
        <v>79</v>
      </c>
      <c r="AT38" s="150"/>
      <c r="AU38" s="150"/>
      <c r="AV38" s="151">
        <f>SUM(AV5:AV37)</f>
        <v>0</v>
      </c>
      <c r="AW38" s="151">
        <f>SUM(AW5:AW37)</f>
        <v>0</v>
      </c>
      <c r="AX38" s="151"/>
      <c r="AY38" s="151">
        <f>SUM(AY5:AY37)</f>
        <v>0</v>
      </c>
      <c r="AZ38" s="151">
        <f>SUM(AZ5:AZ37)</f>
        <v>0</v>
      </c>
      <c r="BA38" s="164">
        <f t="shared" ref="BA38:BA42" si="43">SUM(AV38:AZ38)</f>
        <v>0</v>
      </c>
      <c r="BC38" s="309"/>
      <c r="BD38" s="313"/>
      <c r="BE38" s="135"/>
      <c r="BF38" s="82">
        <f t="shared" si="36"/>
        <v>0</v>
      </c>
      <c r="BG38" s="79"/>
      <c r="BH38" s="82">
        <f t="shared" si="14"/>
        <v>0</v>
      </c>
      <c r="BI38" s="79"/>
      <c r="BJ38" s="82">
        <f t="shared" si="15"/>
        <v>0</v>
      </c>
      <c r="BK38" s="79"/>
      <c r="BL38" s="174"/>
      <c r="BM38" s="174"/>
      <c r="BN38" s="119" t="e">
        <f t="shared" si="9"/>
        <v>#DIV/0!</v>
      </c>
      <c r="BO38" s="309"/>
      <c r="BP38" s="315"/>
      <c r="BQ38" s="99"/>
      <c r="BR38" s="83">
        <f t="shared" si="16"/>
        <v>0</v>
      </c>
      <c r="BS38" s="174"/>
      <c r="BT38" s="83">
        <f t="shared" si="39"/>
        <v>0</v>
      </c>
      <c r="BU38" s="174"/>
      <c r="BV38" s="83">
        <f t="shared" si="40"/>
        <v>0</v>
      </c>
      <c r="BW38" s="174"/>
      <c r="BX38" s="174"/>
      <c r="BY38" s="174"/>
      <c r="BZ38" s="100" t="e">
        <f t="shared" si="10"/>
        <v>#DIV/0!</v>
      </c>
      <c r="CA38" s="309"/>
      <c r="CB38" s="317"/>
      <c r="CC38" s="99"/>
      <c r="CD38" s="74">
        <f t="shared" si="19"/>
        <v>0</v>
      </c>
      <c r="CE38" s="174"/>
      <c r="CF38" s="74">
        <f t="shared" si="20"/>
        <v>0</v>
      </c>
      <c r="CG38" s="174"/>
      <c r="CH38" s="74">
        <f t="shared" si="21"/>
        <v>0</v>
      </c>
      <c r="CI38" s="174"/>
      <c r="CJ38" s="174"/>
      <c r="CK38" s="174"/>
      <c r="CL38" s="100" t="e">
        <f t="shared" si="22"/>
        <v>#DIV/0!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/>
      <c r="DB38" s="83">
        <f t="shared" si="27"/>
        <v>0</v>
      </c>
      <c r="DC38" s="174"/>
      <c r="DD38" s="83">
        <f t="shared" si="28"/>
        <v>0</v>
      </c>
      <c r="DE38" s="174"/>
      <c r="DF38" s="83">
        <f t="shared" si="29"/>
        <v>0</v>
      </c>
      <c r="DG38" s="174"/>
      <c r="DH38" s="174"/>
      <c r="DI38" s="174"/>
      <c r="DJ38" s="100" t="e">
        <f t="shared" si="30"/>
        <v>#DIV/0!</v>
      </c>
      <c r="DK38" s="309"/>
      <c r="DL38" s="311"/>
      <c r="DM38" s="102"/>
      <c r="DN38" s="74">
        <f t="shared" si="31"/>
        <v>0</v>
      </c>
      <c r="DO38" s="1"/>
      <c r="DP38" s="74">
        <f t="shared" si="32"/>
        <v>0</v>
      </c>
      <c r="DQ38" s="1"/>
      <c r="DR38" s="74">
        <f t="shared" si="33"/>
        <v>0</v>
      </c>
      <c r="DS38" s="1"/>
      <c r="DT38" s="1"/>
      <c r="DU38" s="110">
        <f t="shared" si="34"/>
        <v>0</v>
      </c>
      <c r="DV38" s="108" t="e">
        <f t="shared" si="35"/>
        <v>#DIV/0!</v>
      </c>
    </row>
    <row r="39" spans="2:126" ht="19.5" thickBot="1" x14ac:dyDescent="0.3">
      <c r="F39">
        <f>F37*70</f>
        <v>0</v>
      </c>
      <c r="G39">
        <f>G37*630</f>
        <v>0</v>
      </c>
      <c r="H39">
        <f>H5+H11+H12+H18+H19+H25+H26+H32+H33</f>
        <v>0</v>
      </c>
      <c r="I39">
        <f>I5+I11+I12+I18+I19+I25+I26+I32+I33</f>
        <v>0</v>
      </c>
      <c r="J39">
        <f>SUM(H39:I39)</f>
        <v>0</v>
      </c>
      <c r="K39">
        <f>K5+K11+K12+K18+K19+K25+K26+K32+K33</f>
        <v>0</v>
      </c>
      <c r="L39">
        <f>L5+L11+L12+L18+L19+L25+L26+L32+L33</f>
        <v>0</v>
      </c>
      <c r="AS39" s="334" t="s">
        <v>87</v>
      </c>
      <c r="AT39" s="335"/>
      <c r="AU39" s="335"/>
      <c r="AV39" s="215"/>
      <c r="AW39" s="215"/>
      <c r="AX39" s="215">
        <f>'[4]DIC 16'!$D$37</f>
        <v>18341</v>
      </c>
      <c r="AY39" s="215"/>
      <c r="AZ39" s="216"/>
      <c r="BA39" s="217">
        <f t="shared" si="43"/>
        <v>18341</v>
      </c>
      <c r="BC39" s="308" t="str">
        <f>C22</f>
        <v>DOMINGO</v>
      </c>
      <c r="BD39" s="312">
        <f>AU22</f>
        <v>42722</v>
      </c>
      <c r="BE39" s="135"/>
      <c r="BF39" s="82">
        <f t="shared" si="36"/>
        <v>0</v>
      </c>
      <c r="BG39" s="79"/>
      <c r="BH39" s="82">
        <f t="shared" si="14"/>
        <v>0</v>
      </c>
      <c r="BI39" s="79"/>
      <c r="BJ39" s="82">
        <f t="shared" si="15"/>
        <v>0</v>
      </c>
      <c r="BK39" s="79"/>
      <c r="BL39" s="174"/>
      <c r="BM39" s="174"/>
      <c r="BN39" s="119" t="e">
        <f t="shared" si="9"/>
        <v>#DIV/0!</v>
      </c>
      <c r="BO39" s="308" t="str">
        <f>BC39</f>
        <v>DOMINGO</v>
      </c>
      <c r="BP39" s="314">
        <f>BD39</f>
        <v>42722</v>
      </c>
      <c r="BQ39" s="99"/>
      <c r="BR39" s="83">
        <f t="shared" si="16"/>
        <v>0</v>
      </c>
      <c r="BS39" s="174"/>
      <c r="BT39" s="83">
        <f t="shared" si="39"/>
        <v>0</v>
      </c>
      <c r="BU39" s="174"/>
      <c r="BV39" s="83">
        <f t="shared" si="40"/>
        <v>0</v>
      </c>
      <c r="BW39" s="174"/>
      <c r="BX39" s="174"/>
      <c r="BY39" s="174"/>
      <c r="BZ39" s="100" t="e">
        <f t="shared" si="10"/>
        <v>#DIV/0!</v>
      </c>
      <c r="CA39" s="308" t="str">
        <f>BO39</f>
        <v>DOMINGO</v>
      </c>
      <c r="CB39" s="316">
        <f>BP39</f>
        <v>42722</v>
      </c>
      <c r="CC39" s="99"/>
      <c r="CD39" s="74">
        <f t="shared" si="19"/>
        <v>0</v>
      </c>
      <c r="CE39" s="174"/>
      <c r="CF39" s="74">
        <f t="shared" si="20"/>
        <v>0</v>
      </c>
      <c r="CG39" s="174"/>
      <c r="CH39" s="74">
        <f t="shared" si="21"/>
        <v>0</v>
      </c>
      <c r="CI39" s="174"/>
      <c r="CJ39" s="174"/>
      <c r="CK39" s="174"/>
      <c r="CL39" s="100" t="e">
        <f t="shared" si="22"/>
        <v>#DIV/0!</v>
      </c>
      <c r="CM39" s="308" t="str">
        <f>CA39</f>
        <v>DOMINGO</v>
      </c>
      <c r="CN39" s="318">
        <f>CB39</f>
        <v>42722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DOMINGO</v>
      </c>
      <c r="CZ39" s="306">
        <f>CN39</f>
        <v>42722</v>
      </c>
      <c r="DA39" s="99"/>
      <c r="DB39" s="83">
        <f t="shared" si="27"/>
        <v>0</v>
      </c>
      <c r="DC39" s="174"/>
      <c r="DD39" s="83">
        <f t="shared" si="28"/>
        <v>0</v>
      </c>
      <c r="DE39" s="174"/>
      <c r="DF39" s="83">
        <f t="shared" si="29"/>
        <v>0</v>
      </c>
      <c r="DG39" s="174"/>
      <c r="DH39" s="174"/>
      <c r="DI39" s="174"/>
      <c r="DJ39" s="100" t="e">
        <f t="shared" si="30"/>
        <v>#DIV/0!</v>
      </c>
      <c r="DK39" s="308" t="str">
        <f>CY39</f>
        <v>DOMINGO</v>
      </c>
      <c r="DL39" s="310">
        <f>CZ39</f>
        <v>42722</v>
      </c>
      <c r="DM39" s="102"/>
      <c r="DN39" s="74">
        <f t="shared" si="31"/>
        <v>0</v>
      </c>
      <c r="DO39" s="1"/>
      <c r="DP39" s="74">
        <f t="shared" si="32"/>
        <v>0</v>
      </c>
      <c r="DQ39" s="1"/>
      <c r="DR39" s="74">
        <f t="shared" si="33"/>
        <v>0</v>
      </c>
      <c r="DS39" s="1"/>
      <c r="DT39" s="1"/>
      <c r="DU39" s="110">
        <f t="shared" si="34"/>
        <v>0</v>
      </c>
      <c r="DV39" s="108" t="e">
        <f t="shared" si="35"/>
        <v>#DIV/0!</v>
      </c>
    </row>
    <row r="40" spans="2:126" ht="19.5" thickBot="1" x14ac:dyDescent="0.3">
      <c r="AS40" s="152" t="s">
        <v>80</v>
      </c>
      <c r="AT40" s="153"/>
      <c r="AU40" s="153"/>
      <c r="AV40" s="151">
        <f>'[4]DIC 16'!$B$37</f>
        <v>29507</v>
      </c>
      <c r="AW40" s="151">
        <f>'[4]DIC 16'!$C$37</f>
        <v>32817</v>
      </c>
      <c r="AX40" s="151"/>
      <c r="AY40" s="151">
        <f>'[4]JUL 16'!$E$37</f>
        <v>0</v>
      </c>
      <c r="AZ40" s="151">
        <f>'[4]DIC 16'!$F$37</f>
        <v>11334</v>
      </c>
      <c r="BA40" s="164">
        <f t="shared" si="43"/>
        <v>73658</v>
      </c>
      <c r="BC40" s="309"/>
      <c r="BD40" s="313"/>
      <c r="BE40" s="135"/>
      <c r="BF40" s="82">
        <f t="shared" si="36"/>
        <v>0</v>
      </c>
      <c r="BG40" s="79"/>
      <c r="BH40" s="82">
        <f t="shared" si="14"/>
        <v>0</v>
      </c>
      <c r="BI40" s="79"/>
      <c r="BJ40" s="82">
        <f t="shared" si="15"/>
        <v>0</v>
      </c>
      <c r="BK40" s="79"/>
      <c r="BL40" s="174"/>
      <c r="BM40" s="174"/>
      <c r="BN40" s="119" t="e">
        <f t="shared" si="9"/>
        <v>#DIV/0!</v>
      </c>
      <c r="BO40" s="309"/>
      <c r="BP40" s="315"/>
      <c r="BQ40" s="99"/>
      <c r="BR40" s="83">
        <f t="shared" si="16"/>
        <v>0</v>
      </c>
      <c r="BS40" s="174"/>
      <c r="BT40" s="83">
        <f t="shared" si="39"/>
        <v>0</v>
      </c>
      <c r="BU40" s="174"/>
      <c r="BV40" s="83">
        <f t="shared" si="40"/>
        <v>0</v>
      </c>
      <c r="BW40" s="174"/>
      <c r="BX40" s="174"/>
      <c r="BY40" s="174"/>
      <c r="BZ40" s="100" t="e">
        <f t="shared" si="10"/>
        <v>#DIV/0!</v>
      </c>
      <c r="CA40" s="309"/>
      <c r="CB40" s="317"/>
      <c r="CC40" s="99"/>
      <c r="CD40" s="74">
        <f t="shared" si="19"/>
        <v>0</v>
      </c>
      <c r="CE40" s="174"/>
      <c r="CF40" s="74">
        <f t="shared" si="20"/>
        <v>0</v>
      </c>
      <c r="CG40" s="174"/>
      <c r="CH40" s="74">
        <f t="shared" si="21"/>
        <v>0</v>
      </c>
      <c r="CI40" s="174"/>
      <c r="CJ40" s="174"/>
      <c r="CK40" s="174"/>
      <c r="CL40" s="100" t="e">
        <f t="shared" si="22"/>
        <v>#DIV/0!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/>
      <c r="DB40" s="83">
        <f t="shared" si="27"/>
        <v>0</v>
      </c>
      <c r="DC40" s="174"/>
      <c r="DD40" s="83">
        <f t="shared" si="28"/>
        <v>0</v>
      </c>
      <c r="DE40" s="174"/>
      <c r="DF40" s="83">
        <f t="shared" si="29"/>
        <v>0</v>
      </c>
      <c r="DG40" s="174"/>
      <c r="DH40" s="174"/>
      <c r="DI40" s="174"/>
      <c r="DJ40" s="100" t="e">
        <f t="shared" si="30"/>
        <v>#DIV/0!</v>
      </c>
      <c r="DK40" s="309"/>
      <c r="DL40" s="311"/>
      <c r="DM40" s="102"/>
      <c r="DN40" s="74">
        <f t="shared" si="31"/>
        <v>0</v>
      </c>
      <c r="DO40" s="1"/>
      <c r="DP40" s="74">
        <f t="shared" si="32"/>
        <v>0</v>
      </c>
      <c r="DQ40" s="1"/>
      <c r="DR40" s="74">
        <f t="shared" si="33"/>
        <v>0</v>
      </c>
      <c r="DS40" s="1"/>
      <c r="DT40" s="1"/>
      <c r="DU40" s="110">
        <f t="shared" si="34"/>
        <v>0</v>
      </c>
      <c r="DV40" s="108" t="e">
        <f t="shared" si="35"/>
        <v>#DIV/0!</v>
      </c>
    </row>
    <row r="41" spans="2:126" ht="19.5" thickBot="1" x14ac:dyDescent="0.3">
      <c r="F41">
        <f>F36+F39</f>
        <v>0</v>
      </c>
      <c r="G41">
        <f>G36+G39</f>
        <v>0</v>
      </c>
      <c r="H41">
        <f>H36-H39</f>
        <v>0</v>
      </c>
      <c r="I41">
        <f>I36-I39</f>
        <v>0</v>
      </c>
      <c r="J41">
        <f t="shared" ref="J41:J51" si="44">SUM(H41:I41)</f>
        <v>0</v>
      </c>
      <c r="K41">
        <f>K36-K39</f>
        <v>0</v>
      </c>
      <c r="L41">
        <f>L36-L39</f>
        <v>0</v>
      </c>
      <c r="AS41" s="334" t="s">
        <v>88</v>
      </c>
      <c r="AT41" s="335"/>
      <c r="AU41" s="335"/>
      <c r="AV41" s="215"/>
      <c r="AW41" s="215"/>
      <c r="AX41" s="215">
        <f>'[4]DIC 16'!$L$37</f>
        <v>5329</v>
      </c>
      <c r="AY41" s="215"/>
      <c r="AZ41" s="216"/>
      <c r="BA41" s="217">
        <f t="shared" si="43"/>
        <v>5329</v>
      </c>
      <c r="BC41" s="308" t="str">
        <f>C23</f>
        <v>LUNES</v>
      </c>
      <c r="BD41" s="312">
        <f>AU23</f>
        <v>42723</v>
      </c>
      <c r="BE41" s="135"/>
      <c r="BF41" s="82">
        <f t="shared" si="36"/>
        <v>0</v>
      </c>
      <c r="BG41" s="79"/>
      <c r="BH41" s="82">
        <f t="shared" si="14"/>
        <v>0</v>
      </c>
      <c r="BI41" s="79"/>
      <c r="BJ41" s="82">
        <f t="shared" si="15"/>
        <v>0</v>
      </c>
      <c r="BK41" s="79"/>
      <c r="BL41" s="174"/>
      <c r="BM41" s="174"/>
      <c r="BN41" s="119" t="e">
        <f t="shared" si="9"/>
        <v>#DIV/0!</v>
      </c>
      <c r="BO41" s="308" t="str">
        <f>BC41</f>
        <v>LUNES</v>
      </c>
      <c r="BP41" s="314">
        <f>BD41</f>
        <v>42723</v>
      </c>
      <c r="BQ41" s="99"/>
      <c r="BR41" s="83">
        <f t="shared" si="16"/>
        <v>0</v>
      </c>
      <c r="BS41" s="174"/>
      <c r="BT41" s="83">
        <f t="shared" si="39"/>
        <v>0</v>
      </c>
      <c r="BU41" s="174"/>
      <c r="BV41" s="83">
        <f t="shared" si="40"/>
        <v>0</v>
      </c>
      <c r="BW41" s="174"/>
      <c r="BX41" s="174"/>
      <c r="BY41" s="174"/>
      <c r="BZ41" s="100" t="e">
        <f t="shared" si="10"/>
        <v>#DIV/0!</v>
      </c>
      <c r="CA41" s="308" t="str">
        <f>BO41</f>
        <v>LUNES</v>
      </c>
      <c r="CB41" s="316">
        <f>BP41</f>
        <v>42723</v>
      </c>
      <c r="CC41" s="99"/>
      <c r="CD41" s="74">
        <f t="shared" si="19"/>
        <v>0</v>
      </c>
      <c r="CE41" s="174"/>
      <c r="CF41" s="74">
        <f t="shared" si="20"/>
        <v>0</v>
      </c>
      <c r="CG41" s="174"/>
      <c r="CH41" s="74">
        <f t="shared" si="21"/>
        <v>0</v>
      </c>
      <c r="CI41" s="174"/>
      <c r="CJ41" s="174"/>
      <c r="CK41" s="174"/>
      <c r="CL41" s="100" t="e">
        <f t="shared" si="22"/>
        <v>#DIV/0!</v>
      </c>
      <c r="CM41" s="308" t="str">
        <f>CA41</f>
        <v>LUNES</v>
      </c>
      <c r="CN41" s="318">
        <f>CB41</f>
        <v>42723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LUNES</v>
      </c>
      <c r="CZ41" s="306">
        <f>CN41</f>
        <v>42723</v>
      </c>
      <c r="DA41" s="99"/>
      <c r="DB41" s="83">
        <f t="shared" si="27"/>
        <v>0</v>
      </c>
      <c r="DC41" s="174"/>
      <c r="DD41" s="83">
        <f t="shared" si="28"/>
        <v>0</v>
      </c>
      <c r="DE41" s="174"/>
      <c r="DF41" s="83">
        <f t="shared" si="29"/>
        <v>0</v>
      </c>
      <c r="DG41" s="174"/>
      <c r="DH41" s="174"/>
      <c r="DI41" s="174"/>
      <c r="DJ41" s="100" t="e">
        <f t="shared" si="30"/>
        <v>#DIV/0!</v>
      </c>
      <c r="DK41" s="308" t="str">
        <f>CY41</f>
        <v>LUNES</v>
      </c>
      <c r="DL41" s="310">
        <f>CZ41</f>
        <v>42723</v>
      </c>
      <c r="DM41" s="102"/>
      <c r="DN41" s="74">
        <f t="shared" si="31"/>
        <v>0</v>
      </c>
      <c r="DO41" s="1"/>
      <c r="DP41" s="74">
        <f t="shared" si="32"/>
        <v>0</v>
      </c>
      <c r="DQ41" s="1"/>
      <c r="DR41" s="74">
        <f t="shared" si="33"/>
        <v>0</v>
      </c>
      <c r="DS41" s="1"/>
      <c r="DT41" s="1"/>
      <c r="DU41" s="110">
        <f t="shared" si="34"/>
        <v>0</v>
      </c>
      <c r="DV41" s="108" t="e">
        <f t="shared" si="35"/>
        <v>#DIV/0!</v>
      </c>
    </row>
    <row r="42" spans="2:126" ht="19.5" thickBot="1" x14ac:dyDescent="0.3">
      <c r="AS42" s="152" t="s">
        <v>81</v>
      </c>
      <c r="AT42" s="150"/>
      <c r="AU42" s="150"/>
      <c r="AV42" s="151">
        <f>'[4]DIC 16'!$J$37</f>
        <v>8199</v>
      </c>
      <c r="AW42" s="151">
        <f>'[4]DIC 16'!$K$37</f>
        <v>6029</v>
      </c>
      <c r="AX42" s="151"/>
      <c r="AY42" s="151">
        <f>'[4]JUL 16'!$M$37</f>
        <v>0</v>
      </c>
      <c r="AZ42" s="151">
        <f>'[4]DIC 16'!$N$37</f>
        <v>1694</v>
      </c>
      <c r="BA42" s="164">
        <f t="shared" si="43"/>
        <v>15922</v>
      </c>
      <c r="BC42" s="309"/>
      <c r="BD42" s="313"/>
      <c r="BE42" s="135"/>
      <c r="BF42" s="82">
        <f t="shared" si="36"/>
        <v>0</v>
      </c>
      <c r="BG42" s="79"/>
      <c r="BH42" s="82">
        <f t="shared" si="14"/>
        <v>0</v>
      </c>
      <c r="BI42" s="79"/>
      <c r="BJ42" s="82">
        <f t="shared" si="15"/>
        <v>0</v>
      </c>
      <c r="BK42" s="79"/>
      <c r="BL42" s="174"/>
      <c r="BM42" s="174"/>
      <c r="BN42" s="119" t="e">
        <f t="shared" si="9"/>
        <v>#DIV/0!</v>
      </c>
      <c r="BO42" s="309"/>
      <c r="BP42" s="315"/>
      <c r="BQ42" s="99"/>
      <c r="BR42" s="83">
        <f t="shared" si="16"/>
        <v>0</v>
      </c>
      <c r="BS42" s="174"/>
      <c r="BT42" s="83">
        <f t="shared" si="39"/>
        <v>0</v>
      </c>
      <c r="BU42" s="174"/>
      <c r="BV42" s="83">
        <f t="shared" si="40"/>
        <v>0</v>
      </c>
      <c r="BW42" s="174"/>
      <c r="BX42" s="174"/>
      <c r="BY42" s="174"/>
      <c r="BZ42" s="100" t="e">
        <f t="shared" si="10"/>
        <v>#DIV/0!</v>
      </c>
      <c r="CA42" s="309"/>
      <c r="CB42" s="317"/>
      <c r="CC42" s="99"/>
      <c r="CD42" s="74">
        <f t="shared" si="19"/>
        <v>0</v>
      </c>
      <c r="CE42" s="174"/>
      <c r="CF42" s="74">
        <f t="shared" si="20"/>
        <v>0</v>
      </c>
      <c r="CG42" s="174"/>
      <c r="CH42" s="74">
        <f t="shared" si="21"/>
        <v>0</v>
      </c>
      <c r="CI42" s="174"/>
      <c r="CJ42" s="174"/>
      <c r="CK42" s="174"/>
      <c r="CL42" s="100" t="e">
        <f t="shared" si="22"/>
        <v>#DIV/0!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/>
      <c r="DB42" s="83">
        <f t="shared" si="27"/>
        <v>0</v>
      </c>
      <c r="DC42" s="174"/>
      <c r="DD42" s="83">
        <f t="shared" si="28"/>
        <v>0</v>
      </c>
      <c r="DE42" s="174"/>
      <c r="DF42" s="83">
        <f t="shared" si="29"/>
        <v>0</v>
      </c>
      <c r="DG42" s="174"/>
      <c r="DH42" s="174"/>
      <c r="DI42" s="174"/>
      <c r="DJ42" s="100" t="e">
        <f t="shared" si="30"/>
        <v>#DIV/0!</v>
      </c>
      <c r="DK42" s="309"/>
      <c r="DL42" s="311"/>
      <c r="DM42" s="102"/>
      <c r="DN42" s="74">
        <f t="shared" si="31"/>
        <v>0</v>
      </c>
      <c r="DO42" s="1"/>
      <c r="DP42" s="74">
        <f t="shared" si="32"/>
        <v>0</v>
      </c>
      <c r="DQ42" s="1"/>
      <c r="DR42" s="74">
        <f t="shared" si="33"/>
        <v>0</v>
      </c>
      <c r="DS42" s="1"/>
      <c r="DT42" s="1"/>
      <c r="DU42" s="110">
        <f t="shared" si="34"/>
        <v>0</v>
      </c>
      <c r="DV42" s="108" t="e">
        <f t="shared" si="35"/>
        <v>#DIV/0!</v>
      </c>
    </row>
    <row r="43" spans="2:126" ht="24" thickBot="1" x14ac:dyDescent="0.3">
      <c r="H43">
        <f>H41/6</f>
        <v>0</v>
      </c>
      <c r="I43">
        <f>I41/6</f>
        <v>0</v>
      </c>
      <c r="J43">
        <f t="shared" si="44"/>
        <v>0</v>
      </c>
      <c r="K43">
        <f>K41/3</f>
        <v>0</v>
      </c>
      <c r="L43">
        <f>L41/3</f>
        <v>0</v>
      </c>
      <c r="AS43" s="328" t="s">
        <v>29</v>
      </c>
      <c r="AT43" s="329"/>
      <c r="AU43" s="330"/>
      <c r="AV43" s="218">
        <f>SUM(AV37:AV42)</f>
        <v>37706</v>
      </c>
      <c r="AW43" s="218">
        <f>SUM(AW37:AW42)</f>
        <v>38846</v>
      </c>
      <c r="AX43" s="218">
        <f t="shared" ref="AX43:AZ43" si="45">SUM(AX37:AX42)</f>
        <v>23670</v>
      </c>
      <c r="AY43" s="218">
        <f t="shared" si="45"/>
        <v>0</v>
      </c>
      <c r="AZ43" s="218">
        <f t="shared" si="45"/>
        <v>13028</v>
      </c>
      <c r="BA43" s="253">
        <f>SUM(AV43:AZ43)</f>
        <v>113250</v>
      </c>
      <c r="BC43" s="308" t="str">
        <f>C24</f>
        <v>MARTES</v>
      </c>
      <c r="BD43" s="312">
        <f>AU24</f>
        <v>42724</v>
      </c>
      <c r="BE43" s="135"/>
      <c r="BF43" s="82">
        <f t="shared" si="36"/>
        <v>0</v>
      </c>
      <c r="BG43" s="79"/>
      <c r="BH43" s="82">
        <f t="shared" si="14"/>
        <v>0</v>
      </c>
      <c r="BI43" s="79"/>
      <c r="BJ43" s="82">
        <f t="shared" si="15"/>
        <v>0</v>
      </c>
      <c r="BK43" s="79"/>
      <c r="BL43" s="174"/>
      <c r="BM43" s="174"/>
      <c r="BN43" s="119" t="e">
        <f t="shared" si="9"/>
        <v>#DIV/0!</v>
      </c>
      <c r="BO43" s="308" t="str">
        <f>BC43</f>
        <v>MARTES</v>
      </c>
      <c r="BP43" s="314">
        <f>BD43</f>
        <v>42724</v>
      </c>
      <c r="BQ43" s="99"/>
      <c r="BR43" s="83">
        <f t="shared" si="16"/>
        <v>0</v>
      </c>
      <c r="BS43" s="174"/>
      <c r="BT43" s="83">
        <f t="shared" si="39"/>
        <v>0</v>
      </c>
      <c r="BU43" s="174"/>
      <c r="BV43" s="83">
        <f t="shared" si="40"/>
        <v>0</v>
      </c>
      <c r="BW43" s="174"/>
      <c r="BX43" s="174"/>
      <c r="BY43" s="174"/>
      <c r="BZ43" s="100" t="e">
        <f t="shared" si="10"/>
        <v>#DIV/0!</v>
      </c>
      <c r="CA43" s="308" t="str">
        <f>BO43</f>
        <v>MARTES</v>
      </c>
      <c r="CB43" s="316">
        <f>BP43</f>
        <v>42724</v>
      </c>
      <c r="CC43" s="99"/>
      <c r="CD43" s="74">
        <f t="shared" si="19"/>
        <v>0</v>
      </c>
      <c r="CE43" s="174"/>
      <c r="CF43" s="74">
        <f t="shared" si="20"/>
        <v>0</v>
      </c>
      <c r="CG43" s="174"/>
      <c r="CH43" s="74">
        <f t="shared" si="21"/>
        <v>0</v>
      </c>
      <c r="CI43" s="174"/>
      <c r="CJ43" s="174"/>
      <c r="CK43" s="174"/>
      <c r="CL43" s="100" t="e">
        <f t="shared" si="22"/>
        <v>#DIV/0!</v>
      </c>
      <c r="CM43" s="308" t="str">
        <f>CA43</f>
        <v>MARTES</v>
      </c>
      <c r="CN43" s="318">
        <f>CB43</f>
        <v>42724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MARTES</v>
      </c>
      <c r="CZ43" s="306">
        <f>CN43</f>
        <v>42724</v>
      </c>
      <c r="DA43" s="99"/>
      <c r="DB43" s="83">
        <f t="shared" si="27"/>
        <v>0</v>
      </c>
      <c r="DC43" s="174"/>
      <c r="DD43" s="83">
        <f t="shared" si="28"/>
        <v>0</v>
      </c>
      <c r="DE43" s="174"/>
      <c r="DF43" s="83">
        <f t="shared" si="29"/>
        <v>0</v>
      </c>
      <c r="DG43" s="174"/>
      <c r="DH43" s="174"/>
      <c r="DI43" s="174"/>
      <c r="DJ43" s="100" t="e">
        <f t="shared" si="30"/>
        <v>#DIV/0!</v>
      </c>
      <c r="DK43" s="308" t="str">
        <f>CY43</f>
        <v>MARTES</v>
      </c>
      <c r="DL43" s="310">
        <f>CZ43</f>
        <v>42724</v>
      </c>
      <c r="DM43" s="102"/>
      <c r="DN43" s="74">
        <f t="shared" si="31"/>
        <v>0</v>
      </c>
      <c r="DO43" s="1"/>
      <c r="DP43" s="74">
        <f t="shared" si="32"/>
        <v>0</v>
      </c>
      <c r="DQ43" s="1"/>
      <c r="DR43" s="74">
        <f t="shared" si="33"/>
        <v>0</v>
      </c>
      <c r="DS43" s="1"/>
      <c r="DT43" s="1"/>
      <c r="DU43" s="110">
        <f t="shared" si="34"/>
        <v>0</v>
      </c>
      <c r="DV43" s="108" t="e">
        <f t="shared" si="35"/>
        <v>#DIV/0!</v>
      </c>
    </row>
    <row r="44" spans="2:126" ht="16.5" thickBot="1" x14ac:dyDescent="0.3">
      <c r="AS44" s="19"/>
      <c r="AT44" s="19"/>
      <c r="AU44" s="19"/>
      <c r="AV44" s="331">
        <f>AV43+AW43+AX43</f>
        <v>100222</v>
      </c>
      <c r="AW44" s="332"/>
      <c r="AX44" s="333"/>
      <c r="AY44" s="331">
        <f>AY43+AZ43</f>
        <v>13028</v>
      </c>
      <c r="AZ44" s="333"/>
      <c r="BA44" s="211"/>
      <c r="BC44" s="309"/>
      <c r="BD44" s="313"/>
      <c r="BE44" s="135"/>
      <c r="BF44" s="82">
        <f t="shared" si="36"/>
        <v>0</v>
      </c>
      <c r="BG44" s="79"/>
      <c r="BH44" s="82">
        <f t="shared" si="14"/>
        <v>0</v>
      </c>
      <c r="BI44" s="79"/>
      <c r="BJ44" s="82">
        <f t="shared" si="15"/>
        <v>0</v>
      </c>
      <c r="BK44" s="79"/>
      <c r="BL44" s="174"/>
      <c r="BM44" s="174"/>
      <c r="BN44" s="119" t="e">
        <f t="shared" si="9"/>
        <v>#DIV/0!</v>
      </c>
      <c r="BO44" s="309"/>
      <c r="BP44" s="315"/>
      <c r="BQ44" s="99"/>
      <c r="BR44" s="83">
        <f t="shared" si="16"/>
        <v>0</v>
      </c>
      <c r="BS44" s="174"/>
      <c r="BT44" s="83">
        <f t="shared" si="39"/>
        <v>0</v>
      </c>
      <c r="BU44" s="174"/>
      <c r="BV44" s="83">
        <f t="shared" si="40"/>
        <v>0</v>
      </c>
      <c r="BW44" s="174"/>
      <c r="BX44" s="174"/>
      <c r="BY44" s="174"/>
      <c r="BZ44" s="100" t="e">
        <f t="shared" si="10"/>
        <v>#DIV/0!</v>
      </c>
      <c r="CA44" s="309"/>
      <c r="CB44" s="317"/>
      <c r="CC44" s="99"/>
      <c r="CD44" s="74">
        <f t="shared" si="19"/>
        <v>0</v>
      </c>
      <c r="CE44" s="174"/>
      <c r="CF44" s="74">
        <f t="shared" si="20"/>
        <v>0</v>
      </c>
      <c r="CG44" s="174"/>
      <c r="CH44" s="74">
        <f t="shared" si="21"/>
        <v>0</v>
      </c>
      <c r="CI44" s="174"/>
      <c r="CJ44" s="174"/>
      <c r="CK44" s="174"/>
      <c r="CL44" s="100" t="e">
        <f t="shared" si="22"/>
        <v>#DIV/0!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/>
      <c r="DB44" s="83">
        <f t="shared" si="27"/>
        <v>0</v>
      </c>
      <c r="DC44" s="174"/>
      <c r="DD44" s="83">
        <f t="shared" si="28"/>
        <v>0</v>
      </c>
      <c r="DE44" s="174"/>
      <c r="DF44" s="83">
        <f t="shared" si="29"/>
        <v>0</v>
      </c>
      <c r="DG44" s="174"/>
      <c r="DH44" s="174"/>
      <c r="DI44" s="174"/>
      <c r="DJ44" s="100" t="e">
        <f t="shared" si="30"/>
        <v>#DIV/0!</v>
      </c>
      <c r="DK44" s="309"/>
      <c r="DL44" s="311"/>
      <c r="DM44" s="102"/>
      <c r="DN44" s="74">
        <f t="shared" si="31"/>
        <v>0</v>
      </c>
      <c r="DO44" s="1"/>
      <c r="DP44" s="74">
        <f t="shared" si="32"/>
        <v>0</v>
      </c>
      <c r="DQ44" s="1"/>
      <c r="DR44" s="74">
        <f t="shared" si="33"/>
        <v>0</v>
      </c>
      <c r="DS44" s="1"/>
      <c r="DT44" s="1"/>
      <c r="DU44" s="110">
        <f t="shared" si="34"/>
        <v>0</v>
      </c>
      <c r="DV44" s="108" t="e">
        <f t="shared" si="35"/>
        <v>#DIV/0!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100222</v>
      </c>
      <c r="AY45" s="192"/>
      <c r="AZ45" s="192">
        <f>AY44</f>
        <v>13028</v>
      </c>
      <c r="BA45" s="212">
        <f>SUM(BA37:BA42)-BA43</f>
        <v>0</v>
      </c>
      <c r="BC45" s="308" t="str">
        <f>C25</f>
        <v>MIÉRCOLES</v>
      </c>
      <c r="BD45" s="312">
        <f>AU25</f>
        <v>42725</v>
      </c>
      <c r="BE45" s="135"/>
      <c r="BF45" s="82">
        <f t="shared" si="36"/>
        <v>0</v>
      </c>
      <c r="BG45" s="79"/>
      <c r="BH45" s="82">
        <f t="shared" si="14"/>
        <v>0</v>
      </c>
      <c r="BI45" s="79"/>
      <c r="BJ45" s="82">
        <f t="shared" si="15"/>
        <v>0</v>
      </c>
      <c r="BK45" s="79"/>
      <c r="BL45" s="174"/>
      <c r="BM45" s="174"/>
      <c r="BN45" s="119" t="e">
        <f t="shared" si="9"/>
        <v>#DIV/0!</v>
      </c>
      <c r="BO45" s="308" t="str">
        <f>BC45</f>
        <v>MIÉRCOLES</v>
      </c>
      <c r="BP45" s="314">
        <f>BD45</f>
        <v>42725</v>
      </c>
      <c r="BQ45" s="99"/>
      <c r="BR45" s="83">
        <f t="shared" si="16"/>
        <v>0</v>
      </c>
      <c r="BS45" s="174"/>
      <c r="BT45" s="83">
        <f t="shared" si="39"/>
        <v>0</v>
      </c>
      <c r="BU45" s="174"/>
      <c r="BV45" s="83">
        <f t="shared" si="40"/>
        <v>0</v>
      </c>
      <c r="BW45" s="174"/>
      <c r="BX45" s="174"/>
      <c r="BY45" s="174"/>
      <c r="BZ45" s="100" t="e">
        <f t="shared" si="10"/>
        <v>#DIV/0!</v>
      </c>
      <c r="CA45" s="308" t="str">
        <f>BO45</f>
        <v>MIÉRCOLES</v>
      </c>
      <c r="CB45" s="316">
        <f>BP45</f>
        <v>42725</v>
      </c>
      <c r="CC45" s="99"/>
      <c r="CD45" s="74">
        <f t="shared" si="19"/>
        <v>0</v>
      </c>
      <c r="CE45" s="174"/>
      <c r="CF45" s="74">
        <f t="shared" si="20"/>
        <v>0</v>
      </c>
      <c r="CG45" s="174"/>
      <c r="CH45" s="74">
        <f t="shared" si="21"/>
        <v>0</v>
      </c>
      <c r="CI45" s="174"/>
      <c r="CJ45" s="174"/>
      <c r="CK45" s="174"/>
      <c r="CL45" s="100" t="e">
        <f t="shared" si="22"/>
        <v>#DIV/0!</v>
      </c>
      <c r="CM45" s="308" t="str">
        <f>CA45</f>
        <v>MIÉRCOLES</v>
      </c>
      <c r="CN45" s="318">
        <f>CB45</f>
        <v>42725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MIÉRCOLES</v>
      </c>
      <c r="CZ45" s="306">
        <f>CN45</f>
        <v>42725</v>
      </c>
      <c r="DA45" s="99"/>
      <c r="DB45" s="83">
        <f t="shared" si="27"/>
        <v>0</v>
      </c>
      <c r="DC45" s="174"/>
      <c r="DD45" s="83">
        <f t="shared" si="28"/>
        <v>0</v>
      </c>
      <c r="DE45" s="174"/>
      <c r="DF45" s="83">
        <f t="shared" si="29"/>
        <v>0</v>
      </c>
      <c r="DG45" s="174"/>
      <c r="DH45" s="174"/>
      <c r="DI45" s="174"/>
      <c r="DJ45" s="100" t="e">
        <f t="shared" si="30"/>
        <v>#DIV/0!</v>
      </c>
      <c r="DK45" s="308" t="str">
        <f>CY45</f>
        <v>MIÉRCOLES</v>
      </c>
      <c r="DL45" s="310">
        <f>CZ45</f>
        <v>42725</v>
      </c>
      <c r="DM45" s="102"/>
      <c r="DN45" s="74">
        <f t="shared" si="31"/>
        <v>0</v>
      </c>
      <c r="DO45" s="1"/>
      <c r="DP45" s="74">
        <f t="shared" si="32"/>
        <v>0</v>
      </c>
      <c r="DQ45" s="1"/>
      <c r="DR45" s="74">
        <f t="shared" si="33"/>
        <v>0</v>
      </c>
      <c r="DS45" s="1"/>
      <c r="DT45" s="1"/>
      <c r="DU45" s="110">
        <f t="shared" si="34"/>
        <v>0</v>
      </c>
      <c r="DV45" s="108" t="e">
        <f t="shared" si="35"/>
        <v>#DIV/0!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/>
      <c r="BF46" s="82">
        <f t="shared" si="36"/>
        <v>0</v>
      </c>
      <c r="BG46" s="79"/>
      <c r="BH46" s="82">
        <f t="shared" si="14"/>
        <v>0</v>
      </c>
      <c r="BI46" s="79"/>
      <c r="BJ46" s="82">
        <f t="shared" si="15"/>
        <v>0</v>
      </c>
      <c r="BK46" s="79"/>
      <c r="BL46" s="174"/>
      <c r="BM46" s="174"/>
      <c r="BN46" s="119" t="e">
        <f t="shared" si="9"/>
        <v>#DIV/0!</v>
      </c>
      <c r="BO46" s="309"/>
      <c r="BP46" s="315"/>
      <c r="BQ46" s="99"/>
      <c r="BR46" s="83">
        <f t="shared" si="16"/>
        <v>0</v>
      </c>
      <c r="BS46" s="174"/>
      <c r="BT46" s="83">
        <f t="shared" si="39"/>
        <v>0</v>
      </c>
      <c r="BU46" s="174"/>
      <c r="BV46" s="83">
        <f t="shared" si="40"/>
        <v>0</v>
      </c>
      <c r="BW46" s="174"/>
      <c r="BX46" s="174"/>
      <c r="BY46" s="174"/>
      <c r="BZ46" s="100" t="e">
        <f t="shared" si="10"/>
        <v>#DIV/0!</v>
      </c>
      <c r="CA46" s="309"/>
      <c r="CB46" s="317"/>
      <c r="CC46" s="99"/>
      <c r="CD46" s="74">
        <f t="shared" si="19"/>
        <v>0</v>
      </c>
      <c r="CE46" s="174"/>
      <c r="CF46" s="74">
        <f t="shared" si="20"/>
        <v>0</v>
      </c>
      <c r="CG46" s="174"/>
      <c r="CH46" s="74">
        <f t="shared" si="21"/>
        <v>0</v>
      </c>
      <c r="CI46" s="174"/>
      <c r="CJ46" s="174"/>
      <c r="CK46" s="174"/>
      <c r="CL46" s="100" t="e">
        <f t="shared" si="22"/>
        <v>#DIV/0!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/>
      <c r="DB46" s="83">
        <f t="shared" si="27"/>
        <v>0</v>
      </c>
      <c r="DC46" s="174"/>
      <c r="DD46" s="83">
        <f t="shared" si="28"/>
        <v>0</v>
      </c>
      <c r="DE46" s="174"/>
      <c r="DF46" s="83">
        <f t="shared" si="29"/>
        <v>0</v>
      </c>
      <c r="DG46" s="174"/>
      <c r="DH46" s="174"/>
      <c r="DI46" s="174"/>
      <c r="DJ46" s="100" t="e">
        <f t="shared" si="30"/>
        <v>#DIV/0!</v>
      </c>
      <c r="DK46" s="309"/>
      <c r="DL46" s="311"/>
      <c r="DM46" s="102"/>
      <c r="DN46" s="74">
        <f t="shared" si="31"/>
        <v>0</v>
      </c>
      <c r="DO46" s="1"/>
      <c r="DP46" s="74">
        <f t="shared" si="32"/>
        <v>0</v>
      </c>
      <c r="DQ46" s="1"/>
      <c r="DR46" s="74">
        <f t="shared" si="33"/>
        <v>0</v>
      </c>
      <c r="DS46" s="1"/>
      <c r="DT46" s="1"/>
      <c r="DU46" s="110">
        <f t="shared" si="34"/>
        <v>0</v>
      </c>
      <c r="DV46" s="108" t="e">
        <f t="shared" si="35"/>
        <v>#DIV/0!</v>
      </c>
    </row>
    <row r="47" spans="2:126" ht="21.75" thickBot="1" x14ac:dyDescent="0.4">
      <c r="H47">
        <f>H39/6</f>
        <v>0</v>
      </c>
      <c r="I47">
        <f>I39/6</f>
        <v>0</v>
      </c>
      <c r="J47">
        <f t="shared" si="44"/>
        <v>0</v>
      </c>
      <c r="K47">
        <f>K39/3</f>
        <v>0</v>
      </c>
      <c r="L47">
        <f>L39/3</f>
        <v>0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JUEVES</v>
      </c>
      <c r="BD47" s="312">
        <f>AU26</f>
        <v>42726</v>
      </c>
      <c r="BE47" s="135"/>
      <c r="BF47" s="82">
        <f t="shared" si="36"/>
        <v>0</v>
      </c>
      <c r="BG47" s="79"/>
      <c r="BH47" s="82">
        <f t="shared" si="14"/>
        <v>0</v>
      </c>
      <c r="BI47" s="79"/>
      <c r="BJ47" s="82">
        <f t="shared" si="15"/>
        <v>0</v>
      </c>
      <c r="BK47" s="79"/>
      <c r="BL47" s="174"/>
      <c r="BM47" s="174"/>
      <c r="BN47" s="119" t="e">
        <f t="shared" si="9"/>
        <v>#DIV/0!</v>
      </c>
      <c r="BO47" s="308" t="str">
        <f>BC47</f>
        <v>JUEVES</v>
      </c>
      <c r="BP47" s="314">
        <f>BD47</f>
        <v>42726</v>
      </c>
      <c r="BQ47" s="99"/>
      <c r="BR47" s="83">
        <f t="shared" si="16"/>
        <v>0</v>
      </c>
      <c r="BS47" s="174"/>
      <c r="BT47" s="83">
        <f t="shared" si="39"/>
        <v>0</v>
      </c>
      <c r="BU47" s="174"/>
      <c r="BV47" s="83">
        <f t="shared" si="40"/>
        <v>0</v>
      </c>
      <c r="BW47" s="174"/>
      <c r="BX47" s="174"/>
      <c r="BY47" s="174"/>
      <c r="BZ47" s="100" t="e">
        <f t="shared" si="10"/>
        <v>#DIV/0!</v>
      </c>
      <c r="CA47" s="308" t="str">
        <f>BO47</f>
        <v>JUEVES</v>
      </c>
      <c r="CB47" s="316">
        <f>BP47</f>
        <v>42726</v>
      </c>
      <c r="CC47" s="99"/>
      <c r="CD47" s="74">
        <f t="shared" si="19"/>
        <v>0</v>
      </c>
      <c r="CE47" s="174"/>
      <c r="CF47" s="74">
        <f t="shared" si="20"/>
        <v>0</v>
      </c>
      <c r="CG47" s="174"/>
      <c r="CH47" s="74">
        <f t="shared" si="21"/>
        <v>0</v>
      </c>
      <c r="CI47" s="174"/>
      <c r="CJ47" s="174"/>
      <c r="CK47" s="174"/>
      <c r="CL47" s="100" t="e">
        <f t="shared" si="22"/>
        <v>#DIV/0!</v>
      </c>
      <c r="CM47" s="308" t="str">
        <f>CA47</f>
        <v>JUEVES</v>
      </c>
      <c r="CN47" s="318">
        <f>CB47</f>
        <v>42726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JUEVES</v>
      </c>
      <c r="CZ47" s="306">
        <f>CN47</f>
        <v>42726</v>
      </c>
      <c r="DA47" s="99"/>
      <c r="DB47" s="83">
        <f t="shared" si="27"/>
        <v>0</v>
      </c>
      <c r="DC47" s="174"/>
      <c r="DD47" s="83">
        <f t="shared" si="28"/>
        <v>0</v>
      </c>
      <c r="DE47" s="174"/>
      <c r="DF47" s="83">
        <f t="shared" si="29"/>
        <v>0</v>
      </c>
      <c r="DG47" s="174"/>
      <c r="DH47" s="174"/>
      <c r="DI47" s="174"/>
      <c r="DJ47" s="100" t="e">
        <f t="shared" si="30"/>
        <v>#DIV/0!</v>
      </c>
      <c r="DK47" s="308" t="str">
        <f>CY47</f>
        <v>JUEVES</v>
      </c>
      <c r="DL47" s="310">
        <f>CZ47</f>
        <v>42726</v>
      </c>
      <c r="DM47" s="102"/>
      <c r="DN47" s="74">
        <f t="shared" si="31"/>
        <v>0</v>
      </c>
      <c r="DO47" s="1"/>
      <c r="DP47" s="74">
        <f t="shared" si="32"/>
        <v>0</v>
      </c>
      <c r="DQ47" s="1"/>
      <c r="DR47" s="74">
        <f t="shared" si="33"/>
        <v>0</v>
      </c>
      <c r="DS47" s="1"/>
      <c r="DT47" s="1"/>
      <c r="DU47" s="110">
        <f t="shared" si="34"/>
        <v>0</v>
      </c>
      <c r="DV47" s="108" t="e">
        <f t="shared" si="35"/>
        <v>#DIV/0!</v>
      </c>
    </row>
    <row r="48" spans="2:126" ht="19.5" thickBot="1" x14ac:dyDescent="0.35">
      <c r="AS48" s="350" t="str">
        <f>AS2</f>
        <v>DICIEMBRE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/>
      <c r="BF48" s="82">
        <f t="shared" si="36"/>
        <v>0</v>
      </c>
      <c r="BG48" s="79"/>
      <c r="BH48" s="82">
        <f t="shared" si="14"/>
        <v>0</v>
      </c>
      <c r="BI48" s="79"/>
      <c r="BJ48" s="82">
        <f t="shared" si="15"/>
        <v>0</v>
      </c>
      <c r="BK48" s="79"/>
      <c r="BL48" s="174"/>
      <c r="BM48" s="174"/>
      <c r="BN48" s="119" t="e">
        <f t="shared" si="9"/>
        <v>#DIV/0!</v>
      </c>
      <c r="BO48" s="309"/>
      <c r="BP48" s="315"/>
      <c r="BQ48" s="99"/>
      <c r="BR48" s="83">
        <f t="shared" si="16"/>
        <v>0</v>
      </c>
      <c r="BS48" s="174"/>
      <c r="BT48" s="83">
        <f t="shared" si="39"/>
        <v>0</v>
      </c>
      <c r="BU48" s="174"/>
      <c r="BV48" s="83">
        <f t="shared" si="40"/>
        <v>0</v>
      </c>
      <c r="BW48" s="174"/>
      <c r="BX48" s="174"/>
      <c r="BY48" s="174"/>
      <c r="BZ48" s="100" t="e">
        <f t="shared" si="10"/>
        <v>#DIV/0!</v>
      </c>
      <c r="CA48" s="309"/>
      <c r="CB48" s="317"/>
      <c r="CC48" s="99"/>
      <c r="CD48" s="74">
        <f t="shared" si="19"/>
        <v>0</v>
      </c>
      <c r="CE48" s="174"/>
      <c r="CF48" s="74">
        <f t="shared" si="20"/>
        <v>0</v>
      </c>
      <c r="CG48" s="174"/>
      <c r="CH48" s="74">
        <f t="shared" si="21"/>
        <v>0</v>
      </c>
      <c r="CI48" s="174"/>
      <c r="CJ48" s="174"/>
      <c r="CK48" s="174"/>
      <c r="CL48" s="100" t="e">
        <f t="shared" si="22"/>
        <v>#DIV/0!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/>
      <c r="DB48" s="83">
        <f t="shared" si="27"/>
        <v>0</v>
      </c>
      <c r="DC48" s="174"/>
      <c r="DD48" s="83">
        <f t="shared" si="28"/>
        <v>0</v>
      </c>
      <c r="DE48" s="174"/>
      <c r="DF48" s="83">
        <f t="shared" si="29"/>
        <v>0</v>
      </c>
      <c r="DG48" s="174"/>
      <c r="DH48" s="174"/>
      <c r="DI48" s="174"/>
      <c r="DJ48" s="100" t="e">
        <f t="shared" si="30"/>
        <v>#DIV/0!</v>
      </c>
      <c r="DK48" s="309"/>
      <c r="DL48" s="311"/>
      <c r="DM48" s="102"/>
      <c r="DN48" s="74">
        <f t="shared" si="31"/>
        <v>0</v>
      </c>
      <c r="DO48" s="1"/>
      <c r="DP48" s="74">
        <f t="shared" si="32"/>
        <v>0</v>
      </c>
      <c r="DQ48" s="1"/>
      <c r="DR48" s="74">
        <f t="shared" si="33"/>
        <v>0</v>
      </c>
      <c r="DS48" s="1"/>
      <c r="DT48" s="1"/>
      <c r="DU48" s="110">
        <f t="shared" si="34"/>
        <v>0</v>
      </c>
      <c r="DV48" s="108" t="e">
        <f t="shared" si="35"/>
        <v>#DIV/0!</v>
      </c>
    </row>
    <row r="49" spans="8:126" ht="19.5" thickBot="1" x14ac:dyDescent="0.3">
      <c r="H49">
        <f>H43/21</f>
        <v>0</v>
      </c>
      <c r="I49">
        <f>I43/21</f>
        <v>0</v>
      </c>
      <c r="J49">
        <f t="shared" si="44"/>
        <v>0</v>
      </c>
      <c r="K49">
        <f>K43/21</f>
        <v>0</v>
      </c>
      <c r="L49">
        <f>L43/21</f>
        <v>0</v>
      </c>
      <c r="AS49" s="327" t="s">
        <v>85</v>
      </c>
      <c r="AT49" s="327"/>
      <c r="AU49" s="327"/>
      <c r="AV49" s="224"/>
      <c r="AW49" s="224"/>
      <c r="AX49" s="224">
        <f>AX37*6</f>
        <v>0</v>
      </c>
      <c r="AY49" s="224"/>
      <c r="AZ49" s="225"/>
      <c r="BA49" s="155">
        <f t="shared" ref="BA49:BA54" si="46">SUM(AV49:AZ49)</f>
        <v>0</v>
      </c>
      <c r="BC49" s="308" t="str">
        <f>C27</f>
        <v>VIERNES</v>
      </c>
      <c r="BD49" s="312">
        <f>AU27</f>
        <v>42727</v>
      </c>
      <c r="BE49" s="135"/>
      <c r="BF49" s="82">
        <f t="shared" si="36"/>
        <v>0</v>
      </c>
      <c r="BG49" s="79"/>
      <c r="BH49" s="82">
        <f t="shared" si="14"/>
        <v>0</v>
      </c>
      <c r="BI49" s="79"/>
      <c r="BJ49" s="82">
        <f t="shared" si="15"/>
        <v>0</v>
      </c>
      <c r="BK49" s="79"/>
      <c r="BL49" s="174"/>
      <c r="BM49" s="174"/>
      <c r="BN49" s="119" t="e">
        <f t="shared" si="9"/>
        <v>#DIV/0!</v>
      </c>
      <c r="BO49" s="308" t="str">
        <f>BC49</f>
        <v>VIERNES</v>
      </c>
      <c r="BP49" s="314">
        <f>BD49</f>
        <v>42727</v>
      </c>
      <c r="BQ49" s="99"/>
      <c r="BR49" s="83">
        <f t="shared" si="16"/>
        <v>0</v>
      </c>
      <c r="BS49" s="174"/>
      <c r="BT49" s="83">
        <f t="shared" si="39"/>
        <v>0</v>
      </c>
      <c r="BU49" s="174"/>
      <c r="BV49" s="83">
        <f t="shared" si="40"/>
        <v>0</v>
      </c>
      <c r="BW49" s="174"/>
      <c r="BX49" s="174"/>
      <c r="BY49" s="174"/>
      <c r="BZ49" s="100" t="e">
        <f t="shared" si="10"/>
        <v>#DIV/0!</v>
      </c>
      <c r="CA49" s="308" t="str">
        <f>BO49</f>
        <v>VIERNES</v>
      </c>
      <c r="CB49" s="316">
        <f>BP49</f>
        <v>42727</v>
      </c>
      <c r="CC49" s="99"/>
      <c r="CD49" s="74">
        <f t="shared" si="19"/>
        <v>0</v>
      </c>
      <c r="CE49" s="174"/>
      <c r="CF49" s="74">
        <f t="shared" si="20"/>
        <v>0</v>
      </c>
      <c r="CG49" s="174"/>
      <c r="CH49" s="74">
        <f t="shared" si="21"/>
        <v>0</v>
      </c>
      <c r="CI49" s="174"/>
      <c r="CJ49" s="174"/>
      <c r="CK49" s="174"/>
      <c r="CL49" s="100" t="e">
        <f t="shared" si="22"/>
        <v>#DIV/0!</v>
      </c>
      <c r="CM49" s="308" t="str">
        <f>CA49</f>
        <v>VIERNES</v>
      </c>
      <c r="CN49" s="318">
        <f>CB49</f>
        <v>42727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VIERNES</v>
      </c>
      <c r="CZ49" s="306">
        <f>CN49</f>
        <v>42727</v>
      </c>
      <c r="DA49" s="99"/>
      <c r="DB49" s="83">
        <f t="shared" si="27"/>
        <v>0</v>
      </c>
      <c r="DC49" s="174"/>
      <c r="DD49" s="83">
        <f t="shared" si="28"/>
        <v>0</v>
      </c>
      <c r="DE49" s="174"/>
      <c r="DF49" s="83">
        <f t="shared" si="29"/>
        <v>0</v>
      </c>
      <c r="DG49" s="174"/>
      <c r="DH49" s="174"/>
      <c r="DI49" s="174"/>
      <c r="DJ49" s="100" t="e">
        <f t="shared" si="30"/>
        <v>#DIV/0!</v>
      </c>
      <c r="DK49" s="308" t="str">
        <f>CY49</f>
        <v>VIERNES</v>
      </c>
      <c r="DL49" s="310">
        <f>CZ49</f>
        <v>42727</v>
      </c>
      <c r="DM49" s="102"/>
      <c r="DN49" s="74">
        <f t="shared" si="31"/>
        <v>0</v>
      </c>
      <c r="DO49" s="1"/>
      <c r="DP49" s="74">
        <f t="shared" si="32"/>
        <v>0</v>
      </c>
      <c r="DQ49" s="1"/>
      <c r="DR49" s="74">
        <f t="shared" si="33"/>
        <v>0</v>
      </c>
      <c r="DS49" s="1"/>
      <c r="DT49" s="1"/>
      <c r="DU49" s="110">
        <f t="shared" si="34"/>
        <v>0</v>
      </c>
      <c r="DV49" s="108" t="e">
        <f t="shared" si="35"/>
        <v>#DIV/0!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0</v>
      </c>
      <c r="AW50" s="147">
        <f>AW38*7</f>
        <v>0</v>
      </c>
      <c r="AX50" s="147"/>
      <c r="AY50" s="147">
        <f>AY38*7</f>
        <v>0</v>
      </c>
      <c r="AZ50" s="147">
        <f>AZ38*7</f>
        <v>0</v>
      </c>
      <c r="BA50" s="163">
        <f t="shared" si="46"/>
        <v>0</v>
      </c>
      <c r="BC50" s="309"/>
      <c r="BD50" s="313"/>
      <c r="BE50" s="135"/>
      <c r="BF50" s="82">
        <f t="shared" si="36"/>
        <v>0</v>
      </c>
      <c r="BG50" s="79"/>
      <c r="BH50" s="82">
        <f t="shared" si="14"/>
        <v>0</v>
      </c>
      <c r="BI50" s="79"/>
      <c r="BJ50" s="82">
        <f t="shared" si="15"/>
        <v>0</v>
      </c>
      <c r="BK50" s="79"/>
      <c r="BL50" s="174"/>
      <c r="BM50" s="174"/>
      <c r="BN50" s="119" t="e">
        <f t="shared" si="9"/>
        <v>#DIV/0!</v>
      </c>
      <c r="BO50" s="309"/>
      <c r="BP50" s="315"/>
      <c r="BQ50" s="99"/>
      <c r="BR50" s="83">
        <f t="shared" si="16"/>
        <v>0</v>
      </c>
      <c r="BS50" s="174"/>
      <c r="BT50" s="83">
        <f t="shared" si="39"/>
        <v>0</v>
      </c>
      <c r="BU50" s="174"/>
      <c r="BV50" s="83">
        <f t="shared" si="40"/>
        <v>0</v>
      </c>
      <c r="BW50" s="174"/>
      <c r="BX50" s="174"/>
      <c r="BY50" s="174"/>
      <c r="BZ50" s="100" t="e">
        <f t="shared" si="10"/>
        <v>#DIV/0!</v>
      </c>
      <c r="CA50" s="309"/>
      <c r="CB50" s="317"/>
      <c r="CC50" s="99"/>
      <c r="CD50" s="74">
        <f t="shared" si="19"/>
        <v>0</v>
      </c>
      <c r="CE50" s="174"/>
      <c r="CF50" s="74">
        <f t="shared" si="20"/>
        <v>0</v>
      </c>
      <c r="CG50" s="174"/>
      <c r="CH50" s="74">
        <f t="shared" si="21"/>
        <v>0</v>
      </c>
      <c r="CI50" s="174"/>
      <c r="CJ50" s="174"/>
      <c r="CK50" s="174"/>
      <c r="CL50" s="100" t="e">
        <f t="shared" si="22"/>
        <v>#DIV/0!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/>
      <c r="DB50" s="83">
        <f t="shared" si="27"/>
        <v>0</v>
      </c>
      <c r="DC50" s="174"/>
      <c r="DD50" s="83">
        <f t="shared" si="28"/>
        <v>0</v>
      </c>
      <c r="DE50" s="174"/>
      <c r="DF50" s="83">
        <f t="shared" si="29"/>
        <v>0</v>
      </c>
      <c r="DG50" s="174"/>
      <c r="DH50" s="174"/>
      <c r="DI50" s="174"/>
      <c r="DJ50" s="100" t="e">
        <f t="shared" si="30"/>
        <v>#DIV/0!</v>
      </c>
      <c r="DK50" s="309"/>
      <c r="DL50" s="311"/>
      <c r="DM50" s="102"/>
      <c r="DN50" s="74">
        <f t="shared" si="31"/>
        <v>0</v>
      </c>
      <c r="DO50" s="1"/>
      <c r="DP50" s="74">
        <f t="shared" si="32"/>
        <v>0</v>
      </c>
      <c r="DQ50" s="1"/>
      <c r="DR50" s="74">
        <f t="shared" si="33"/>
        <v>0</v>
      </c>
      <c r="DS50" s="1"/>
      <c r="DT50" s="1"/>
      <c r="DU50" s="110">
        <f t="shared" si="34"/>
        <v>0</v>
      </c>
      <c r="DV50" s="108" t="e">
        <f t="shared" si="35"/>
        <v>#DIV/0!</v>
      </c>
    </row>
    <row r="51" spans="8:126" ht="19.5" thickBot="1" x14ac:dyDescent="0.3">
      <c r="H51">
        <f>H47/9</f>
        <v>0</v>
      </c>
      <c r="I51">
        <f>I47/9</f>
        <v>0</v>
      </c>
      <c r="J51">
        <f t="shared" si="44"/>
        <v>0</v>
      </c>
      <c r="K51">
        <f>K47/9</f>
        <v>0</v>
      </c>
      <c r="L51">
        <f>L47/9</f>
        <v>0</v>
      </c>
      <c r="AS51" s="327" t="s">
        <v>101</v>
      </c>
      <c r="AT51" s="327"/>
      <c r="AU51" s="327"/>
      <c r="AV51" s="175"/>
      <c r="AW51" s="175"/>
      <c r="AX51" s="175">
        <f>AX39*3</f>
        <v>55023</v>
      </c>
      <c r="AY51" s="175"/>
      <c r="AZ51" s="154"/>
      <c r="BA51" s="155">
        <f t="shared" si="46"/>
        <v>55023</v>
      </c>
      <c r="BC51" s="308" t="str">
        <f>C28</f>
        <v>SÁBADO</v>
      </c>
      <c r="BD51" s="312">
        <f>AU28</f>
        <v>42728</v>
      </c>
      <c r="BE51" s="135"/>
      <c r="BF51" s="82">
        <f t="shared" si="36"/>
        <v>0</v>
      </c>
      <c r="BG51" s="79"/>
      <c r="BH51" s="82">
        <f t="shared" si="14"/>
        <v>0</v>
      </c>
      <c r="BI51" s="79"/>
      <c r="BJ51" s="82">
        <f t="shared" si="15"/>
        <v>0</v>
      </c>
      <c r="BK51" s="79"/>
      <c r="BL51" s="174"/>
      <c r="BM51" s="174"/>
      <c r="BN51" s="119" t="e">
        <f t="shared" si="9"/>
        <v>#DIV/0!</v>
      </c>
      <c r="BO51" s="308" t="str">
        <f>BC51</f>
        <v>SÁBADO</v>
      </c>
      <c r="BP51" s="314">
        <f>BD51</f>
        <v>42728</v>
      </c>
      <c r="BQ51" s="99"/>
      <c r="BR51" s="83">
        <f t="shared" si="16"/>
        <v>0</v>
      </c>
      <c r="BS51" s="174"/>
      <c r="BT51" s="83">
        <f t="shared" si="39"/>
        <v>0</v>
      </c>
      <c r="BU51" s="174"/>
      <c r="BV51" s="83">
        <f t="shared" si="40"/>
        <v>0</v>
      </c>
      <c r="BW51" s="174"/>
      <c r="BX51" s="174"/>
      <c r="BY51" s="174"/>
      <c r="BZ51" s="100" t="e">
        <f t="shared" si="10"/>
        <v>#DIV/0!</v>
      </c>
      <c r="CA51" s="308" t="str">
        <f>BO51</f>
        <v>SÁBADO</v>
      </c>
      <c r="CB51" s="316">
        <f>BP51</f>
        <v>42728</v>
      </c>
      <c r="CC51" s="99"/>
      <c r="CD51" s="74">
        <f t="shared" si="19"/>
        <v>0</v>
      </c>
      <c r="CE51" s="174"/>
      <c r="CF51" s="74">
        <f t="shared" si="20"/>
        <v>0</v>
      </c>
      <c r="CG51" s="174"/>
      <c r="CH51" s="74">
        <f t="shared" si="21"/>
        <v>0</v>
      </c>
      <c r="CI51" s="174"/>
      <c r="CJ51" s="174"/>
      <c r="CK51" s="174"/>
      <c r="CL51" s="100" t="e">
        <f t="shared" si="22"/>
        <v>#DIV/0!</v>
      </c>
      <c r="CM51" s="308" t="str">
        <f>CA51</f>
        <v>SÁBADO</v>
      </c>
      <c r="CN51" s="318">
        <f>CB51</f>
        <v>42728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SÁBADO</v>
      </c>
      <c r="CZ51" s="306">
        <f>CN51</f>
        <v>42728</v>
      </c>
      <c r="DA51" s="99"/>
      <c r="DB51" s="83">
        <f t="shared" si="27"/>
        <v>0</v>
      </c>
      <c r="DC51" s="174"/>
      <c r="DD51" s="83">
        <f t="shared" si="28"/>
        <v>0</v>
      </c>
      <c r="DE51" s="174"/>
      <c r="DF51" s="83">
        <f t="shared" si="29"/>
        <v>0</v>
      </c>
      <c r="DG51" s="174"/>
      <c r="DH51" s="174"/>
      <c r="DI51" s="174"/>
      <c r="DJ51" s="100" t="e">
        <f t="shared" si="30"/>
        <v>#DIV/0!</v>
      </c>
      <c r="DK51" s="308" t="str">
        <f>CY51</f>
        <v>SÁBADO</v>
      </c>
      <c r="DL51" s="310">
        <f>CZ51</f>
        <v>42728</v>
      </c>
      <c r="DM51" s="102"/>
      <c r="DN51" s="74">
        <f t="shared" si="31"/>
        <v>0</v>
      </c>
      <c r="DO51" s="1"/>
      <c r="DP51" s="74">
        <f t="shared" si="32"/>
        <v>0</v>
      </c>
      <c r="DQ51" s="1"/>
      <c r="DR51" s="74">
        <f t="shared" si="33"/>
        <v>0</v>
      </c>
      <c r="DS51" s="1"/>
      <c r="DT51" s="1"/>
      <c r="DU51" s="110">
        <f t="shared" si="34"/>
        <v>0</v>
      </c>
      <c r="DV51" s="108" t="e">
        <f t="shared" si="35"/>
        <v>#DIV/0!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103274.5</v>
      </c>
      <c r="AW52" s="147">
        <f>AW40*3.5</f>
        <v>114859.5</v>
      </c>
      <c r="AX52" s="147"/>
      <c r="AY52" s="147">
        <f>AY40*3.5</f>
        <v>0</v>
      </c>
      <c r="AZ52" s="147">
        <f>AZ40*3.5</f>
        <v>39669</v>
      </c>
      <c r="BA52" s="163">
        <f t="shared" si="46"/>
        <v>257803</v>
      </c>
      <c r="BC52" s="309"/>
      <c r="BD52" s="313"/>
      <c r="BE52" s="135"/>
      <c r="BF52" s="82">
        <f t="shared" si="36"/>
        <v>0</v>
      </c>
      <c r="BG52" s="79"/>
      <c r="BH52" s="82">
        <f t="shared" si="14"/>
        <v>0</v>
      </c>
      <c r="BI52" s="79"/>
      <c r="BJ52" s="82">
        <f t="shared" si="15"/>
        <v>0</v>
      </c>
      <c r="BK52" s="79"/>
      <c r="BL52" s="174"/>
      <c r="BM52" s="174"/>
      <c r="BN52" s="119" t="e">
        <f t="shared" si="9"/>
        <v>#DIV/0!</v>
      </c>
      <c r="BO52" s="309"/>
      <c r="BP52" s="315"/>
      <c r="BQ52" s="99"/>
      <c r="BR52" s="83">
        <f t="shared" si="16"/>
        <v>0</v>
      </c>
      <c r="BS52" s="174"/>
      <c r="BT52" s="83">
        <f t="shared" si="39"/>
        <v>0</v>
      </c>
      <c r="BU52" s="174"/>
      <c r="BV52" s="83">
        <f t="shared" si="40"/>
        <v>0</v>
      </c>
      <c r="BW52" s="174"/>
      <c r="BX52" s="174"/>
      <c r="BY52" s="174"/>
      <c r="BZ52" s="100" t="e">
        <f t="shared" si="10"/>
        <v>#DIV/0!</v>
      </c>
      <c r="CA52" s="309"/>
      <c r="CB52" s="317"/>
      <c r="CC52" s="99"/>
      <c r="CD52" s="74">
        <f t="shared" si="19"/>
        <v>0</v>
      </c>
      <c r="CE52" s="174"/>
      <c r="CF52" s="74">
        <f t="shared" si="20"/>
        <v>0</v>
      </c>
      <c r="CG52" s="174"/>
      <c r="CH52" s="74">
        <f t="shared" si="21"/>
        <v>0</v>
      </c>
      <c r="CI52" s="174"/>
      <c r="CJ52" s="174"/>
      <c r="CK52" s="174"/>
      <c r="CL52" s="100" t="e">
        <f t="shared" si="22"/>
        <v>#DIV/0!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/>
      <c r="DB52" s="83">
        <f t="shared" si="27"/>
        <v>0</v>
      </c>
      <c r="DC52" s="174"/>
      <c r="DD52" s="83">
        <f t="shared" si="28"/>
        <v>0</v>
      </c>
      <c r="DE52" s="174"/>
      <c r="DF52" s="83">
        <f t="shared" si="29"/>
        <v>0</v>
      </c>
      <c r="DG52" s="174"/>
      <c r="DH52" s="174"/>
      <c r="DI52" s="174"/>
      <c r="DJ52" s="100" t="e">
        <f t="shared" si="30"/>
        <v>#DIV/0!</v>
      </c>
      <c r="DK52" s="309"/>
      <c r="DL52" s="311"/>
      <c r="DM52" s="102"/>
      <c r="DN52" s="74">
        <f t="shared" si="31"/>
        <v>0</v>
      </c>
      <c r="DO52" s="1"/>
      <c r="DP52" s="74">
        <f t="shared" si="32"/>
        <v>0</v>
      </c>
      <c r="DQ52" s="1"/>
      <c r="DR52" s="74">
        <f t="shared" si="33"/>
        <v>0</v>
      </c>
      <c r="DS52" s="1"/>
      <c r="DT52" s="1"/>
      <c r="DU52" s="110">
        <f t="shared" si="34"/>
        <v>0</v>
      </c>
      <c r="DV52" s="108" t="e">
        <f t="shared" si="35"/>
        <v>#DIV/0!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15987</v>
      </c>
      <c r="AY53" s="175"/>
      <c r="AZ53" s="154"/>
      <c r="BA53" s="155">
        <f t="shared" si="46"/>
        <v>15987</v>
      </c>
      <c r="BB53" s="59"/>
      <c r="BC53" s="308" t="str">
        <f>C29</f>
        <v>DOMINGO</v>
      </c>
      <c r="BD53" s="312">
        <f>AU29</f>
        <v>42729</v>
      </c>
      <c r="BE53" s="135"/>
      <c r="BF53" s="82">
        <f t="shared" si="36"/>
        <v>0</v>
      </c>
      <c r="BG53" s="79"/>
      <c r="BH53" s="82">
        <f t="shared" si="14"/>
        <v>0</v>
      </c>
      <c r="BI53" s="79"/>
      <c r="BJ53" s="82">
        <f t="shared" si="15"/>
        <v>0</v>
      </c>
      <c r="BK53" s="79"/>
      <c r="BL53" s="174"/>
      <c r="BM53" s="174"/>
      <c r="BN53" s="119" t="e">
        <f t="shared" si="9"/>
        <v>#DIV/0!</v>
      </c>
      <c r="BO53" s="308" t="str">
        <f>BC53</f>
        <v>DOMINGO</v>
      </c>
      <c r="BP53" s="314">
        <f>BD53</f>
        <v>42729</v>
      </c>
      <c r="BQ53" s="99"/>
      <c r="BR53" s="83">
        <f t="shared" si="16"/>
        <v>0</v>
      </c>
      <c r="BS53" s="174"/>
      <c r="BT53" s="83">
        <f t="shared" si="39"/>
        <v>0</v>
      </c>
      <c r="BU53" s="174"/>
      <c r="BV53" s="83">
        <f t="shared" si="40"/>
        <v>0</v>
      </c>
      <c r="BW53" s="174"/>
      <c r="BX53" s="174"/>
      <c r="BY53" s="174"/>
      <c r="BZ53" s="100" t="e">
        <f t="shared" si="10"/>
        <v>#DIV/0!</v>
      </c>
      <c r="CA53" s="308" t="str">
        <f>BO53</f>
        <v>DOMINGO</v>
      </c>
      <c r="CB53" s="316">
        <f>BP53</f>
        <v>42729</v>
      </c>
      <c r="CC53" s="99"/>
      <c r="CD53" s="74">
        <f t="shared" si="19"/>
        <v>0</v>
      </c>
      <c r="CE53" s="174"/>
      <c r="CF53" s="74">
        <f t="shared" si="20"/>
        <v>0</v>
      </c>
      <c r="CG53" s="174"/>
      <c r="CH53" s="74">
        <f t="shared" si="21"/>
        <v>0</v>
      </c>
      <c r="CI53" s="174"/>
      <c r="CJ53" s="174"/>
      <c r="CK53" s="174"/>
      <c r="CL53" s="100" t="e">
        <f t="shared" si="22"/>
        <v>#DIV/0!</v>
      </c>
      <c r="CM53" s="308" t="str">
        <f>CA53</f>
        <v>DOMINGO</v>
      </c>
      <c r="CN53" s="318">
        <f>CB53</f>
        <v>42729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DOMINGO</v>
      </c>
      <c r="CZ53" s="306">
        <f>CN53</f>
        <v>42729</v>
      </c>
      <c r="DA53" s="99"/>
      <c r="DB53" s="83">
        <f t="shared" si="27"/>
        <v>0</v>
      </c>
      <c r="DC53" s="174"/>
      <c r="DD53" s="83">
        <f t="shared" si="28"/>
        <v>0</v>
      </c>
      <c r="DE53" s="174"/>
      <c r="DF53" s="83">
        <f t="shared" si="29"/>
        <v>0</v>
      </c>
      <c r="DG53" s="174"/>
      <c r="DH53" s="174"/>
      <c r="DI53" s="174"/>
      <c r="DJ53" s="100" t="e">
        <f t="shared" si="30"/>
        <v>#DIV/0!</v>
      </c>
      <c r="DK53" s="308" t="str">
        <f>CY53</f>
        <v>DOMINGO</v>
      </c>
      <c r="DL53" s="310">
        <f>CZ53</f>
        <v>42729</v>
      </c>
      <c r="DM53" s="102"/>
      <c r="DN53" s="74">
        <f t="shared" si="31"/>
        <v>0</v>
      </c>
      <c r="DO53" s="1"/>
      <c r="DP53" s="74">
        <f t="shared" si="32"/>
        <v>0</v>
      </c>
      <c r="DQ53" s="1"/>
      <c r="DR53" s="74">
        <f t="shared" si="33"/>
        <v>0</v>
      </c>
      <c r="DS53" s="1"/>
      <c r="DT53" s="1"/>
      <c r="DU53" s="110">
        <f t="shared" si="34"/>
        <v>0</v>
      </c>
      <c r="DV53" s="108" t="e">
        <f t="shared" si="35"/>
        <v>#DIV/0!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28696.5</v>
      </c>
      <c r="AW54" s="16">
        <f>AW42*3.5</f>
        <v>21101.5</v>
      </c>
      <c r="AX54" s="16"/>
      <c r="AY54" s="16">
        <f>AY42*3.5</f>
        <v>0</v>
      </c>
      <c r="AZ54" s="16">
        <f>AZ42*3.5</f>
        <v>5929</v>
      </c>
      <c r="BA54" s="163">
        <f t="shared" si="46"/>
        <v>55727</v>
      </c>
      <c r="BC54" s="309"/>
      <c r="BD54" s="313"/>
      <c r="BE54" s="135"/>
      <c r="BF54" s="82">
        <f t="shared" si="36"/>
        <v>0</v>
      </c>
      <c r="BG54" s="79"/>
      <c r="BH54" s="82">
        <f t="shared" si="14"/>
        <v>0</v>
      </c>
      <c r="BI54" s="79"/>
      <c r="BJ54" s="82">
        <f t="shared" si="15"/>
        <v>0</v>
      </c>
      <c r="BK54" s="79"/>
      <c r="BL54" s="174"/>
      <c r="BM54" s="174"/>
      <c r="BN54" s="119" t="e">
        <f t="shared" si="9"/>
        <v>#DIV/0!</v>
      </c>
      <c r="BO54" s="309"/>
      <c r="BP54" s="315"/>
      <c r="BQ54" s="99"/>
      <c r="BR54" s="83">
        <f t="shared" si="16"/>
        <v>0</v>
      </c>
      <c r="BS54" s="174"/>
      <c r="BT54" s="83">
        <f t="shared" si="39"/>
        <v>0</v>
      </c>
      <c r="BU54" s="174"/>
      <c r="BV54" s="83">
        <f t="shared" si="40"/>
        <v>0</v>
      </c>
      <c r="BW54" s="174"/>
      <c r="BX54" s="174"/>
      <c r="BY54" s="174"/>
      <c r="BZ54" s="100" t="e">
        <f t="shared" si="10"/>
        <v>#DIV/0!</v>
      </c>
      <c r="CA54" s="309"/>
      <c r="CB54" s="317"/>
      <c r="CC54" s="99"/>
      <c r="CD54" s="74">
        <f t="shared" si="19"/>
        <v>0</v>
      </c>
      <c r="CE54" s="174"/>
      <c r="CF54" s="74">
        <f t="shared" si="20"/>
        <v>0</v>
      </c>
      <c r="CG54" s="174"/>
      <c r="CH54" s="74">
        <f t="shared" si="21"/>
        <v>0</v>
      </c>
      <c r="CI54" s="174"/>
      <c r="CJ54" s="174"/>
      <c r="CK54" s="174"/>
      <c r="CL54" s="100" t="e">
        <f t="shared" si="22"/>
        <v>#DIV/0!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/>
      <c r="DB54" s="83">
        <f t="shared" si="27"/>
        <v>0</v>
      </c>
      <c r="DC54" s="174"/>
      <c r="DD54" s="83">
        <f t="shared" si="28"/>
        <v>0</v>
      </c>
      <c r="DE54" s="174"/>
      <c r="DF54" s="83">
        <f t="shared" si="29"/>
        <v>0</v>
      </c>
      <c r="DG54" s="174"/>
      <c r="DH54" s="174"/>
      <c r="DI54" s="174"/>
      <c r="DJ54" s="100" t="e">
        <f t="shared" si="30"/>
        <v>#DIV/0!</v>
      </c>
      <c r="DK54" s="309"/>
      <c r="DL54" s="311"/>
      <c r="DM54" s="102"/>
      <c r="DN54" s="74">
        <f t="shared" si="31"/>
        <v>0</v>
      </c>
      <c r="DO54" s="1"/>
      <c r="DP54" s="74">
        <f t="shared" si="32"/>
        <v>0</v>
      </c>
      <c r="DQ54" s="1"/>
      <c r="DR54" s="74">
        <f t="shared" si="33"/>
        <v>0</v>
      </c>
      <c r="DS54" s="1"/>
      <c r="DT54" s="1"/>
      <c r="DU54" s="110">
        <f t="shared" si="34"/>
        <v>0</v>
      </c>
      <c r="DV54" s="108" t="e">
        <f t="shared" si="35"/>
        <v>#DIV/0!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131971</v>
      </c>
      <c r="AW55" s="167">
        <f>SUM(AW49:AW54)</f>
        <v>135961</v>
      </c>
      <c r="AX55" s="146">
        <f>SUM(AX49:AX54)</f>
        <v>71010</v>
      </c>
      <c r="AY55" s="167">
        <f>SUM(AY49:AY54)</f>
        <v>0</v>
      </c>
      <c r="AZ55" s="146">
        <f>SUM(AZ49:AZ54)</f>
        <v>45598</v>
      </c>
      <c r="BA55" s="255">
        <f>SUM(AV55:AZ55)</f>
        <v>384540</v>
      </c>
      <c r="BC55" s="308" t="str">
        <f>C30</f>
        <v>LUNES</v>
      </c>
      <c r="BD55" s="312">
        <f>AU30</f>
        <v>42730</v>
      </c>
      <c r="BE55" s="135"/>
      <c r="BF55" s="82">
        <f t="shared" si="36"/>
        <v>0</v>
      </c>
      <c r="BG55" s="79"/>
      <c r="BH55" s="82">
        <f t="shared" si="14"/>
        <v>0</v>
      </c>
      <c r="BI55" s="79"/>
      <c r="BJ55" s="82">
        <f t="shared" si="15"/>
        <v>0</v>
      </c>
      <c r="BK55" s="79"/>
      <c r="BL55" s="174"/>
      <c r="BM55" s="174"/>
      <c r="BN55" s="119" t="e">
        <f t="shared" si="9"/>
        <v>#DIV/0!</v>
      </c>
      <c r="BO55" s="308" t="str">
        <f>BC55</f>
        <v>LUNES</v>
      </c>
      <c r="BP55" s="314">
        <f>BD55</f>
        <v>42730</v>
      </c>
      <c r="BQ55" s="99"/>
      <c r="BR55" s="83">
        <f t="shared" si="16"/>
        <v>0</v>
      </c>
      <c r="BS55" s="174"/>
      <c r="BT55" s="83">
        <f t="shared" si="39"/>
        <v>0</v>
      </c>
      <c r="BU55" s="174"/>
      <c r="BV55" s="83">
        <f t="shared" si="40"/>
        <v>0</v>
      </c>
      <c r="BW55" s="174"/>
      <c r="BX55" s="174"/>
      <c r="BY55" s="174"/>
      <c r="BZ55" s="100" t="e">
        <f t="shared" si="10"/>
        <v>#DIV/0!</v>
      </c>
      <c r="CA55" s="308" t="str">
        <f>BO55</f>
        <v>LUNES</v>
      </c>
      <c r="CB55" s="316">
        <f>BP55</f>
        <v>42730</v>
      </c>
      <c r="CC55" s="99"/>
      <c r="CD55" s="74">
        <f t="shared" si="19"/>
        <v>0</v>
      </c>
      <c r="CE55" s="174"/>
      <c r="CF55" s="74">
        <f t="shared" si="20"/>
        <v>0</v>
      </c>
      <c r="CG55" s="174"/>
      <c r="CH55" s="74">
        <f t="shared" si="21"/>
        <v>0</v>
      </c>
      <c r="CI55" s="174"/>
      <c r="CJ55" s="174"/>
      <c r="CK55" s="174"/>
      <c r="CL55" s="100" t="e">
        <f t="shared" si="22"/>
        <v>#DIV/0!</v>
      </c>
      <c r="CM55" s="308" t="str">
        <f>CA55</f>
        <v>LUNES</v>
      </c>
      <c r="CN55" s="318">
        <f>CB55</f>
        <v>42730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LUNES</v>
      </c>
      <c r="CZ55" s="306">
        <f>CN55</f>
        <v>42730</v>
      </c>
      <c r="DA55" s="99"/>
      <c r="DB55" s="83">
        <f t="shared" si="27"/>
        <v>0</v>
      </c>
      <c r="DC55" s="174"/>
      <c r="DD55" s="83">
        <f t="shared" si="28"/>
        <v>0</v>
      </c>
      <c r="DE55" s="174"/>
      <c r="DF55" s="83">
        <f t="shared" si="29"/>
        <v>0</v>
      </c>
      <c r="DG55" s="174"/>
      <c r="DH55" s="174"/>
      <c r="DI55" s="174"/>
      <c r="DJ55" s="100" t="e">
        <f t="shared" si="30"/>
        <v>#DIV/0!</v>
      </c>
      <c r="DK55" s="308" t="str">
        <f>CY55</f>
        <v>LUNES</v>
      </c>
      <c r="DL55" s="310">
        <f>CZ55</f>
        <v>42730</v>
      </c>
      <c r="DM55" s="102"/>
      <c r="DN55" s="74">
        <f t="shared" si="31"/>
        <v>0</v>
      </c>
      <c r="DO55" s="1"/>
      <c r="DP55" s="74">
        <f t="shared" si="32"/>
        <v>0</v>
      </c>
      <c r="DQ55" s="1"/>
      <c r="DR55" s="74">
        <f t="shared" si="33"/>
        <v>0</v>
      </c>
      <c r="DS55" s="1"/>
      <c r="DT55" s="1"/>
      <c r="DU55" s="110">
        <f t="shared" si="34"/>
        <v>0</v>
      </c>
      <c r="DV55" s="108" t="e">
        <f t="shared" si="35"/>
        <v>#DIV/0!</v>
      </c>
    </row>
    <row r="56" spans="8:126" ht="15.75" thickBot="1" x14ac:dyDescent="0.3">
      <c r="AV56" s="324">
        <f>AV55+AW55+AX55</f>
        <v>338942</v>
      </c>
      <c r="AW56" s="325"/>
      <c r="AX56" s="326"/>
      <c r="AY56" s="324">
        <f>AY55+AZ55</f>
        <v>45598</v>
      </c>
      <c r="AZ56" s="326"/>
      <c r="BA56" s="210"/>
      <c r="BC56" s="309"/>
      <c r="BD56" s="313"/>
      <c r="BE56" s="135"/>
      <c r="BF56" s="82">
        <f t="shared" si="36"/>
        <v>0</v>
      </c>
      <c r="BG56" s="79"/>
      <c r="BH56" s="82">
        <f t="shared" si="14"/>
        <v>0</v>
      </c>
      <c r="BI56" s="79"/>
      <c r="BJ56" s="82">
        <f t="shared" si="15"/>
        <v>0</v>
      </c>
      <c r="BK56" s="79"/>
      <c r="BL56" s="174"/>
      <c r="BM56" s="174"/>
      <c r="BN56" s="119" t="e">
        <f t="shared" si="9"/>
        <v>#DIV/0!</v>
      </c>
      <c r="BO56" s="309"/>
      <c r="BP56" s="315"/>
      <c r="BQ56" s="99"/>
      <c r="BR56" s="83">
        <f t="shared" si="16"/>
        <v>0</v>
      </c>
      <c r="BS56" s="174"/>
      <c r="BT56" s="83">
        <f t="shared" si="39"/>
        <v>0</v>
      </c>
      <c r="BU56" s="174"/>
      <c r="BV56" s="83">
        <f t="shared" si="40"/>
        <v>0</v>
      </c>
      <c r="BW56" s="174"/>
      <c r="BX56" s="174"/>
      <c r="BY56" s="174"/>
      <c r="BZ56" s="100" t="e">
        <f t="shared" si="10"/>
        <v>#DIV/0!</v>
      </c>
      <c r="CA56" s="309"/>
      <c r="CB56" s="317"/>
      <c r="CC56" s="99"/>
      <c r="CD56" s="74">
        <f t="shared" si="19"/>
        <v>0</v>
      </c>
      <c r="CE56" s="174"/>
      <c r="CF56" s="74">
        <f t="shared" si="20"/>
        <v>0</v>
      </c>
      <c r="CG56" s="174"/>
      <c r="CH56" s="74">
        <f t="shared" si="21"/>
        <v>0</v>
      </c>
      <c r="CI56" s="174"/>
      <c r="CJ56" s="174"/>
      <c r="CK56" s="174"/>
      <c r="CL56" s="100" t="e">
        <f t="shared" si="22"/>
        <v>#DIV/0!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/>
      <c r="DB56" s="83">
        <f t="shared" si="27"/>
        <v>0</v>
      </c>
      <c r="DC56" s="174"/>
      <c r="DD56" s="83">
        <f t="shared" si="28"/>
        <v>0</v>
      </c>
      <c r="DE56" s="174"/>
      <c r="DF56" s="83">
        <f t="shared" si="29"/>
        <v>0</v>
      </c>
      <c r="DG56" s="174"/>
      <c r="DH56" s="174"/>
      <c r="DI56" s="174"/>
      <c r="DJ56" s="100" t="e">
        <f t="shared" si="30"/>
        <v>#DIV/0!</v>
      </c>
      <c r="DK56" s="309"/>
      <c r="DL56" s="311"/>
      <c r="DM56" s="102"/>
      <c r="DN56" s="74">
        <f t="shared" si="31"/>
        <v>0</v>
      </c>
      <c r="DO56" s="1"/>
      <c r="DP56" s="74">
        <f t="shared" si="32"/>
        <v>0</v>
      </c>
      <c r="DQ56" s="1"/>
      <c r="DR56" s="74">
        <f t="shared" si="33"/>
        <v>0</v>
      </c>
      <c r="DS56" s="1"/>
      <c r="DT56" s="1"/>
      <c r="DU56" s="110">
        <f t="shared" si="34"/>
        <v>0</v>
      </c>
      <c r="DV56" s="108" t="e">
        <f t="shared" si="35"/>
        <v>#DIV/0!</v>
      </c>
    </row>
    <row r="57" spans="8:126" ht="16.5" thickTop="1" thickBot="1" x14ac:dyDescent="0.3">
      <c r="AX57" s="193">
        <f>AV56</f>
        <v>338942</v>
      </c>
      <c r="AY57" s="194"/>
      <c r="AZ57" s="193">
        <f>AY56</f>
        <v>45598</v>
      </c>
      <c r="BA57" s="213">
        <f>M36-BA55</f>
        <v>-384540</v>
      </c>
      <c r="BC57" s="308" t="str">
        <f>C31</f>
        <v>MARTES</v>
      </c>
      <c r="BD57" s="312">
        <f>AU31</f>
        <v>42731</v>
      </c>
      <c r="BE57" s="135"/>
      <c r="BF57" s="82">
        <f t="shared" si="36"/>
        <v>0</v>
      </c>
      <c r="BG57" s="79"/>
      <c r="BH57" s="82">
        <f t="shared" si="14"/>
        <v>0</v>
      </c>
      <c r="BI57" s="79"/>
      <c r="BJ57" s="82">
        <f t="shared" si="15"/>
        <v>0</v>
      </c>
      <c r="BK57" s="79"/>
      <c r="BL57" s="174"/>
      <c r="BM57" s="174"/>
      <c r="BN57" s="119" t="e">
        <f t="shared" si="9"/>
        <v>#DIV/0!</v>
      </c>
      <c r="BO57" s="308" t="str">
        <f>BC57</f>
        <v>MARTES</v>
      </c>
      <c r="BP57" s="314">
        <f>BD57</f>
        <v>42731</v>
      </c>
      <c r="BQ57" s="99"/>
      <c r="BR57" s="83">
        <f t="shared" si="16"/>
        <v>0</v>
      </c>
      <c r="BS57" s="174"/>
      <c r="BT57" s="83">
        <f t="shared" si="39"/>
        <v>0</v>
      </c>
      <c r="BU57" s="174"/>
      <c r="BV57" s="83">
        <f t="shared" si="40"/>
        <v>0</v>
      </c>
      <c r="BW57" s="174"/>
      <c r="BX57" s="174"/>
      <c r="BY57" s="174"/>
      <c r="BZ57" s="100" t="e">
        <f t="shared" si="10"/>
        <v>#DIV/0!</v>
      </c>
      <c r="CA57" s="308" t="str">
        <f>BO57</f>
        <v>MARTES</v>
      </c>
      <c r="CB57" s="316">
        <f>BP57</f>
        <v>42731</v>
      </c>
      <c r="CC57" s="99"/>
      <c r="CD57" s="74">
        <f t="shared" si="19"/>
        <v>0</v>
      </c>
      <c r="CE57" s="174"/>
      <c r="CF57" s="74">
        <f t="shared" si="20"/>
        <v>0</v>
      </c>
      <c r="CG57" s="174"/>
      <c r="CH57" s="74">
        <f t="shared" si="21"/>
        <v>0</v>
      </c>
      <c r="CI57" s="174"/>
      <c r="CJ57" s="174"/>
      <c r="CK57" s="174"/>
      <c r="CL57" s="100" t="e">
        <f t="shared" si="22"/>
        <v>#DIV/0!</v>
      </c>
      <c r="CM57" s="308" t="str">
        <f>CA57</f>
        <v>MARTES</v>
      </c>
      <c r="CN57" s="318">
        <f>CB57</f>
        <v>42731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MARTES</v>
      </c>
      <c r="CZ57" s="306">
        <f>CN57</f>
        <v>42731</v>
      </c>
      <c r="DA57" s="99"/>
      <c r="DB57" s="83">
        <f t="shared" si="27"/>
        <v>0</v>
      </c>
      <c r="DC57" s="174"/>
      <c r="DD57" s="83">
        <f t="shared" si="28"/>
        <v>0</v>
      </c>
      <c r="DE57" s="174"/>
      <c r="DF57" s="83">
        <f t="shared" si="29"/>
        <v>0</v>
      </c>
      <c r="DG57" s="174"/>
      <c r="DH57" s="174"/>
      <c r="DI57" s="174"/>
      <c r="DJ57" s="100" t="e">
        <f t="shared" si="30"/>
        <v>#DIV/0!</v>
      </c>
      <c r="DK57" s="308" t="str">
        <f>CY57</f>
        <v>MARTES</v>
      </c>
      <c r="DL57" s="310">
        <f>CZ57</f>
        <v>42731</v>
      </c>
      <c r="DM57" s="102"/>
      <c r="DN57" s="74">
        <f t="shared" si="31"/>
        <v>0</v>
      </c>
      <c r="DO57" s="1"/>
      <c r="DP57" s="74">
        <f t="shared" si="32"/>
        <v>0</v>
      </c>
      <c r="DQ57" s="1"/>
      <c r="DR57" s="74">
        <f t="shared" si="33"/>
        <v>0</v>
      </c>
      <c r="DS57" s="1"/>
      <c r="DT57" s="1"/>
      <c r="DU57" s="110">
        <f t="shared" si="34"/>
        <v>0</v>
      </c>
      <c r="DV57" s="108" t="e">
        <f t="shared" si="35"/>
        <v>#DIV/0!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/>
      <c r="BF58" s="82">
        <f t="shared" si="36"/>
        <v>0</v>
      </c>
      <c r="BG58" s="79"/>
      <c r="BH58" s="82">
        <f t="shared" si="14"/>
        <v>0</v>
      </c>
      <c r="BI58" s="79"/>
      <c r="BJ58" s="82">
        <f t="shared" si="15"/>
        <v>0</v>
      </c>
      <c r="BK58" s="79"/>
      <c r="BL58" s="174"/>
      <c r="BM58" s="174"/>
      <c r="BN58" s="119" t="e">
        <f t="shared" si="9"/>
        <v>#DIV/0!</v>
      </c>
      <c r="BO58" s="309"/>
      <c r="BP58" s="315"/>
      <c r="BQ58" s="99"/>
      <c r="BR58" s="83">
        <f t="shared" si="16"/>
        <v>0</v>
      </c>
      <c r="BS58" s="174"/>
      <c r="BT58" s="83">
        <f t="shared" si="39"/>
        <v>0</v>
      </c>
      <c r="BU58" s="174"/>
      <c r="BV58" s="83">
        <f t="shared" si="40"/>
        <v>0</v>
      </c>
      <c r="BW58" s="174"/>
      <c r="BX58" s="174"/>
      <c r="BY58" s="174"/>
      <c r="BZ58" s="100" t="e">
        <f t="shared" si="10"/>
        <v>#DIV/0!</v>
      </c>
      <c r="CA58" s="309"/>
      <c r="CB58" s="317"/>
      <c r="CC58" s="99"/>
      <c r="CD58" s="74">
        <f t="shared" si="19"/>
        <v>0</v>
      </c>
      <c r="CE58" s="174"/>
      <c r="CF58" s="74">
        <f t="shared" si="20"/>
        <v>0</v>
      </c>
      <c r="CG58" s="174"/>
      <c r="CH58" s="74">
        <f t="shared" si="21"/>
        <v>0</v>
      </c>
      <c r="CI58" s="174"/>
      <c r="CJ58" s="174"/>
      <c r="CK58" s="174"/>
      <c r="CL58" s="100" t="e">
        <f t="shared" si="22"/>
        <v>#DIV/0!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/>
      <c r="DB58" s="83">
        <f t="shared" si="27"/>
        <v>0</v>
      </c>
      <c r="DC58" s="174"/>
      <c r="DD58" s="83">
        <f t="shared" si="28"/>
        <v>0</v>
      </c>
      <c r="DE58" s="174"/>
      <c r="DF58" s="83">
        <f t="shared" si="29"/>
        <v>0</v>
      </c>
      <c r="DG58" s="174"/>
      <c r="DH58" s="174"/>
      <c r="DI58" s="174"/>
      <c r="DJ58" s="100" t="e">
        <f t="shared" si="30"/>
        <v>#DIV/0!</v>
      </c>
      <c r="DK58" s="309"/>
      <c r="DL58" s="311"/>
      <c r="DM58" s="102"/>
      <c r="DN58" s="74">
        <f t="shared" si="31"/>
        <v>0</v>
      </c>
      <c r="DO58" s="1"/>
      <c r="DP58" s="74">
        <f t="shared" si="32"/>
        <v>0</v>
      </c>
      <c r="DQ58" s="1"/>
      <c r="DR58" s="74">
        <f t="shared" si="33"/>
        <v>0</v>
      </c>
      <c r="DS58" s="1"/>
      <c r="DT58" s="1"/>
      <c r="DU58" s="110">
        <f t="shared" si="34"/>
        <v>0</v>
      </c>
      <c r="DV58" s="108" t="e">
        <f t="shared" si="35"/>
        <v>#DIV/0!</v>
      </c>
    </row>
    <row r="59" spans="8:126" ht="15.75" thickTop="1" x14ac:dyDescent="0.25">
      <c r="BC59" s="308" t="str">
        <f>C32</f>
        <v>MIÉRCOLES</v>
      </c>
      <c r="BD59" s="312">
        <f>AU32</f>
        <v>42732</v>
      </c>
      <c r="BE59" s="135"/>
      <c r="BF59" s="82">
        <f t="shared" si="36"/>
        <v>0</v>
      </c>
      <c r="BG59" s="79"/>
      <c r="BH59" s="82">
        <f t="shared" si="14"/>
        <v>0</v>
      </c>
      <c r="BI59" s="79"/>
      <c r="BJ59" s="82">
        <f t="shared" si="15"/>
        <v>0</v>
      </c>
      <c r="BK59" s="79"/>
      <c r="BL59" s="174"/>
      <c r="BM59" s="174"/>
      <c r="BN59" s="119" t="e">
        <f t="shared" si="9"/>
        <v>#DIV/0!</v>
      </c>
      <c r="BO59" s="308" t="str">
        <f>BC59</f>
        <v>MIÉRCOLES</v>
      </c>
      <c r="BP59" s="314">
        <f>BD59</f>
        <v>42732</v>
      </c>
      <c r="BQ59" s="99"/>
      <c r="BR59" s="83">
        <f t="shared" si="16"/>
        <v>0</v>
      </c>
      <c r="BS59" s="174"/>
      <c r="BT59" s="83">
        <f t="shared" si="39"/>
        <v>0</v>
      </c>
      <c r="BU59" s="174"/>
      <c r="BV59" s="83">
        <f t="shared" si="40"/>
        <v>0</v>
      </c>
      <c r="BW59" s="174"/>
      <c r="BX59" s="174"/>
      <c r="BY59" s="174"/>
      <c r="BZ59" s="100" t="e">
        <f t="shared" si="10"/>
        <v>#DIV/0!</v>
      </c>
      <c r="CA59" s="308" t="str">
        <f>BO59</f>
        <v>MIÉRCOLES</v>
      </c>
      <c r="CB59" s="316">
        <f>BP59</f>
        <v>42732</v>
      </c>
      <c r="CC59" s="99"/>
      <c r="CD59" s="74">
        <f t="shared" si="19"/>
        <v>0</v>
      </c>
      <c r="CE59" s="174"/>
      <c r="CF59" s="74">
        <f t="shared" si="20"/>
        <v>0</v>
      </c>
      <c r="CG59" s="174"/>
      <c r="CH59" s="74">
        <f t="shared" si="21"/>
        <v>0</v>
      </c>
      <c r="CI59" s="174"/>
      <c r="CJ59" s="174"/>
      <c r="CK59" s="174"/>
      <c r="CL59" s="100" t="e">
        <f t="shared" si="22"/>
        <v>#DIV/0!</v>
      </c>
      <c r="CM59" s="308" t="str">
        <f>CA59</f>
        <v>MIÉRCOLES</v>
      </c>
      <c r="CN59" s="318">
        <f>CB59</f>
        <v>42732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MIÉRCOLES</v>
      </c>
      <c r="CZ59" s="306">
        <f>CN59</f>
        <v>42732</v>
      </c>
      <c r="DA59" s="99"/>
      <c r="DB59" s="83">
        <f t="shared" si="27"/>
        <v>0</v>
      </c>
      <c r="DC59" s="174"/>
      <c r="DD59" s="83">
        <f t="shared" si="28"/>
        <v>0</v>
      </c>
      <c r="DE59" s="174"/>
      <c r="DF59" s="83">
        <f t="shared" si="29"/>
        <v>0</v>
      </c>
      <c r="DG59" s="174"/>
      <c r="DH59" s="174"/>
      <c r="DI59" s="174"/>
      <c r="DJ59" s="100" t="e">
        <f t="shared" si="30"/>
        <v>#DIV/0!</v>
      </c>
      <c r="DK59" s="308" t="str">
        <f>CY59</f>
        <v>MIÉRCOLES</v>
      </c>
      <c r="DL59" s="310">
        <f>CZ59</f>
        <v>42732</v>
      </c>
      <c r="DM59" s="102"/>
      <c r="DN59" s="74">
        <f t="shared" si="31"/>
        <v>0</v>
      </c>
      <c r="DO59" s="1"/>
      <c r="DP59" s="74">
        <f t="shared" si="32"/>
        <v>0</v>
      </c>
      <c r="DQ59" s="1"/>
      <c r="DR59" s="74">
        <f t="shared" si="33"/>
        <v>0</v>
      </c>
      <c r="DS59" s="1"/>
      <c r="DT59" s="1"/>
      <c r="DU59" s="110">
        <f t="shared" si="34"/>
        <v>0</v>
      </c>
      <c r="DV59" s="108" t="e">
        <f t="shared" si="35"/>
        <v>#DIV/0!</v>
      </c>
    </row>
    <row r="60" spans="8:126" ht="15.75" thickBot="1" x14ac:dyDescent="0.3">
      <c r="BC60" s="309"/>
      <c r="BD60" s="313"/>
      <c r="BE60" s="135"/>
      <c r="BF60" s="82">
        <f t="shared" si="36"/>
        <v>0</v>
      </c>
      <c r="BG60" s="79"/>
      <c r="BH60" s="82">
        <f t="shared" si="14"/>
        <v>0</v>
      </c>
      <c r="BI60" s="79"/>
      <c r="BJ60" s="82">
        <f t="shared" si="15"/>
        <v>0</v>
      </c>
      <c r="BK60" s="79"/>
      <c r="BL60" s="174"/>
      <c r="BM60" s="174"/>
      <c r="BN60" s="119" t="e">
        <f t="shared" si="9"/>
        <v>#DIV/0!</v>
      </c>
      <c r="BO60" s="309"/>
      <c r="BP60" s="315"/>
      <c r="BQ60" s="99"/>
      <c r="BR60" s="83">
        <f t="shared" si="16"/>
        <v>0</v>
      </c>
      <c r="BS60" s="174"/>
      <c r="BT60" s="83">
        <f t="shared" si="39"/>
        <v>0</v>
      </c>
      <c r="BU60" s="174"/>
      <c r="BV60" s="83">
        <f t="shared" si="40"/>
        <v>0</v>
      </c>
      <c r="BW60" s="174"/>
      <c r="BX60" s="174"/>
      <c r="BY60" s="174"/>
      <c r="BZ60" s="100" t="e">
        <f t="shared" si="10"/>
        <v>#DIV/0!</v>
      </c>
      <c r="CA60" s="309"/>
      <c r="CB60" s="317"/>
      <c r="CC60" s="99"/>
      <c r="CD60" s="74">
        <f t="shared" si="19"/>
        <v>0</v>
      </c>
      <c r="CE60" s="174"/>
      <c r="CF60" s="74">
        <f t="shared" si="20"/>
        <v>0</v>
      </c>
      <c r="CG60" s="174"/>
      <c r="CH60" s="74">
        <f t="shared" si="21"/>
        <v>0</v>
      </c>
      <c r="CI60" s="174"/>
      <c r="CJ60" s="174"/>
      <c r="CK60" s="174"/>
      <c r="CL60" s="100" t="e">
        <f t="shared" si="22"/>
        <v>#DIV/0!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/>
      <c r="DB60" s="83">
        <f t="shared" si="27"/>
        <v>0</v>
      </c>
      <c r="DC60" s="174"/>
      <c r="DD60" s="83">
        <f t="shared" si="28"/>
        <v>0</v>
      </c>
      <c r="DE60" s="174"/>
      <c r="DF60" s="83">
        <f t="shared" si="29"/>
        <v>0</v>
      </c>
      <c r="DG60" s="174"/>
      <c r="DH60" s="174"/>
      <c r="DI60" s="174"/>
      <c r="DJ60" s="100" t="e">
        <f t="shared" si="30"/>
        <v>#DIV/0!</v>
      </c>
      <c r="DK60" s="309"/>
      <c r="DL60" s="311"/>
      <c r="DM60" s="102"/>
      <c r="DN60" s="74">
        <f t="shared" si="31"/>
        <v>0</v>
      </c>
      <c r="DO60" s="1"/>
      <c r="DP60" s="74">
        <f t="shared" si="32"/>
        <v>0</v>
      </c>
      <c r="DQ60" s="1"/>
      <c r="DR60" s="74">
        <f t="shared" si="33"/>
        <v>0</v>
      </c>
      <c r="DS60" s="1"/>
      <c r="DT60" s="1"/>
      <c r="DU60" s="110">
        <f t="shared" si="34"/>
        <v>0</v>
      </c>
      <c r="DV60" s="108" t="e">
        <f t="shared" si="35"/>
        <v>#DIV/0!</v>
      </c>
    </row>
    <row r="61" spans="8:126" x14ac:dyDescent="0.25">
      <c r="BC61" s="308" t="str">
        <f>C33</f>
        <v>JUEVES</v>
      </c>
      <c r="BD61" s="312">
        <f>AU33</f>
        <v>42733</v>
      </c>
      <c r="BE61" s="135"/>
      <c r="BF61" s="82">
        <f t="shared" si="36"/>
        <v>0</v>
      </c>
      <c r="BG61" s="79"/>
      <c r="BH61" s="82">
        <f t="shared" si="14"/>
        <v>0</v>
      </c>
      <c r="BI61" s="79"/>
      <c r="BJ61" s="82">
        <f t="shared" si="15"/>
        <v>0</v>
      </c>
      <c r="BK61" s="79"/>
      <c r="BL61" s="174"/>
      <c r="BM61" s="174"/>
      <c r="BN61" s="119" t="e">
        <f t="shared" si="9"/>
        <v>#DIV/0!</v>
      </c>
      <c r="BO61" s="308" t="str">
        <f>BC61</f>
        <v>JUEVES</v>
      </c>
      <c r="BP61" s="314">
        <f>BD61</f>
        <v>42733</v>
      </c>
      <c r="BQ61" s="99"/>
      <c r="BR61" s="83">
        <f t="shared" si="16"/>
        <v>0</v>
      </c>
      <c r="BS61" s="174"/>
      <c r="BT61" s="83">
        <f t="shared" si="39"/>
        <v>0</v>
      </c>
      <c r="BU61" s="174"/>
      <c r="BV61" s="83">
        <f t="shared" si="40"/>
        <v>0</v>
      </c>
      <c r="BW61" s="174"/>
      <c r="BX61" s="174"/>
      <c r="BY61" s="174"/>
      <c r="BZ61" s="100" t="e">
        <f t="shared" si="10"/>
        <v>#DIV/0!</v>
      </c>
      <c r="CA61" s="308" t="str">
        <f>BO61</f>
        <v>JUEVES</v>
      </c>
      <c r="CB61" s="316">
        <f>BP61</f>
        <v>42733</v>
      </c>
      <c r="CC61" s="99"/>
      <c r="CD61" s="74">
        <f t="shared" si="19"/>
        <v>0</v>
      </c>
      <c r="CE61" s="174"/>
      <c r="CF61" s="74">
        <f t="shared" si="20"/>
        <v>0</v>
      </c>
      <c r="CG61" s="174"/>
      <c r="CH61" s="74">
        <f t="shared" si="21"/>
        <v>0</v>
      </c>
      <c r="CI61" s="174"/>
      <c r="CJ61" s="174"/>
      <c r="CK61" s="174"/>
      <c r="CL61" s="100" t="e">
        <f t="shared" si="22"/>
        <v>#DIV/0!</v>
      </c>
      <c r="CM61" s="308" t="str">
        <f>CA61</f>
        <v>JUEVES</v>
      </c>
      <c r="CN61" s="318">
        <f>CB61</f>
        <v>42733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JUEVES</v>
      </c>
      <c r="CZ61" s="306">
        <f>CN61</f>
        <v>42733</v>
      </c>
      <c r="DA61" s="99"/>
      <c r="DB61" s="83">
        <f t="shared" si="27"/>
        <v>0</v>
      </c>
      <c r="DC61" s="174"/>
      <c r="DD61" s="83">
        <f t="shared" si="28"/>
        <v>0</v>
      </c>
      <c r="DE61" s="174"/>
      <c r="DF61" s="83">
        <f t="shared" si="29"/>
        <v>0</v>
      </c>
      <c r="DG61" s="174"/>
      <c r="DH61" s="174"/>
      <c r="DI61" s="174"/>
      <c r="DJ61" s="100" t="e">
        <f t="shared" si="30"/>
        <v>#DIV/0!</v>
      </c>
      <c r="DK61" s="308" t="str">
        <f>CY61</f>
        <v>JUEVES</v>
      </c>
      <c r="DL61" s="310">
        <f>CZ61</f>
        <v>42733</v>
      </c>
      <c r="DM61" s="102"/>
      <c r="DN61" s="74">
        <f t="shared" si="31"/>
        <v>0</v>
      </c>
      <c r="DO61" s="1"/>
      <c r="DP61" s="74">
        <f t="shared" si="32"/>
        <v>0</v>
      </c>
      <c r="DQ61" s="1"/>
      <c r="DR61" s="74">
        <f t="shared" si="33"/>
        <v>0</v>
      </c>
      <c r="DS61" s="1"/>
      <c r="DT61" s="1"/>
      <c r="DU61" s="110">
        <f t="shared" si="34"/>
        <v>0</v>
      </c>
      <c r="DV61" s="108" t="e">
        <f t="shared" si="35"/>
        <v>#DIV/0!</v>
      </c>
    </row>
    <row r="62" spans="8:126" ht="15.75" thickBot="1" x14ac:dyDescent="0.3">
      <c r="BC62" s="309"/>
      <c r="BD62" s="313"/>
      <c r="BE62" s="135"/>
      <c r="BF62" s="82">
        <f t="shared" si="36"/>
        <v>0</v>
      </c>
      <c r="BG62" s="79"/>
      <c r="BH62" s="82">
        <f t="shared" si="14"/>
        <v>0</v>
      </c>
      <c r="BI62" s="79"/>
      <c r="BJ62" s="82">
        <f t="shared" si="15"/>
        <v>0</v>
      </c>
      <c r="BK62" s="79"/>
      <c r="BL62" s="174"/>
      <c r="BM62" s="174"/>
      <c r="BN62" s="119" t="e">
        <f t="shared" si="9"/>
        <v>#DIV/0!</v>
      </c>
      <c r="BO62" s="309"/>
      <c r="BP62" s="315"/>
      <c r="BQ62" s="99"/>
      <c r="BR62" s="83">
        <f t="shared" si="16"/>
        <v>0</v>
      </c>
      <c r="BS62" s="174"/>
      <c r="BT62" s="83">
        <f t="shared" si="39"/>
        <v>0</v>
      </c>
      <c r="BU62" s="174"/>
      <c r="BV62" s="83">
        <f t="shared" si="40"/>
        <v>0</v>
      </c>
      <c r="BW62" s="174"/>
      <c r="BX62" s="174"/>
      <c r="BY62" s="174"/>
      <c r="BZ62" s="100" t="e">
        <f t="shared" si="10"/>
        <v>#DIV/0!</v>
      </c>
      <c r="CA62" s="309"/>
      <c r="CB62" s="317"/>
      <c r="CC62" s="99"/>
      <c r="CD62" s="74">
        <f t="shared" si="19"/>
        <v>0</v>
      </c>
      <c r="CE62" s="174"/>
      <c r="CF62" s="74">
        <f t="shared" si="20"/>
        <v>0</v>
      </c>
      <c r="CG62" s="174"/>
      <c r="CH62" s="74">
        <f t="shared" si="21"/>
        <v>0</v>
      </c>
      <c r="CI62" s="174"/>
      <c r="CJ62" s="174"/>
      <c r="CK62" s="174"/>
      <c r="CL62" s="100" t="e">
        <f t="shared" si="22"/>
        <v>#DIV/0!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/>
      <c r="DB62" s="83">
        <f t="shared" si="27"/>
        <v>0</v>
      </c>
      <c r="DC62" s="174"/>
      <c r="DD62" s="83">
        <f t="shared" si="28"/>
        <v>0</v>
      </c>
      <c r="DE62" s="174"/>
      <c r="DF62" s="83">
        <f t="shared" si="29"/>
        <v>0</v>
      </c>
      <c r="DG62" s="174"/>
      <c r="DH62" s="174"/>
      <c r="DI62" s="174"/>
      <c r="DJ62" s="100" t="e">
        <f t="shared" si="30"/>
        <v>#DIV/0!</v>
      </c>
      <c r="DK62" s="309"/>
      <c r="DL62" s="311"/>
      <c r="DM62" s="102"/>
      <c r="DN62" s="74">
        <f t="shared" si="31"/>
        <v>0</v>
      </c>
      <c r="DO62" s="1"/>
      <c r="DP62" s="74">
        <f t="shared" si="32"/>
        <v>0</v>
      </c>
      <c r="DQ62" s="1"/>
      <c r="DR62" s="74">
        <f t="shared" si="33"/>
        <v>0</v>
      </c>
      <c r="DS62" s="1"/>
      <c r="DT62" s="1"/>
      <c r="DU62" s="110">
        <f t="shared" si="34"/>
        <v>0</v>
      </c>
      <c r="DV62" s="108" t="e">
        <f t="shared" si="35"/>
        <v>#DIV/0!</v>
      </c>
    </row>
    <row r="63" spans="8:126" x14ac:dyDescent="0.25">
      <c r="BC63" s="308" t="str">
        <f>C34</f>
        <v>VIERNES</v>
      </c>
      <c r="BD63" s="312">
        <f>AU34</f>
        <v>42734</v>
      </c>
      <c r="BE63" s="135"/>
      <c r="BF63" s="82">
        <f t="shared" si="36"/>
        <v>0</v>
      </c>
      <c r="BG63" s="79"/>
      <c r="BH63" s="82">
        <f t="shared" si="14"/>
        <v>0</v>
      </c>
      <c r="BI63" s="79"/>
      <c r="BJ63" s="82">
        <f t="shared" si="15"/>
        <v>0</v>
      </c>
      <c r="BK63" s="79"/>
      <c r="BL63" s="174"/>
      <c r="BM63" s="174"/>
      <c r="BN63" s="119" t="e">
        <f t="shared" si="9"/>
        <v>#DIV/0!</v>
      </c>
      <c r="BO63" s="308" t="str">
        <f t="shared" ref="BO63:BP65" si="47">BC63</f>
        <v>VIERNES</v>
      </c>
      <c r="BP63" s="314">
        <f t="shared" si="47"/>
        <v>42734</v>
      </c>
      <c r="BQ63" s="99"/>
      <c r="BR63" s="83">
        <f t="shared" si="16"/>
        <v>0</v>
      </c>
      <c r="BS63" s="174"/>
      <c r="BT63" s="83">
        <f t="shared" si="39"/>
        <v>0</v>
      </c>
      <c r="BU63" s="174"/>
      <c r="BV63" s="83">
        <f t="shared" si="40"/>
        <v>0</v>
      </c>
      <c r="BW63" s="174"/>
      <c r="BX63" s="174"/>
      <c r="BY63" s="174"/>
      <c r="BZ63" s="100" t="e">
        <f t="shared" si="10"/>
        <v>#DIV/0!</v>
      </c>
      <c r="CA63" s="308" t="str">
        <f t="shared" ref="CA63:CB65" si="48">BO63</f>
        <v>VIERNES</v>
      </c>
      <c r="CB63" s="316">
        <f t="shared" si="48"/>
        <v>42734</v>
      </c>
      <c r="CC63" s="99"/>
      <c r="CD63" s="74">
        <f t="shared" si="19"/>
        <v>0</v>
      </c>
      <c r="CE63" s="174"/>
      <c r="CF63" s="74">
        <f t="shared" si="20"/>
        <v>0</v>
      </c>
      <c r="CG63" s="174"/>
      <c r="CH63" s="74">
        <f t="shared" si="21"/>
        <v>0</v>
      </c>
      <c r="CI63" s="174"/>
      <c r="CJ63" s="174"/>
      <c r="CK63" s="174"/>
      <c r="CL63" s="100" t="e">
        <f t="shared" si="22"/>
        <v>#DIV/0!</v>
      </c>
      <c r="CM63" s="308" t="str">
        <f t="shared" ref="CM63:CN65" si="49">CA63</f>
        <v>VIERNES</v>
      </c>
      <c r="CN63" s="318">
        <f t="shared" si="49"/>
        <v>42734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:CZ65" si="50">CM63</f>
        <v>VIERNES</v>
      </c>
      <c r="CZ63" s="306">
        <f t="shared" si="50"/>
        <v>42734</v>
      </c>
      <c r="DA63" s="99"/>
      <c r="DB63" s="83">
        <f t="shared" si="27"/>
        <v>0</v>
      </c>
      <c r="DC63" s="174"/>
      <c r="DD63" s="83">
        <f t="shared" si="28"/>
        <v>0</v>
      </c>
      <c r="DE63" s="174"/>
      <c r="DF63" s="83">
        <f t="shared" si="29"/>
        <v>0</v>
      </c>
      <c r="DG63" s="174"/>
      <c r="DH63" s="174"/>
      <c r="DI63" s="174"/>
      <c r="DJ63" s="100" t="e">
        <f t="shared" si="30"/>
        <v>#DIV/0!</v>
      </c>
      <c r="DK63" s="308" t="str">
        <f t="shared" ref="DK63:DL65" si="51">CY63</f>
        <v>VIERNES</v>
      </c>
      <c r="DL63" s="310">
        <f t="shared" si="51"/>
        <v>42734</v>
      </c>
      <c r="DM63" s="102"/>
      <c r="DN63" s="74">
        <f t="shared" si="31"/>
        <v>0</v>
      </c>
      <c r="DO63" s="1"/>
      <c r="DP63" s="74">
        <f t="shared" si="32"/>
        <v>0</v>
      </c>
      <c r="DQ63" s="1"/>
      <c r="DR63" s="74">
        <f t="shared" si="33"/>
        <v>0</v>
      </c>
      <c r="DS63" s="1"/>
      <c r="DT63" s="1"/>
      <c r="DU63" s="110">
        <f t="shared" si="34"/>
        <v>0</v>
      </c>
      <c r="DV63" s="108" t="e">
        <f t="shared" si="35"/>
        <v>#DIV/0!</v>
      </c>
    </row>
    <row r="64" spans="8:126" ht="15.75" thickBot="1" x14ac:dyDescent="0.3">
      <c r="BC64" s="309"/>
      <c r="BD64" s="313"/>
      <c r="BE64" s="135"/>
      <c r="BF64" s="82">
        <f t="shared" si="36"/>
        <v>0</v>
      </c>
      <c r="BG64" s="79"/>
      <c r="BH64" s="82">
        <f t="shared" si="14"/>
        <v>0</v>
      </c>
      <c r="BI64" s="79"/>
      <c r="BJ64" s="82">
        <f t="shared" si="15"/>
        <v>0</v>
      </c>
      <c r="BK64" s="79"/>
      <c r="BL64" s="174"/>
      <c r="BM64" s="174"/>
      <c r="BN64" s="119" t="e">
        <f t="shared" si="9"/>
        <v>#DIV/0!</v>
      </c>
      <c r="BO64" s="309"/>
      <c r="BP64" s="315"/>
      <c r="BQ64" s="99"/>
      <c r="BR64" s="83">
        <f t="shared" si="16"/>
        <v>0</v>
      </c>
      <c r="BS64" s="174"/>
      <c r="BT64" s="83">
        <f t="shared" si="39"/>
        <v>0</v>
      </c>
      <c r="BU64" s="174"/>
      <c r="BV64" s="83">
        <f t="shared" si="40"/>
        <v>0</v>
      </c>
      <c r="BW64" s="174"/>
      <c r="BX64" s="174"/>
      <c r="BY64" s="174"/>
      <c r="BZ64" s="100" t="e">
        <f t="shared" si="10"/>
        <v>#DIV/0!</v>
      </c>
      <c r="CA64" s="309"/>
      <c r="CB64" s="317"/>
      <c r="CC64" s="99"/>
      <c r="CD64" s="74">
        <f t="shared" si="19"/>
        <v>0</v>
      </c>
      <c r="CE64" s="174"/>
      <c r="CF64" s="74">
        <f t="shared" si="20"/>
        <v>0</v>
      </c>
      <c r="CG64" s="174"/>
      <c r="CH64" s="74">
        <f t="shared" si="21"/>
        <v>0</v>
      </c>
      <c r="CI64" s="174"/>
      <c r="CJ64" s="174"/>
      <c r="CK64" s="174"/>
      <c r="CL64" s="100" t="e">
        <f t="shared" si="22"/>
        <v>#DIV/0!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/>
      <c r="DB64" s="83">
        <f t="shared" si="27"/>
        <v>0</v>
      </c>
      <c r="DC64" s="174"/>
      <c r="DD64" s="83">
        <f t="shared" si="28"/>
        <v>0</v>
      </c>
      <c r="DE64" s="174"/>
      <c r="DF64" s="83">
        <f t="shared" si="29"/>
        <v>0</v>
      </c>
      <c r="DG64" s="174"/>
      <c r="DH64" s="174"/>
      <c r="DI64" s="174"/>
      <c r="DJ64" s="100" t="e">
        <f t="shared" si="30"/>
        <v>#DIV/0!</v>
      </c>
      <c r="DK64" s="309"/>
      <c r="DL64" s="311"/>
      <c r="DM64" s="102"/>
      <c r="DN64" s="74">
        <f t="shared" si="31"/>
        <v>0</v>
      </c>
      <c r="DO64" s="1"/>
      <c r="DP64" s="74">
        <f t="shared" si="32"/>
        <v>0</v>
      </c>
      <c r="DQ64" s="1"/>
      <c r="DR64" s="74">
        <f t="shared" si="33"/>
        <v>0</v>
      </c>
      <c r="DS64" s="1"/>
      <c r="DT64" s="1"/>
      <c r="DU64" s="110">
        <f t="shared" si="34"/>
        <v>0</v>
      </c>
      <c r="DV64" s="108" t="e">
        <f t="shared" si="35"/>
        <v>#DIV/0!</v>
      </c>
    </row>
    <row r="65" spans="55:126" x14ac:dyDescent="0.25">
      <c r="BC65" s="308" t="str">
        <f>C35</f>
        <v>SÁBADO</v>
      </c>
      <c r="BD65" s="312">
        <f>AU35</f>
        <v>42735</v>
      </c>
      <c r="BE65" s="135"/>
      <c r="BF65" s="82">
        <f t="shared" si="36"/>
        <v>0</v>
      </c>
      <c r="BG65" s="79"/>
      <c r="BH65" s="82">
        <f t="shared" si="14"/>
        <v>0</v>
      </c>
      <c r="BI65" s="79"/>
      <c r="BJ65" s="82">
        <f t="shared" si="15"/>
        <v>0</v>
      </c>
      <c r="BK65" s="79"/>
      <c r="BL65" s="174"/>
      <c r="BM65" s="174"/>
      <c r="BN65" s="119" t="e">
        <f t="shared" si="9"/>
        <v>#DIV/0!</v>
      </c>
      <c r="BO65" s="308" t="str">
        <f t="shared" ref="BO65" si="52">BC65</f>
        <v>SÁBADO</v>
      </c>
      <c r="BP65" s="314">
        <f t="shared" si="47"/>
        <v>42735</v>
      </c>
      <c r="BQ65" s="99"/>
      <c r="BR65" s="83">
        <f t="shared" si="16"/>
        <v>0</v>
      </c>
      <c r="BS65" s="174"/>
      <c r="BT65" s="83">
        <f t="shared" si="39"/>
        <v>0</v>
      </c>
      <c r="BU65" s="174"/>
      <c r="BV65" s="83">
        <f t="shared" si="40"/>
        <v>0</v>
      </c>
      <c r="BW65" s="174"/>
      <c r="BX65" s="174"/>
      <c r="BY65" s="174"/>
      <c r="BZ65" s="100" t="e">
        <f t="shared" si="10"/>
        <v>#DIV/0!</v>
      </c>
      <c r="CA65" s="308" t="str">
        <f t="shared" ref="CA65" si="53">BO65</f>
        <v>SÁBADO</v>
      </c>
      <c r="CB65" s="316">
        <f t="shared" si="48"/>
        <v>42735</v>
      </c>
      <c r="CC65" s="99"/>
      <c r="CD65" s="74">
        <f t="shared" si="19"/>
        <v>0</v>
      </c>
      <c r="CE65" s="174"/>
      <c r="CF65" s="74">
        <f t="shared" si="20"/>
        <v>0</v>
      </c>
      <c r="CG65" s="174"/>
      <c r="CH65" s="74">
        <f t="shared" si="21"/>
        <v>0</v>
      </c>
      <c r="CI65" s="174"/>
      <c r="CJ65" s="174"/>
      <c r="CK65" s="174"/>
      <c r="CL65" s="100" t="e">
        <f t="shared" si="22"/>
        <v>#DIV/0!</v>
      </c>
      <c r="CM65" s="308" t="str">
        <f t="shared" ref="CM65" si="54">CA65</f>
        <v>SÁBADO</v>
      </c>
      <c r="CN65" s="318">
        <f t="shared" si="49"/>
        <v>42735</v>
      </c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 t="str">
        <f t="shared" ref="CY65" si="55">CM65</f>
        <v>SÁBADO</v>
      </c>
      <c r="CZ65" s="306">
        <f t="shared" si="50"/>
        <v>42735</v>
      </c>
      <c r="DA65" s="99"/>
      <c r="DB65" s="83">
        <f t="shared" si="27"/>
        <v>0</v>
      </c>
      <c r="DC65" s="174"/>
      <c r="DD65" s="83">
        <f t="shared" si="28"/>
        <v>0</v>
      </c>
      <c r="DE65" s="174"/>
      <c r="DF65" s="83">
        <f t="shared" si="29"/>
        <v>0</v>
      </c>
      <c r="DG65" s="174"/>
      <c r="DH65" s="174"/>
      <c r="DI65" s="174"/>
      <c r="DJ65" s="100" t="e">
        <f t="shared" si="30"/>
        <v>#DIV/0!</v>
      </c>
      <c r="DK65" s="308" t="str">
        <f t="shared" ref="DK65" si="56">CY65</f>
        <v>SÁBADO</v>
      </c>
      <c r="DL65" s="310">
        <f t="shared" si="51"/>
        <v>42735</v>
      </c>
      <c r="DM65" s="102"/>
      <c r="DN65" s="74">
        <f t="shared" si="31"/>
        <v>0</v>
      </c>
      <c r="DO65" s="1"/>
      <c r="DP65" s="74">
        <f t="shared" si="32"/>
        <v>0</v>
      </c>
      <c r="DQ65" s="1"/>
      <c r="DR65" s="74">
        <f t="shared" si="33"/>
        <v>0</v>
      </c>
      <c r="DS65" s="1"/>
      <c r="DT65" s="1"/>
      <c r="DU65" s="110">
        <f t="shared" si="34"/>
        <v>0</v>
      </c>
      <c r="DV65" s="108" t="e">
        <f t="shared" si="35"/>
        <v>#DIV/0!</v>
      </c>
    </row>
    <row r="66" spans="55:126" ht="15.75" thickBot="1" x14ac:dyDescent="0.3">
      <c r="BC66" s="309"/>
      <c r="BD66" s="313"/>
      <c r="BE66" s="95"/>
      <c r="BF66" s="82">
        <f t="shared" si="36"/>
        <v>0</v>
      </c>
      <c r="BG66" s="96"/>
      <c r="BH66" s="82">
        <f t="shared" si="14"/>
        <v>0</v>
      </c>
      <c r="BI66" s="96"/>
      <c r="BJ66" s="82">
        <f t="shared" si="15"/>
        <v>0</v>
      </c>
      <c r="BK66" s="96"/>
      <c r="BL66" s="97"/>
      <c r="BM66" s="97"/>
      <c r="BN66" s="119" t="e">
        <f t="shared" si="9"/>
        <v>#DIV/0!</v>
      </c>
      <c r="BO66" s="309"/>
      <c r="BP66" s="315"/>
      <c r="BQ66" s="120"/>
      <c r="BR66" s="83">
        <f t="shared" si="16"/>
        <v>0</v>
      </c>
      <c r="BS66" s="174"/>
      <c r="BT66" s="83">
        <f t="shared" si="39"/>
        <v>0</v>
      </c>
      <c r="BU66" s="174"/>
      <c r="BV66" s="83">
        <f t="shared" si="40"/>
        <v>0</v>
      </c>
      <c r="BW66" s="174"/>
      <c r="BX66" s="141"/>
      <c r="BY66" s="174"/>
      <c r="BZ66" s="100" t="e">
        <f t="shared" si="10"/>
        <v>#DIV/0!</v>
      </c>
      <c r="CA66" s="309"/>
      <c r="CB66" s="317"/>
      <c r="CC66" s="99"/>
      <c r="CD66" s="74">
        <f t="shared" si="19"/>
        <v>0</v>
      </c>
      <c r="CE66" s="174"/>
      <c r="CF66" s="74">
        <f t="shared" si="20"/>
        <v>0</v>
      </c>
      <c r="CG66" s="174"/>
      <c r="CH66" s="74">
        <f t="shared" si="21"/>
        <v>0</v>
      </c>
      <c r="CI66" s="174"/>
      <c r="CJ66" s="141"/>
      <c r="CK66" s="174"/>
      <c r="CL66" s="100" t="e">
        <f t="shared" si="22"/>
        <v>#DIV/0!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/>
      <c r="DB66" s="83">
        <f t="shared" si="27"/>
        <v>0</v>
      </c>
      <c r="DC66" s="174"/>
      <c r="DD66" s="83">
        <f t="shared" si="28"/>
        <v>0</v>
      </c>
      <c r="DE66" s="174"/>
      <c r="DF66" s="83">
        <f t="shared" si="29"/>
        <v>0</v>
      </c>
      <c r="DG66" s="174"/>
      <c r="DH66" s="141"/>
      <c r="DI66" s="174"/>
      <c r="DJ66" s="100" t="e">
        <f t="shared" si="30"/>
        <v>#DIV/0!</v>
      </c>
      <c r="DK66" s="309"/>
      <c r="DL66" s="311"/>
      <c r="DM66" s="103"/>
      <c r="DN66" s="87">
        <f t="shared" si="31"/>
        <v>0</v>
      </c>
      <c r="DO66" s="84"/>
      <c r="DP66" s="87">
        <f t="shared" si="32"/>
        <v>0</v>
      </c>
      <c r="DQ66" s="84"/>
      <c r="DR66" s="87">
        <f t="shared" si="33"/>
        <v>0</v>
      </c>
      <c r="DS66" s="84"/>
      <c r="DT66" s="84"/>
      <c r="DU66" s="110">
        <f t="shared" si="34"/>
        <v>0</v>
      </c>
      <c r="DV66" s="108" t="e">
        <f t="shared" si="35"/>
        <v>#DIV/0!</v>
      </c>
    </row>
    <row r="67" spans="55:126" ht="15.75" thickBot="1" x14ac:dyDescent="0.3">
      <c r="BD67" s="122" t="s">
        <v>28</v>
      </c>
      <c r="BE67" s="286">
        <f t="shared" ref="BE67:BM67" si="57">SUM(BE5:BE66)</f>
        <v>0</v>
      </c>
      <c r="BF67" s="82">
        <f t="shared" si="36"/>
        <v>0</v>
      </c>
      <c r="BG67" s="93">
        <f t="shared" si="57"/>
        <v>0</v>
      </c>
      <c r="BH67" s="82">
        <f t="shared" si="14"/>
        <v>0</v>
      </c>
      <c r="BI67" s="93">
        <f t="shared" si="57"/>
        <v>0</v>
      </c>
      <c r="BJ67" s="82">
        <f t="shared" si="15"/>
        <v>0</v>
      </c>
      <c r="BK67" s="93">
        <f t="shared" si="57"/>
        <v>0</v>
      </c>
      <c r="BL67" s="94">
        <f t="shared" si="57"/>
        <v>0</v>
      </c>
      <c r="BM67" s="121">
        <f t="shared" si="57"/>
        <v>0</v>
      </c>
      <c r="BN67" s="119" t="e">
        <f t="shared" si="9"/>
        <v>#DIV/0!</v>
      </c>
      <c r="BO67" s="127"/>
      <c r="BP67" s="131" t="s">
        <v>28</v>
      </c>
      <c r="BQ67" s="101">
        <f>SUM(BQ5:BQ66)</f>
        <v>0</v>
      </c>
      <c r="BR67" s="83">
        <f t="shared" si="16"/>
        <v>0</v>
      </c>
      <c r="BS67" s="80">
        <f>SUM(BS5:BS66)</f>
        <v>0</v>
      </c>
      <c r="BT67" s="83">
        <f t="shared" si="39"/>
        <v>0</v>
      </c>
      <c r="BU67" s="80">
        <f>SUM(BU5:BU66)</f>
        <v>0</v>
      </c>
      <c r="BV67" s="83">
        <f t="shared" si="40"/>
        <v>0</v>
      </c>
      <c r="BW67" s="76">
        <f>SUM(BW5:BW66)</f>
        <v>0</v>
      </c>
      <c r="BX67" s="142">
        <f>SUM(BX5:BX66)</f>
        <v>0</v>
      </c>
      <c r="BY67" s="86">
        <f>SUM(BY5:BY66)</f>
        <v>0</v>
      </c>
      <c r="BZ67" s="100" t="e">
        <f t="shared" si="10"/>
        <v>#DIV/0!</v>
      </c>
      <c r="CB67" s="122" t="s">
        <v>28</v>
      </c>
      <c r="CC67" s="101">
        <f>SUM(CC5:CC66)</f>
        <v>0</v>
      </c>
      <c r="CD67" s="74">
        <f t="shared" si="19"/>
        <v>0</v>
      </c>
      <c r="CE67" s="80">
        <f>SUM(CE5:CE66)</f>
        <v>0</v>
      </c>
      <c r="CF67" s="74">
        <f t="shared" si="20"/>
        <v>0</v>
      </c>
      <c r="CG67" s="80">
        <f>SUM(CG5:CG66)</f>
        <v>0</v>
      </c>
      <c r="CH67" s="74">
        <f t="shared" si="21"/>
        <v>0</v>
      </c>
      <c r="CI67" s="80">
        <f>SUM(CI5:CI66)</f>
        <v>0</v>
      </c>
      <c r="CJ67" s="174">
        <f>SUM(CJ5:CJ66)</f>
        <v>0</v>
      </c>
      <c r="CK67" s="86">
        <f>SUM(CK5:CK66)</f>
        <v>0</v>
      </c>
      <c r="CL67" s="100" t="e">
        <f t="shared" si="22"/>
        <v>#DIV/0!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0</v>
      </c>
      <c r="DB67" s="83">
        <f t="shared" si="27"/>
        <v>0</v>
      </c>
      <c r="DC67" s="80">
        <f>SUM(DC5:DC66)</f>
        <v>0</v>
      </c>
      <c r="DD67" s="83">
        <f t="shared" si="28"/>
        <v>0</v>
      </c>
      <c r="DE67" s="80">
        <f>SUM(DE5:DE66)</f>
        <v>0</v>
      </c>
      <c r="DF67" s="83">
        <f t="shared" si="29"/>
        <v>0</v>
      </c>
      <c r="DG67" s="80">
        <f>SUM(DG5:DG66)</f>
        <v>0</v>
      </c>
      <c r="DH67" s="174">
        <f>SUM(DH5:DH66)</f>
        <v>0</v>
      </c>
      <c r="DI67" s="86">
        <f>SUM(DI5:DI66)</f>
        <v>0</v>
      </c>
      <c r="DJ67" s="100" t="e">
        <f t="shared" si="30"/>
        <v>#DIV/0!</v>
      </c>
      <c r="DK67" s="130"/>
      <c r="DL67" s="105" t="s">
        <v>28</v>
      </c>
      <c r="DM67" s="104">
        <f>SUM(DM5:DM66)</f>
        <v>0</v>
      </c>
      <c r="DN67" s="74">
        <f t="shared" si="31"/>
        <v>0</v>
      </c>
      <c r="DO67" s="85">
        <f t="shared" ref="DO67:DU67" si="58">SUM(DO5:DO66)</f>
        <v>0</v>
      </c>
      <c r="DP67" s="74">
        <f t="shared" si="32"/>
        <v>0</v>
      </c>
      <c r="DQ67" s="85">
        <f t="shared" si="58"/>
        <v>0</v>
      </c>
      <c r="DR67" s="74">
        <f t="shared" si="33"/>
        <v>0</v>
      </c>
      <c r="DS67" s="85">
        <f t="shared" si="58"/>
        <v>0</v>
      </c>
      <c r="DT67" s="126">
        <f t="shared" si="58"/>
        <v>0</v>
      </c>
      <c r="DU67" s="123">
        <f t="shared" si="58"/>
        <v>0</v>
      </c>
      <c r="DV67" s="108" t="e">
        <f t="shared" si="35"/>
        <v>#DIV/0!</v>
      </c>
    </row>
  </sheetData>
  <dataConsolidate/>
  <mergeCells count="400"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5"/>
  <sheetViews>
    <sheetView workbookViewId="0">
      <selection activeCell="E32" sqref="E32"/>
    </sheetView>
  </sheetViews>
  <sheetFormatPr baseColWidth="10" defaultRowHeight="15" x14ac:dyDescent="0.25"/>
  <sheetData>
    <row r="2" spans="1:4" x14ac:dyDescent="0.25">
      <c r="C2" t="s">
        <v>38</v>
      </c>
      <c r="D2" t="s">
        <v>39</v>
      </c>
    </row>
    <row r="3" spans="1:4" x14ac:dyDescent="0.25">
      <c r="A3" t="s">
        <v>36</v>
      </c>
      <c r="C3">
        <f>B3/3</f>
        <v>0</v>
      </c>
      <c r="D3">
        <f>B3/90</f>
        <v>0</v>
      </c>
    </row>
    <row r="4" spans="1:4" x14ac:dyDescent="0.25">
      <c r="A4" t="s">
        <v>40</v>
      </c>
      <c r="B4">
        <f>1144380.25+599437</f>
        <v>1743817.25</v>
      </c>
      <c r="C4">
        <f>B4/3</f>
        <v>581272.41666666663</v>
      </c>
      <c r="D4">
        <f>B4/90</f>
        <v>19375.74722222222</v>
      </c>
    </row>
    <row r="5" spans="1:4" x14ac:dyDescent="0.25">
      <c r="A5" t="s">
        <v>35</v>
      </c>
      <c r="B5">
        <f>SUM(B3:B4)</f>
        <v>1743817.25</v>
      </c>
      <c r="C5">
        <f>SUM(C3:C4)</f>
        <v>581272.41666666663</v>
      </c>
      <c r="D5">
        <f>SUM(D3:D4)</f>
        <v>19375.74722222222</v>
      </c>
    </row>
    <row r="8" spans="1:4" x14ac:dyDescent="0.25">
      <c r="A8" t="s">
        <v>41</v>
      </c>
    </row>
    <row r="9" spans="1:4" x14ac:dyDescent="0.25">
      <c r="A9" t="s">
        <v>36</v>
      </c>
    </row>
    <row r="10" spans="1:4" x14ac:dyDescent="0.25">
      <c r="A10" t="s">
        <v>40</v>
      </c>
      <c r="B10">
        <f>96445+101432</f>
        <v>197877</v>
      </c>
    </row>
    <row r="11" spans="1:4" x14ac:dyDescent="0.25">
      <c r="B11">
        <f>SUM(B9:B10)</f>
        <v>197877</v>
      </c>
      <c r="C11">
        <f>B11/2</f>
        <v>98938.5</v>
      </c>
    </row>
    <row r="13" spans="1:4" x14ac:dyDescent="0.25">
      <c r="B13" t="s">
        <v>18</v>
      </c>
      <c r="C13" t="s">
        <v>19</v>
      </c>
      <c r="D13" t="s">
        <v>35</v>
      </c>
    </row>
    <row r="14" spans="1:4" x14ac:dyDescent="0.25">
      <c r="A14" t="s">
        <v>42</v>
      </c>
      <c r="D14">
        <f>SUM(B14:C14)</f>
        <v>0</v>
      </c>
    </row>
    <row r="15" spans="1:4" x14ac:dyDescent="0.25">
      <c r="A15" t="s">
        <v>43</v>
      </c>
      <c r="D15">
        <f>SUM(B15:C15)</f>
        <v>0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"/>
  <sheetViews>
    <sheetView workbookViewId="0"/>
  </sheetViews>
  <sheetFormatPr baseColWidth="10" defaultRowHeight="15" x14ac:dyDescent="0.25"/>
  <sheetData>
    <row r="1" spans="2:5" x14ac:dyDescent="0.25">
      <c r="B1" t="s">
        <v>44</v>
      </c>
    </row>
    <row r="2" spans="2:5" x14ac:dyDescent="0.25">
      <c r="B2" t="s">
        <v>45</v>
      </c>
    </row>
    <row r="4" spans="2:5" x14ac:dyDescent="0.25">
      <c r="B4" t="s">
        <v>46</v>
      </c>
    </row>
    <row r="6" spans="2:5" x14ac:dyDescent="0.25">
      <c r="B6" t="s">
        <v>47</v>
      </c>
      <c r="E6" t="s">
        <v>48</v>
      </c>
    </row>
    <row r="8" spans="2:5" x14ac:dyDescent="0.25">
      <c r="B8" t="s">
        <v>49</v>
      </c>
      <c r="E8">
        <v>1</v>
      </c>
    </row>
    <row r="9" spans="2:5" x14ac:dyDescent="0.25">
      <c r="E9" t="s">
        <v>50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8"/>
  <sheetViews>
    <sheetView workbookViewId="0">
      <selection activeCell="L6" sqref="L6"/>
    </sheetView>
  </sheetViews>
  <sheetFormatPr baseColWidth="10" defaultRowHeight="15" x14ac:dyDescent="0.25"/>
  <sheetData>
    <row r="2" spans="1:13" x14ac:dyDescent="0.25">
      <c r="E2" t="s">
        <v>51</v>
      </c>
    </row>
    <row r="4" spans="1:13" x14ac:dyDescent="0.25">
      <c r="B4" t="s">
        <v>52</v>
      </c>
      <c r="K4" t="s">
        <v>53</v>
      </c>
    </row>
    <row r="5" spans="1:13" x14ac:dyDescent="0.25">
      <c r="B5" t="s">
        <v>54</v>
      </c>
      <c r="C5" t="s">
        <v>55</v>
      </c>
      <c r="D5" t="s">
        <v>56</v>
      </c>
      <c r="E5" t="s">
        <v>57</v>
      </c>
      <c r="F5" t="s">
        <v>58</v>
      </c>
      <c r="G5" t="s">
        <v>59</v>
      </c>
      <c r="H5" t="s">
        <v>60</v>
      </c>
      <c r="I5" t="s">
        <v>35</v>
      </c>
      <c r="J5" t="s">
        <v>61</v>
      </c>
      <c r="K5" t="s">
        <v>62</v>
      </c>
      <c r="L5" t="s">
        <v>63</v>
      </c>
      <c r="M5" t="s">
        <v>64</v>
      </c>
    </row>
    <row r="6" spans="1:13" x14ac:dyDescent="0.25">
      <c r="A6">
        <v>6</v>
      </c>
      <c r="I6">
        <f>SUM(B6:H6)</f>
        <v>0</v>
      </c>
      <c r="J6">
        <f>I6/7</f>
        <v>0</v>
      </c>
      <c r="K6">
        <f>J6*5</f>
        <v>0</v>
      </c>
      <c r="L6">
        <f>I6+K6</f>
        <v>0</v>
      </c>
    </row>
    <row r="7" spans="1:13" x14ac:dyDescent="0.25">
      <c r="A7" t="s">
        <v>65</v>
      </c>
      <c r="I7">
        <f>SUM(B7:H7)</f>
        <v>0</v>
      </c>
      <c r="J7">
        <f>I7/7</f>
        <v>0</v>
      </c>
      <c r="K7">
        <f>J7*5</f>
        <v>0</v>
      </c>
      <c r="L7">
        <f>I7+K7</f>
        <v>0</v>
      </c>
    </row>
    <row r="8" spans="1:13" x14ac:dyDescent="0.25">
      <c r="A8" t="s">
        <v>66</v>
      </c>
      <c r="I8">
        <f>SUM(B8:H8)</f>
        <v>0</v>
      </c>
      <c r="J8">
        <f>I8/7</f>
        <v>0</v>
      </c>
      <c r="K8">
        <f>J8*5</f>
        <v>0</v>
      </c>
      <c r="L8">
        <f>I8+K8</f>
        <v>0</v>
      </c>
    </row>
    <row r="9" spans="1:13" x14ac:dyDescent="0.25">
      <c r="A9" t="s">
        <v>35</v>
      </c>
      <c r="I9">
        <f>SUM(B9:H9)</f>
        <v>0</v>
      </c>
      <c r="J9">
        <f>I9/7</f>
        <v>0</v>
      </c>
      <c r="K9">
        <f>J9*5</f>
        <v>0</v>
      </c>
      <c r="L9">
        <f>I9+K9</f>
        <v>0</v>
      </c>
      <c r="M9">
        <f>M11*L13</f>
        <v>0</v>
      </c>
    </row>
    <row r="11" spans="1:13" x14ac:dyDescent="0.25">
      <c r="A11" t="s">
        <v>67</v>
      </c>
      <c r="B11">
        <v>2795</v>
      </c>
      <c r="C11">
        <v>2707</v>
      </c>
      <c r="D11">
        <v>2779</v>
      </c>
      <c r="E11">
        <v>2786</v>
      </c>
      <c r="F11">
        <v>2740</v>
      </c>
      <c r="G11">
        <v>2404</v>
      </c>
      <c r="H11">
        <v>2300</v>
      </c>
      <c r="I11">
        <f>SUM(B11:H11)</f>
        <v>18511</v>
      </c>
      <c r="J11">
        <f>I11/7</f>
        <v>2644.4285714285716</v>
      </c>
      <c r="K11">
        <f>J11*5</f>
        <v>13222.142857142859</v>
      </c>
      <c r="L11">
        <f>I11+K11</f>
        <v>31733.142857142859</v>
      </c>
      <c r="M11">
        <f>L11+25550</f>
        <v>57283.142857142855</v>
      </c>
    </row>
    <row r="12" spans="1:13" x14ac:dyDescent="0.25">
      <c r="A12" t="s">
        <v>68</v>
      </c>
      <c r="B12">
        <v>4903</v>
      </c>
      <c r="C12">
        <v>4769</v>
      </c>
      <c r="D12">
        <v>4709</v>
      </c>
      <c r="E12">
        <v>4886</v>
      </c>
      <c r="F12">
        <v>4729</v>
      </c>
      <c r="G12">
        <v>4119</v>
      </c>
      <c r="H12">
        <v>4080</v>
      </c>
      <c r="I12">
        <f>SUM(B12:H12)</f>
        <v>32195</v>
      </c>
      <c r="J12">
        <f>I12/7</f>
        <v>4599.2857142857147</v>
      </c>
      <c r="K12">
        <f>J12*5</f>
        <v>22996.428571428572</v>
      </c>
      <c r="L12">
        <f>I12+K12</f>
        <v>55191.428571428572</v>
      </c>
      <c r="M12">
        <v>55191</v>
      </c>
    </row>
    <row r="13" spans="1:13" x14ac:dyDescent="0.25">
      <c r="A13" t="s">
        <v>69</v>
      </c>
      <c r="B13">
        <f>B9/B11</f>
        <v>0</v>
      </c>
      <c r="C13">
        <f t="shared" ref="C13:H13" si="0">C9/C11</f>
        <v>0</v>
      </c>
      <c r="D13">
        <f t="shared" si="0"/>
        <v>0</v>
      </c>
      <c r="E13">
        <f t="shared" si="0"/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>I9/I11</f>
        <v>0</v>
      </c>
      <c r="J13">
        <f>J9/J11</f>
        <v>0</v>
      </c>
      <c r="K13">
        <f>K9/K11</f>
        <v>0</v>
      </c>
      <c r="L13">
        <f>L9/L11</f>
        <v>0</v>
      </c>
      <c r="M13">
        <f>M9/M11</f>
        <v>0</v>
      </c>
    </row>
    <row r="14" spans="1:13" x14ac:dyDescent="0.25">
      <c r="A14" t="s">
        <v>70</v>
      </c>
      <c r="B14">
        <f>B9/B12</f>
        <v>0</v>
      </c>
      <c r="C14">
        <f t="shared" ref="C14:K14" si="1">C9/C12</f>
        <v>0</v>
      </c>
      <c r="D14">
        <f t="shared" si="1"/>
        <v>0</v>
      </c>
      <c r="E14">
        <f t="shared" si="1"/>
        <v>0</v>
      </c>
      <c r="F14">
        <f t="shared" si="1"/>
        <v>0</v>
      </c>
      <c r="G14">
        <f t="shared" si="1"/>
        <v>0</v>
      </c>
      <c r="H14">
        <f t="shared" si="1"/>
        <v>0</v>
      </c>
      <c r="I14">
        <f t="shared" si="1"/>
        <v>0</v>
      </c>
      <c r="J14">
        <f t="shared" si="1"/>
        <v>0</v>
      </c>
      <c r="K14">
        <f t="shared" si="1"/>
        <v>0</v>
      </c>
      <c r="L14">
        <f>L9/L12</f>
        <v>0</v>
      </c>
      <c r="M14">
        <f>M9/M12</f>
        <v>0</v>
      </c>
    </row>
    <row r="16" spans="1:13" x14ac:dyDescent="0.25">
      <c r="A16" t="s">
        <v>20</v>
      </c>
      <c r="I16">
        <f>SUM(B16:H16)</f>
        <v>0</v>
      </c>
      <c r="J16">
        <f>I16/7</f>
        <v>0</v>
      </c>
      <c r="K16">
        <f>J16*5</f>
        <v>0</v>
      </c>
      <c r="L16">
        <f>I16+K16</f>
        <v>0</v>
      </c>
    </row>
    <row r="17" spans="1:12" x14ac:dyDescent="0.25">
      <c r="A17" t="s">
        <v>16</v>
      </c>
      <c r="I17">
        <f>SUM(B17:H17)</f>
        <v>0</v>
      </c>
      <c r="J17">
        <f>I17/7</f>
        <v>0</v>
      </c>
      <c r="K17">
        <f>J17*5</f>
        <v>0</v>
      </c>
      <c r="L17">
        <f>I17+K17</f>
        <v>0</v>
      </c>
    </row>
    <row r="18" spans="1:12" x14ac:dyDescent="0.25">
      <c r="A18" t="s">
        <v>71</v>
      </c>
      <c r="B18">
        <f>B6+B16+B17</f>
        <v>0</v>
      </c>
      <c r="C18">
        <f t="shared" ref="C18:L18" si="2">C6+C16+C17</f>
        <v>0</v>
      </c>
      <c r="D18">
        <f t="shared" si="2"/>
        <v>0</v>
      </c>
      <c r="E18">
        <f t="shared" si="2"/>
        <v>0</v>
      </c>
      <c r="F18">
        <f t="shared" si="2"/>
        <v>0</v>
      </c>
      <c r="G18">
        <f t="shared" si="2"/>
        <v>0</v>
      </c>
      <c r="H18">
        <f t="shared" si="2"/>
        <v>0</v>
      </c>
      <c r="I18">
        <f t="shared" si="2"/>
        <v>0</v>
      </c>
      <c r="J18">
        <f t="shared" si="2"/>
        <v>0</v>
      </c>
      <c r="K18">
        <f t="shared" si="2"/>
        <v>0</v>
      </c>
      <c r="L18">
        <f t="shared" si="2"/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P1" zoomScaleNormal="100" workbookViewId="0">
      <pane ySplit="4" topLeftCell="A33" activePane="bottomLeft" state="frozen"/>
      <selection activeCell="F1" sqref="F1"/>
      <selection pane="bottomLeft" activeCell="AY35" sqref="AY35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12.7109375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bestFit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customWidth="1"/>
    <col min="27" max="27" width="16.42578125" bestFit="1" customWidth="1"/>
    <col min="28" max="28" width="12.85546875" customWidth="1"/>
    <col min="29" max="30" width="12.7109375" bestFit="1" customWidth="1"/>
    <col min="31" max="31" width="11.5703125" customWidth="1"/>
    <col min="32" max="32" width="11.7109375" customWidth="1"/>
    <col min="33" max="33" width="12.7109375" bestFit="1" customWidth="1"/>
    <col min="34" max="34" width="13.42578125" customWidth="1"/>
    <col min="35" max="35" width="11.5703125" customWidth="1"/>
    <col min="36" max="36" width="12.7109375" customWidth="1"/>
    <col min="37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14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425781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5" width="11.5703125" bestFit="1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1.5703125" bestFit="1" customWidth="1"/>
    <col min="107" max="107" width="8.28515625" customWidth="1"/>
    <col min="108" max="108" width="11.5703125" bestFit="1" customWidth="1"/>
    <col min="109" max="109" width="9" bestFit="1" customWidth="1"/>
    <col min="110" max="110" width="12.5703125" bestFit="1" customWidth="1"/>
    <col min="111" max="111" width="8.14062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8.85546875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FEBRERO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135</v>
      </c>
      <c r="P2" s="4"/>
      <c r="Q2" s="10" t="str">
        <f>B2</f>
        <v>FEBRERO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FEBRERO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FEBRERO  2016</v>
      </c>
      <c r="BU2" s="233" t="str">
        <f>BI2</f>
        <v>FEBRERO  2016</v>
      </c>
      <c r="CG2" s="233" t="str">
        <f>BU2</f>
        <v>FEBRERO  2016</v>
      </c>
      <c r="CS2" s="233" t="str">
        <f>CG2</f>
        <v>FEBRERO  2016</v>
      </c>
      <c r="DE2" s="233" t="str">
        <f>CS2</f>
        <v>FEBRERO  2016</v>
      </c>
      <c r="DQ2" s="233" t="str">
        <f>DE2</f>
        <v>FEBRERO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31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 t="s">
        <v>155</v>
      </c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 t="s">
        <v>123</v>
      </c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31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154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 t="s">
        <v>110</v>
      </c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32</v>
      </c>
      <c r="C5" s="38" t="s">
        <v>24</v>
      </c>
      <c r="D5" s="39">
        <v>42401</v>
      </c>
      <c r="E5" s="143">
        <v>47068</v>
      </c>
      <c r="F5" s="143">
        <v>47999</v>
      </c>
      <c r="G5" s="35">
        <v>16050</v>
      </c>
      <c r="H5" s="168">
        <v>10087</v>
      </c>
      <c r="I5" s="169">
        <v>7273</v>
      </c>
      <c r="J5" s="57">
        <f t="shared" ref="J5:J35" si="0">SUM(E5:I5)</f>
        <v>128477</v>
      </c>
      <c r="K5" s="58">
        <v>4872</v>
      </c>
      <c r="L5" s="58">
        <v>7072</v>
      </c>
      <c r="M5" s="36">
        <f t="shared" ref="M5:M35" si="1">+J5+K5+L5</f>
        <v>140421</v>
      </c>
      <c r="N5" s="47"/>
      <c r="O5" s="48"/>
      <c r="P5" s="42">
        <f t="shared" ref="P5:P33" si="2">D5</f>
        <v>42401</v>
      </c>
      <c r="Q5" s="166">
        <v>0</v>
      </c>
      <c r="R5" s="166"/>
      <c r="S5" s="166"/>
      <c r="T5" s="166"/>
      <c r="U5" s="166"/>
      <c r="V5" s="166"/>
      <c r="W5" s="166"/>
      <c r="X5" s="166"/>
      <c r="Y5" s="166"/>
      <c r="Z5" s="166"/>
      <c r="AA5" s="40"/>
      <c r="AB5" s="166"/>
      <c r="AC5" s="166"/>
      <c r="AD5" s="166"/>
      <c r="AE5" s="166"/>
      <c r="AF5" s="166"/>
      <c r="AG5" s="166"/>
      <c r="AH5" s="166"/>
      <c r="AI5" s="166"/>
      <c r="AJ5" s="41"/>
      <c r="AK5" s="55"/>
      <c r="AL5" s="52"/>
      <c r="AM5" s="44">
        <f t="shared" ref="AM5:AM35" si="3">SUM(Q5:AL5)</f>
        <v>0</v>
      </c>
      <c r="AN5" s="43">
        <v>0</v>
      </c>
      <c r="AO5" s="50">
        <f t="shared" ref="AO5:AO35" si="4">M5</f>
        <v>140421</v>
      </c>
      <c r="AP5" s="49">
        <f>'[2]FEB 16'!$I$5</f>
        <v>9345</v>
      </c>
      <c r="AQ5" s="46">
        <f t="shared" ref="AQ5:AQ35" si="5">SUM(AM5:AP5)</f>
        <v>149766</v>
      </c>
      <c r="AS5" s="275">
        <f t="shared" ref="AS5:AU33" si="6">B5</f>
        <v>32</v>
      </c>
      <c r="AT5" s="38" t="str">
        <f t="shared" si="6"/>
        <v>LUNES</v>
      </c>
      <c r="AU5" s="42">
        <f t="shared" si="6"/>
        <v>42401</v>
      </c>
      <c r="AV5" s="69">
        <f t="shared" ref="AV5:AW31" si="7">E5/7</f>
        <v>6724</v>
      </c>
      <c r="AW5" s="69">
        <f t="shared" si="7"/>
        <v>6857</v>
      </c>
      <c r="AX5" s="69">
        <f t="shared" ref="AX5:AX35" si="8">G5/6</f>
        <v>2675</v>
      </c>
      <c r="AY5" s="69">
        <f>H5/7</f>
        <v>1441</v>
      </c>
      <c r="AZ5" s="157">
        <f>I5/7</f>
        <v>1039</v>
      </c>
      <c r="BA5" s="158">
        <f t="shared" ref="BA5:BA35" si="9">SUM(AV5:AZ5)</f>
        <v>18736</v>
      </c>
      <c r="BC5" s="308" t="str">
        <f>C5</f>
        <v>LUNES</v>
      </c>
      <c r="BD5" s="312">
        <f>AU5</f>
        <v>42401</v>
      </c>
      <c r="BE5" s="88">
        <v>428</v>
      </c>
      <c r="BF5" s="82">
        <f>BE5*3.5</f>
        <v>1498</v>
      </c>
      <c r="BG5" s="77">
        <v>262</v>
      </c>
      <c r="BH5" s="82">
        <f>BG5*3.5</f>
        <v>917</v>
      </c>
      <c r="BI5" s="77">
        <v>3121</v>
      </c>
      <c r="BJ5" s="82">
        <f>BI5*7</f>
        <v>21847</v>
      </c>
      <c r="BK5" s="75"/>
      <c r="BL5" s="174">
        <v>20</v>
      </c>
      <c r="BM5" s="174">
        <v>20</v>
      </c>
      <c r="BN5" s="119">
        <f>(BF5+BH5+BJ5)/BM5</f>
        <v>1213.0999999999999</v>
      </c>
      <c r="BO5" s="308" t="str">
        <f>BC5</f>
        <v>LUNES</v>
      </c>
      <c r="BP5" s="314">
        <f>BD5</f>
        <v>42401</v>
      </c>
      <c r="BQ5" s="107">
        <v>370</v>
      </c>
      <c r="BR5" s="83">
        <f>BQ5*3.5</f>
        <v>1295</v>
      </c>
      <c r="BS5" s="69">
        <v>173</v>
      </c>
      <c r="BT5" s="83">
        <f>BS5*3.5</f>
        <v>605.5</v>
      </c>
      <c r="BU5" s="69">
        <v>3775</v>
      </c>
      <c r="BV5" s="83">
        <f>BU5*7</f>
        <v>26425</v>
      </c>
      <c r="BW5" s="69"/>
      <c r="BX5" s="69">
        <v>19</v>
      </c>
      <c r="BY5" s="69">
        <v>19</v>
      </c>
      <c r="BZ5" s="108">
        <f t="shared" ref="BZ5:BZ67" si="10">(BR5+BT5+BV5)/BY5</f>
        <v>1490.8157894736842</v>
      </c>
      <c r="CA5" s="308" t="str">
        <f>BO5</f>
        <v>LUNES</v>
      </c>
      <c r="CB5" s="316">
        <f>BP5</f>
        <v>42401</v>
      </c>
      <c r="CC5" s="107">
        <v>147</v>
      </c>
      <c r="CD5" s="83">
        <f>CC5*3</f>
        <v>441</v>
      </c>
      <c r="CE5" s="69">
        <v>103</v>
      </c>
      <c r="CF5" s="83">
        <f>CE5*3</f>
        <v>309</v>
      </c>
      <c r="CG5" s="69">
        <v>1335</v>
      </c>
      <c r="CH5" s="83">
        <f>CG5*6</f>
        <v>8010</v>
      </c>
      <c r="CI5" s="69"/>
      <c r="CJ5" s="69">
        <v>10</v>
      </c>
      <c r="CK5" s="69">
        <v>10</v>
      </c>
      <c r="CL5" s="108">
        <f>(CD5+CF5+CH5)/CK5</f>
        <v>876</v>
      </c>
      <c r="CM5" s="308" t="str">
        <f>CA5</f>
        <v>LUNES</v>
      </c>
      <c r="CN5" s="318">
        <f>CB5</f>
        <v>42401</v>
      </c>
      <c r="CO5" s="90">
        <v>113</v>
      </c>
      <c r="CP5" s="83">
        <f>CO5*3.5</f>
        <v>395.5</v>
      </c>
      <c r="CQ5" s="69">
        <v>53</v>
      </c>
      <c r="CR5" s="83">
        <f>CQ5*3.5</f>
        <v>185.5</v>
      </c>
      <c r="CS5" s="69">
        <v>961</v>
      </c>
      <c r="CT5" s="83">
        <f>CS5*7</f>
        <v>6727</v>
      </c>
      <c r="CU5" s="69"/>
      <c r="CV5" s="69">
        <v>7</v>
      </c>
      <c r="CW5" s="69">
        <v>7</v>
      </c>
      <c r="CX5" s="106">
        <f>(CP5+CR5+CT5)/CW5</f>
        <v>1044</v>
      </c>
      <c r="CY5" s="308" t="str">
        <f>CM5</f>
        <v>LUNES</v>
      </c>
      <c r="CZ5" s="306">
        <f>CN5</f>
        <v>42401</v>
      </c>
      <c r="DA5" s="107">
        <v>49</v>
      </c>
      <c r="DB5" s="83">
        <f>DA5*3.5</f>
        <v>171.5</v>
      </c>
      <c r="DC5" s="69">
        <v>13</v>
      </c>
      <c r="DD5" s="83">
        <f>DC5*3.5</f>
        <v>45.5</v>
      </c>
      <c r="DE5" s="69">
        <v>517</v>
      </c>
      <c r="DF5" s="83">
        <f>DE5*7</f>
        <v>3619</v>
      </c>
      <c r="DG5" s="69"/>
      <c r="DH5" s="69">
        <v>4</v>
      </c>
      <c r="DI5" s="69">
        <v>4</v>
      </c>
      <c r="DJ5" s="108">
        <f>(DB5+DD5+DF5)/DI5</f>
        <v>959</v>
      </c>
      <c r="DK5" s="308" t="str">
        <f>CY5</f>
        <v>LUNES</v>
      </c>
      <c r="DL5" s="310">
        <f>CZ5</f>
        <v>42401</v>
      </c>
      <c r="DM5" s="109">
        <v>0</v>
      </c>
      <c r="DN5" s="83">
        <f>DM5*3.75</f>
        <v>0</v>
      </c>
      <c r="DO5" s="110">
        <v>146</v>
      </c>
      <c r="DP5" s="83">
        <f>DO5*3.75</f>
        <v>547.5</v>
      </c>
      <c r="DQ5" s="110">
        <v>494</v>
      </c>
      <c r="DR5" s="83">
        <f>DQ5*7.5</f>
        <v>3705</v>
      </c>
      <c r="DS5" s="110"/>
      <c r="DT5" s="110">
        <v>5</v>
      </c>
      <c r="DU5" s="110">
        <f>DT5</f>
        <v>5</v>
      </c>
      <c r="DV5" s="108">
        <f>(DN5+DP5+DR5)/DU5</f>
        <v>850.5</v>
      </c>
      <c r="DX5" s="337" t="s">
        <v>92</v>
      </c>
      <c r="DY5" s="73" t="s">
        <v>93</v>
      </c>
    </row>
    <row r="6" spans="2:129" ht="19.5" thickBot="1" x14ac:dyDescent="0.35">
      <c r="B6" s="274">
        <v>33</v>
      </c>
      <c r="C6" s="38" t="s">
        <v>21</v>
      </c>
      <c r="D6" s="132">
        <f t="shared" ref="D6:D33" si="11">D5+1</f>
        <v>42402</v>
      </c>
      <c r="E6" s="144">
        <v>90720</v>
      </c>
      <c r="F6" s="144">
        <v>116914</v>
      </c>
      <c r="G6" s="2">
        <v>41664</v>
      </c>
      <c r="H6" s="170">
        <v>20356</v>
      </c>
      <c r="I6" s="171">
        <v>27216</v>
      </c>
      <c r="J6" s="24">
        <f t="shared" si="0"/>
        <v>296870</v>
      </c>
      <c r="K6" s="7">
        <v>8025.5</v>
      </c>
      <c r="L6" s="7">
        <v>28354.5</v>
      </c>
      <c r="M6" s="23">
        <f t="shared" si="1"/>
        <v>333250</v>
      </c>
      <c r="N6" s="47"/>
      <c r="O6" s="48"/>
      <c r="P6" s="8">
        <f t="shared" si="2"/>
        <v>42402</v>
      </c>
      <c r="Q6" s="3">
        <v>72250</v>
      </c>
      <c r="R6" s="3">
        <v>1755</v>
      </c>
      <c r="S6" s="3">
        <v>1102</v>
      </c>
      <c r="T6" s="3">
        <v>351</v>
      </c>
      <c r="U6" s="3"/>
      <c r="V6" s="3"/>
      <c r="W6" s="3">
        <v>1392</v>
      </c>
      <c r="X6" s="3">
        <v>116</v>
      </c>
      <c r="Y6" s="3"/>
      <c r="Z6" s="3"/>
      <c r="AA6" s="6"/>
      <c r="AB6" s="3">
        <v>700</v>
      </c>
      <c r="AC6" s="3">
        <v>2700</v>
      </c>
      <c r="AD6" s="3"/>
      <c r="AE6" s="3"/>
      <c r="AF6" s="3">
        <v>420</v>
      </c>
      <c r="AG6" s="3"/>
      <c r="AH6" s="3"/>
      <c r="AI6" s="3"/>
      <c r="AJ6" s="25"/>
      <c r="AK6" s="3"/>
      <c r="AL6" s="53">
        <v>11668</v>
      </c>
      <c r="AM6" s="44">
        <f t="shared" si="3"/>
        <v>92454</v>
      </c>
      <c r="AN6" s="9">
        <v>400</v>
      </c>
      <c r="AO6" s="9">
        <f t="shared" si="4"/>
        <v>333250</v>
      </c>
      <c r="AP6" s="49">
        <f>'[2]FEB 16'!$I$6</f>
        <v>10920</v>
      </c>
      <c r="AQ6" s="46">
        <f t="shared" si="5"/>
        <v>437024</v>
      </c>
      <c r="AS6" s="276">
        <f t="shared" si="6"/>
        <v>33</v>
      </c>
      <c r="AT6" s="5" t="str">
        <f t="shared" si="6"/>
        <v>MARTES</v>
      </c>
      <c r="AU6" s="8">
        <f t="shared" si="6"/>
        <v>42402</v>
      </c>
      <c r="AV6" s="69">
        <f t="shared" si="7"/>
        <v>12960</v>
      </c>
      <c r="AW6" s="69">
        <f t="shared" si="7"/>
        <v>16702</v>
      </c>
      <c r="AX6" s="69">
        <f t="shared" si="8"/>
        <v>6944</v>
      </c>
      <c r="AY6" s="69">
        <f t="shared" ref="AY6:AZ34" si="12">H6/7</f>
        <v>2908</v>
      </c>
      <c r="AZ6" s="157">
        <f t="shared" si="12"/>
        <v>3888</v>
      </c>
      <c r="BA6" s="159">
        <f t="shared" si="9"/>
        <v>43402</v>
      </c>
      <c r="BC6" s="309"/>
      <c r="BD6" s="313"/>
      <c r="BE6" s="88">
        <v>347</v>
      </c>
      <c r="BF6" s="82">
        <f>BE6*3.5</f>
        <v>1214.5</v>
      </c>
      <c r="BG6" s="77">
        <v>392</v>
      </c>
      <c r="BH6" s="82">
        <f t="shared" ref="BH6:BH67" si="13">BG6*3.5</f>
        <v>1372</v>
      </c>
      <c r="BI6" s="77">
        <v>3603</v>
      </c>
      <c r="BJ6" s="82">
        <f t="shared" ref="BJ6:BJ67" si="14">BI6*7</f>
        <v>25221</v>
      </c>
      <c r="BK6" s="77">
        <v>21</v>
      </c>
      <c r="BL6" s="174">
        <v>14</v>
      </c>
      <c r="BM6" s="174">
        <v>20</v>
      </c>
      <c r="BN6" s="119">
        <f t="shared" ref="BN6:BN67" si="15">(BF6+BH6+BJ6)/BM6</f>
        <v>1390.375</v>
      </c>
      <c r="BO6" s="309"/>
      <c r="BP6" s="315"/>
      <c r="BQ6" s="99">
        <v>304</v>
      </c>
      <c r="BR6" s="83">
        <f t="shared" ref="BR6:BR67" si="16">BQ6*3.5</f>
        <v>1064</v>
      </c>
      <c r="BS6" s="174">
        <v>198</v>
      </c>
      <c r="BT6" s="83">
        <f t="shared" ref="BT6:BT32" si="17">BS6*3.5</f>
        <v>693</v>
      </c>
      <c r="BU6" s="174">
        <v>3082</v>
      </c>
      <c r="BV6" s="83">
        <f t="shared" ref="BV6:BV32" si="18">BU6*7</f>
        <v>21574</v>
      </c>
      <c r="BW6" s="174">
        <v>20</v>
      </c>
      <c r="BX6" s="174">
        <v>10</v>
      </c>
      <c r="BY6" s="174">
        <v>19</v>
      </c>
      <c r="BZ6" s="100">
        <f t="shared" si="10"/>
        <v>1227.9473684210527</v>
      </c>
      <c r="CA6" s="309"/>
      <c r="CB6" s="317"/>
      <c r="CC6" s="99">
        <v>206</v>
      </c>
      <c r="CD6" s="74">
        <f t="shared" ref="CD6:CD67" si="19">CC6*3</f>
        <v>618</v>
      </c>
      <c r="CE6" s="174">
        <v>163</v>
      </c>
      <c r="CF6" s="74">
        <f t="shared" ref="CF6:CF67" si="20">CE6*3</f>
        <v>489</v>
      </c>
      <c r="CG6" s="174">
        <v>1340</v>
      </c>
      <c r="CH6" s="74">
        <f t="shared" ref="CH6:CH67" si="21">CG6*6</f>
        <v>8040</v>
      </c>
      <c r="CI6" s="174">
        <v>10</v>
      </c>
      <c r="CJ6" s="174">
        <v>6</v>
      </c>
      <c r="CK6" s="174">
        <v>10</v>
      </c>
      <c r="CL6" s="100">
        <f t="shared" ref="CL6:CL67" si="22">(CD6+CF6+CH6)/CK6</f>
        <v>914.7</v>
      </c>
      <c r="CM6" s="309"/>
      <c r="CN6" s="319"/>
      <c r="CO6" s="91">
        <v>53</v>
      </c>
      <c r="CP6" s="83">
        <f t="shared" ref="CP6:CP67" si="23">CO6*3.5</f>
        <v>185.5</v>
      </c>
      <c r="CQ6" s="174">
        <v>45</v>
      </c>
      <c r="CR6" s="83">
        <f t="shared" ref="CR6:CR67" si="24">CQ6*3.5</f>
        <v>157.5</v>
      </c>
      <c r="CS6" s="174">
        <v>480</v>
      </c>
      <c r="CT6" s="83">
        <f t="shared" ref="CT6:CT67" si="25">CS6*7</f>
        <v>3360</v>
      </c>
      <c r="CU6" s="174">
        <v>7</v>
      </c>
      <c r="CV6" s="174">
        <v>2</v>
      </c>
      <c r="CW6" s="174">
        <v>7</v>
      </c>
      <c r="CX6" s="98">
        <f t="shared" ref="CX6:CX67" si="26">(CP6+CR6+CT6)/CW6</f>
        <v>529</v>
      </c>
      <c r="CY6" s="309"/>
      <c r="CZ6" s="307"/>
      <c r="DA6" s="99">
        <v>54</v>
      </c>
      <c r="DB6" s="83">
        <f t="shared" ref="DB6:DB67" si="27">DA6*3.5</f>
        <v>189</v>
      </c>
      <c r="DC6" s="174">
        <v>28</v>
      </c>
      <c r="DD6" s="83">
        <f t="shared" ref="DD6:DD67" si="28">DC6*3.5</f>
        <v>98</v>
      </c>
      <c r="DE6" s="174">
        <v>522</v>
      </c>
      <c r="DF6" s="83">
        <f t="shared" ref="DF6:DF67" si="29">DE6*7</f>
        <v>3654</v>
      </c>
      <c r="DG6" s="174">
        <v>4</v>
      </c>
      <c r="DH6" s="174">
        <v>2</v>
      </c>
      <c r="DI6" s="174">
        <v>4</v>
      </c>
      <c r="DJ6" s="100">
        <f t="shared" ref="DJ6:DJ67" si="30">(DB6+DD6+DF6)/DI6</f>
        <v>985.25</v>
      </c>
      <c r="DK6" s="309"/>
      <c r="DL6" s="311"/>
      <c r="DM6" s="102">
        <v>0</v>
      </c>
      <c r="DN6" s="74">
        <f t="shared" ref="DN6:DN67" si="31">DM6*3.75</f>
        <v>0</v>
      </c>
      <c r="DO6" s="1">
        <v>132</v>
      </c>
      <c r="DP6" s="74">
        <f t="shared" ref="DP6:DP67" si="32">DO6*3.75</f>
        <v>495</v>
      </c>
      <c r="DQ6" s="1">
        <v>613</v>
      </c>
      <c r="DR6" s="74">
        <f t="shared" ref="DR6:DR67" si="33">DQ6*7.5</f>
        <v>4597.5</v>
      </c>
      <c r="DS6" s="1">
        <v>6</v>
      </c>
      <c r="DT6" s="1">
        <v>5</v>
      </c>
      <c r="DU6" s="110">
        <f t="shared" ref="DU6:DU66" si="34">DT6</f>
        <v>5</v>
      </c>
      <c r="DV6" s="108">
        <f t="shared" ref="DV6:DV67" si="35">(DN6+DP6+DR6)/DU6</f>
        <v>1018.5</v>
      </c>
      <c r="DX6" s="337"/>
      <c r="DY6" s="73" t="s">
        <v>41</v>
      </c>
    </row>
    <row r="7" spans="2:129" ht="19.5" thickBot="1" x14ac:dyDescent="0.35">
      <c r="B7" s="274">
        <v>34</v>
      </c>
      <c r="C7" s="38" t="s">
        <v>23</v>
      </c>
      <c r="D7" s="132">
        <f t="shared" si="11"/>
        <v>42403</v>
      </c>
      <c r="E7" s="144">
        <v>94787</v>
      </c>
      <c r="F7" s="144">
        <v>106666</v>
      </c>
      <c r="G7" s="2">
        <v>44850</v>
      </c>
      <c r="H7" s="170">
        <v>0</v>
      </c>
      <c r="I7" s="171">
        <v>35973</v>
      </c>
      <c r="J7" s="24">
        <f t="shared" si="0"/>
        <v>282276</v>
      </c>
      <c r="K7" s="7">
        <v>7536</v>
      </c>
      <c r="L7" s="7">
        <v>29134</v>
      </c>
      <c r="M7" s="23">
        <f t="shared" si="1"/>
        <v>318946</v>
      </c>
      <c r="N7" s="47"/>
      <c r="O7" s="48"/>
      <c r="P7" s="8">
        <f t="shared" si="2"/>
        <v>42403</v>
      </c>
      <c r="Q7" s="3">
        <v>61000</v>
      </c>
      <c r="R7" s="3">
        <v>2574</v>
      </c>
      <c r="S7" s="3">
        <v>1296</v>
      </c>
      <c r="T7" s="3"/>
      <c r="U7" s="3"/>
      <c r="V7" s="3"/>
      <c r="W7" s="3">
        <v>1102</v>
      </c>
      <c r="X7" s="3"/>
      <c r="Y7" s="3">
        <v>5834</v>
      </c>
      <c r="Z7" s="3"/>
      <c r="AA7" s="6"/>
      <c r="AB7" s="3">
        <v>700</v>
      </c>
      <c r="AC7" s="3">
        <v>900</v>
      </c>
      <c r="AD7" s="3"/>
      <c r="AE7" s="3"/>
      <c r="AF7" s="3"/>
      <c r="AG7" s="3"/>
      <c r="AH7" s="3"/>
      <c r="AI7" s="3"/>
      <c r="AJ7" s="25"/>
      <c r="AK7" s="3"/>
      <c r="AL7" s="53"/>
      <c r="AM7" s="44">
        <f t="shared" si="3"/>
        <v>73406</v>
      </c>
      <c r="AN7" s="9">
        <v>1200</v>
      </c>
      <c r="AO7" s="9">
        <f t="shared" si="4"/>
        <v>318946</v>
      </c>
      <c r="AP7" s="49">
        <f>'[2]FEB 16'!$I$7</f>
        <v>17250</v>
      </c>
      <c r="AQ7" s="46">
        <f t="shared" si="5"/>
        <v>410802</v>
      </c>
      <c r="AS7" s="276">
        <f t="shared" si="6"/>
        <v>34</v>
      </c>
      <c r="AT7" s="5" t="str">
        <f t="shared" si="6"/>
        <v>MIÉRCOLES</v>
      </c>
      <c r="AU7" s="8">
        <f t="shared" si="6"/>
        <v>42403</v>
      </c>
      <c r="AV7" s="69">
        <f t="shared" si="7"/>
        <v>13541</v>
      </c>
      <c r="AW7" s="69">
        <f t="shared" si="7"/>
        <v>15238</v>
      </c>
      <c r="AX7" s="69">
        <f t="shared" si="8"/>
        <v>7475</v>
      </c>
      <c r="AY7" s="69">
        <f t="shared" si="12"/>
        <v>0</v>
      </c>
      <c r="AZ7" s="157">
        <f t="shared" si="12"/>
        <v>5139</v>
      </c>
      <c r="BA7" s="159">
        <f t="shared" si="9"/>
        <v>41393</v>
      </c>
      <c r="BC7" s="308" t="str">
        <f>C6</f>
        <v>MARTES</v>
      </c>
      <c r="BD7" s="312">
        <f>AU6</f>
        <v>42402</v>
      </c>
      <c r="BE7" s="89">
        <v>1342</v>
      </c>
      <c r="BF7" s="82">
        <f t="shared" ref="BF7:BF67" si="36">BE7*3.5</f>
        <v>4697</v>
      </c>
      <c r="BG7" s="78">
        <v>389</v>
      </c>
      <c r="BH7" s="82">
        <f t="shared" si="13"/>
        <v>1361.5</v>
      </c>
      <c r="BI7" s="78">
        <v>6343</v>
      </c>
      <c r="BJ7" s="82">
        <f t="shared" si="14"/>
        <v>44401</v>
      </c>
      <c r="BK7" s="78"/>
      <c r="BL7" s="174">
        <v>29</v>
      </c>
      <c r="BM7" s="174">
        <v>29</v>
      </c>
      <c r="BN7" s="119">
        <f t="shared" si="15"/>
        <v>1739.9827586206898</v>
      </c>
      <c r="BO7" s="308" t="str">
        <f>BC7</f>
        <v>MARTES</v>
      </c>
      <c r="BP7" s="314">
        <f>BD7</f>
        <v>42402</v>
      </c>
      <c r="BQ7" s="99">
        <v>1320</v>
      </c>
      <c r="BR7" s="83">
        <f t="shared" si="16"/>
        <v>4620</v>
      </c>
      <c r="BS7" s="174">
        <v>337</v>
      </c>
      <c r="BT7" s="83">
        <f t="shared" si="17"/>
        <v>1179.5</v>
      </c>
      <c r="BU7" s="174">
        <v>8224</v>
      </c>
      <c r="BV7" s="83">
        <f t="shared" si="18"/>
        <v>57568</v>
      </c>
      <c r="BW7" s="174"/>
      <c r="BX7" s="174">
        <v>28</v>
      </c>
      <c r="BY7" s="174">
        <v>29</v>
      </c>
      <c r="BZ7" s="100">
        <f t="shared" si="10"/>
        <v>2185.0862068965516</v>
      </c>
      <c r="CA7" s="308" t="str">
        <f>BO7</f>
        <v>MARTES</v>
      </c>
      <c r="CB7" s="316">
        <f>BP7</f>
        <v>42402</v>
      </c>
      <c r="CC7" s="99">
        <v>1038</v>
      </c>
      <c r="CD7" s="74">
        <f t="shared" si="19"/>
        <v>3114</v>
      </c>
      <c r="CE7" s="174">
        <v>348</v>
      </c>
      <c r="CF7" s="74">
        <f t="shared" si="20"/>
        <v>1044</v>
      </c>
      <c r="CG7" s="174">
        <v>3652</v>
      </c>
      <c r="CH7" s="74">
        <f t="shared" si="21"/>
        <v>21912</v>
      </c>
      <c r="CI7" s="174"/>
      <c r="CJ7" s="174">
        <v>13</v>
      </c>
      <c r="CK7" s="174">
        <v>13</v>
      </c>
      <c r="CL7" s="100">
        <f t="shared" si="22"/>
        <v>2005.3846153846155</v>
      </c>
      <c r="CM7" s="308" t="str">
        <f>CA7</f>
        <v>MARTES</v>
      </c>
      <c r="CN7" s="318">
        <f>CB7</f>
        <v>42402</v>
      </c>
      <c r="CO7" s="91">
        <v>354</v>
      </c>
      <c r="CP7" s="83">
        <f t="shared" si="23"/>
        <v>1239</v>
      </c>
      <c r="CQ7" s="174">
        <v>55</v>
      </c>
      <c r="CR7" s="83">
        <f t="shared" si="24"/>
        <v>192.5</v>
      </c>
      <c r="CS7" s="174">
        <v>2056</v>
      </c>
      <c r="CT7" s="83">
        <f t="shared" si="25"/>
        <v>14392</v>
      </c>
      <c r="CU7" s="174"/>
      <c r="CV7" s="174">
        <v>8</v>
      </c>
      <c r="CW7" s="174">
        <v>8</v>
      </c>
      <c r="CX7" s="98">
        <f t="shared" si="26"/>
        <v>1977.9375</v>
      </c>
      <c r="CY7" s="308" t="str">
        <f>CM7</f>
        <v>MARTES</v>
      </c>
      <c r="CZ7" s="306">
        <f>CN7</f>
        <v>42402</v>
      </c>
      <c r="DA7" s="99">
        <v>383</v>
      </c>
      <c r="DB7" s="83">
        <f t="shared" si="27"/>
        <v>1340.5</v>
      </c>
      <c r="DC7" s="174">
        <v>74</v>
      </c>
      <c r="DD7" s="83">
        <f t="shared" si="28"/>
        <v>259</v>
      </c>
      <c r="DE7" s="174">
        <v>2261</v>
      </c>
      <c r="DF7" s="83">
        <f t="shared" si="29"/>
        <v>15827</v>
      </c>
      <c r="DG7" s="174"/>
      <c r="DH7" s="174">
        <v>7</v>
      </c>
      <c r="DI7" s="174">
        <v>7</v>
      </c>
      <c r="DJ7" s="100">
        <f t="shared" si="30"/>
        <v>2489.5</v>
      </c>
      <c r="DK7" s="308" t="str">
        <f>CY7</f>
        <v>MARTES</v>
      </c>
      <c r="DL7" s="310">
        <f>CZ7</f>
        <v>42402</v>
      </c>
      <c r="DM7" s="102">
        <v>0</v>
      </c>
      <c r="DN7" s="74">
        <f t="shared" si="31"/>
        <v>0</v>
      </c>
      <c r="DO7" s="1">
        <v>200</v>
      </c>
      <c r="DP7" s="74">
        <f t="shared" si="32"/>
        <v>750</v>
      </c>
      <c r="DQ7" s="1">
        <v>514</v>
      </c>
      <c r="DR7" s="74">
        <f t="shared" si="33"/>
        <v>3855</v>
      </c>
      <c r="DS7" s="1"/>
      <c r="DT7" s="1">
        <v>5</v>
      </c>
      <c r="DU7" s="110">
        <f t="shared" si="34"/>
        <v>5</v>
      </c>
      <c r="DV7" s="108">
        <f t="shared" si="35"/>
        <v>921</v>
      </c>
      <c r="DX7" s="337"/>
      <c r="DY7" s="73" t="s">
        <v>94</v>
      </c>
    </row>
    <row r="8" spans="2:129" ht="19.5" thickBot="1" x14ac:dyDescent="0.35">
      <c r="B8" s="274">
        <v>35</v>
      </c>
      <c r="C8" s="38" t="s">
        <v>25</v>
      </c>
      <c r="D8" s="132">
        <f t="shared" si="11"/>
        <v>42404</v>
      </c>
      <c r="E8" s="144">
        <v>94220</v>
      </c>
      <c r="F8" s="144">
        <v>106995</v>
      </c>
      <c r="G8" s="2">
        <v>42978</v>
      </c>
      <c r="H8" s="170">
        <v>0</v>
      </c>
      <c r="I8" s="171">
        <v>36869</v>
      </c>
      <c r="J8" s="24">
        <f t="shared" si="0"/>
        <v>281062</v>
      </c>
      <c r="K8" s="7">
        <v>6925</v>
      </c>
      <c r="L8" s="7">
        <v>30650</v>
      </c>
      <c r="M8" s="23">
        <f t="shared" si="1"/>
        <v>318637</v>
      </c>
      <c r="N8" s="47"/>
      <c r="O8" s="48"/>
      <c r="P8" s="8">
        <f t="shared" si="2"/>
        <v>42404</v>
      </c>
      <c r="Q8" s="3">
        <v>77750</v>
      </c>
      <c r="R8" s="3">
        <v>3159</v>
      </c>
      <c r="S8" s="3">
        <v>1297</v>
      </c>
      <c r="T8" s="3"/>
      <c r="U8" s="3"/>
      <c r="V8" s="3"/>
      <c r="W8" s="3">
        <v>174</v>
      </c>
      <c r="X8" s="3"/>
      <c r="Y8" s="3"/>
      <c r="Z8" s="3"/>
      <c r="AA8" s="6"/>
      <c r="AB8" s="3">
        <v>1050</v>
      </c>
      <c r="AC8" s="3">
        <v>800</v>
      </c>
      <c r="AD8" s="3"/>
      <c r="AE8" s="3"/>
      <c r="AF8" s="3"/>
      <c r="AG8" s="3"/>
      <c r="AH8" s="3"/>
      <c r="AI8" s="3"/>
      <c r="AJ8" s="25"/>
      <c r="AK8" s="3"/>
      <c r="AL8" s="53"/>
      <c r="AM8" s="44">
        <f t="shared" si="3"/>
        <v>84230</v>
      </c>
      <c r="AN8" s="9">
        <v>0</v>
      </c>
      <c r="AO8" s="9">
        <f t="shared" si="4"/>
        <v>318637</v>
      </c>
      <c r="AP8" s="49">
        <f>'[2]FEB 16'!$I$8</f>
        <v>19025</v>
      </c>
      <c r="AQ8" s="46">
        <f t="shared" si="5"/>
        <v>421892</v>
      </c>
      <c r="AS8" s="276">
        <f t="shared" si="6"/>
        <v>35</v>
      </c>
      <c r="AT8" s="5" t="str">
        <f t="shared" si="6"/>
        <v>JUEVES</v>
      </c>
      <c r="AU8" s="8">
        <f t="shared" si="6"/>
        <v>42404</v>
      </c>
      <c r="AV8" s="69">
        <f t="shared" si="7"/>
        <v>13460</v>
      </c>
      <c r="AW8" s="69">
        <f t="shared" si="7"/>
        <v>15285</v>
      </c>
      <c r="AX8" s="69">
        <f t="shared" si="8"/>
        <v>7163</v>
      </c>
      <c r="AY8" s="69">
        <f t="shared" si="12"/>
        <v>0</v>
      </c>
      <c r="AZ8" s="157">
        <f t="shared" si="12"/>
        <v>5267</v>
      </c>
      <c r="BA8" s="159">
        <f t="shared" si="9"/>
        <v>41175</v>
      </c>
      <c r="BC8" s="309"/>
      <c r="BD8" s="313"/>
      <c r="BE8" s="135">
        <v>1283</v>
      </c>
      <c r="BF8" s="82">
        <f t="shared" si="36"/>
        <v>4490.5</v>
      </c>
      <c r="BG8" s="79">
        <v>463</v>
      </c>
      <c r="BH8" s="82">
        <f t="shared" si="13"/>
        <v>1620.5</v>
      </c>
      <c r="BI8" s="79">
        <v>6617</v>
      </c>
      <c r="BJ8" s="82">
        <f t="shared" si="14"/>
        <v>46319</v>
      </c>
      <c r="BK8" s="79">
        <v>33</v>
      </c>
      <c r="BL8" s="174">
        <v>31</v>
      </c>
      <c r="BM8" s="174">
        <v>29</v>
      </c>
      <c r="BN8" s="119">
        <f t="shared" si="15"/>
        <v>1807.9310344827586</v>
      </c>
      <c r="BO8" s="309"/>
      <c r="BP8" s="315"/>
      <c r="BQ8" s="99">
        <v>1243</v>
      </c>
      <c r="BR8" s="83">
        <f t="shared" si="16"/>
        <v>4350.5</v>
      </c>
      <c r="BS8" s="174">
        <v>339</v>
      </c>
      <c r="BT8" s="83">
        <f t="shared" si="17"/>
        <v>1186.5</v>
      </c>
      <c r="BU8" s="174">
        <v>8478</v>
      </c>
      <c r="BV8" s="83">
        <f t="shared" si="18"/>
        <v>59346</v>
      </c>
      <c r="BW8" s="174">
        <v>33</v>
      </c>
      <c r="BX8" s="174">
        <v>31</v>
      </c>
      <c r="BY8" s="174">
        <v>29</v>
      </c>
      <c r="BZ8" s="100">
        <f t="shared" si="10"/>
        <v>2237.344827586207</v>
      </c>
      <c r="CA8" s="309"/>
      <c r="CB8" s="317"/>
      <c r="CC8" s="99">
        <v>1032</v>
      </c>
      <c r="CD8" s="74">
        <f t="shared" si="19"/>
        <v>3096</v>
      </c>
      <c r="CE8" s="174">
        <v>296</v>
      </c>
      <c r="CF8" s="74">
        <f t="shared" si="20"/>
        <v>888</v>
      </c>
      <c r="CG8" s="174">
        <v>3292</v>
      </c>
      <c r="CH8" s="74">
        <f t="shared" si="21"/>
        <v>19752</v>
      </c>
      <c r="CI8" s="174">
        <v>17</v>
      </c>
      <c r="CJ8" s="174">
        <v>15</v>
      </c>
      <c r="CK8" s="174">
        <v>13</v>
      </c>
      <c r="CL8" s="100">
        <f t="shared" si="22"/>
        <v>1825.8461538461538</v>
      </c>
      <c r="CM8" s="309"/>
      <c r="CN8" s="319"/>
      <c r="CO8" s="91">
        <v>160</v>
      </c>
      <c r="CP8" s="83">
        <f t="shared" si="23"/>
        <v>560</v>
      </c>
      <c r="CQ8" s="174">
        <v>34</v>
      </c>
      <c r="CR8" s="83">
        <f t="shared" si="24"/>
        <v>119</v>
      </c>
      <c r="CS8" s="174">
        <v>852</v>
      </c>
      <c r="CT8" s="83">
        <f t="shared" si="25"/>
        <v>5964</v>
      </c>
      <c r="CU8" s="174">
        <v>10</v>
      </c>
      <c r="CV8" s="174">
        <v>10</v>
      </c>
      <c r="CW8" s="174">
        <v>8</v>
      </c>
      <c r="CX8" s="98">
        <f t="shared" si="26"/>
        <v>830.375</v>
      </c>
      <c r="CY8" s="309"/>
      <c r="CZ8" s="307"/>
      <c r="DA8" s="99">
        <v>242</v>
      </c>
      <c r="DB8" s="83">
        <f t="shared" si="27"/>
        <v>847</v>
      </c>
      <c r="DC8" s="174">
        <v>50</v>
      </c>
      <c r="DD8" s="83">
        <f t="shared" si="28"/>
        <v>175</v>
      </c>
      <c r="DE8" s="174">
        <v>1627</v>
      </c>
      <c r="DF8" s="83">
        <f t="shared" si="29"/>
        <v>11389</v>
      </c>
      <c r="DG8" s="174">
        <v>7</v>
      </c>
      <c r="DH8" s="174">
        <v>5</v>
      </c>
      <c r="DI8" s="174">
        <v>7</v>
      </c>
      <c r="DJ8" s="100">
        <f t="shared" si="30"/>
        <v>1773</v>
      </c>
      <c r="DK8" s="309"/>
      <c r="DL8" s="311"/>
      <c r="DM8" s="102">
        <v>0</v>
      </c>
      <c r="DN8" s="74">
        <f t="shared" si="31"/>
        <v>0</v>
      </c>
      <c r="DO8" s="1">
        <v>302</v>
      </c>
      <c r="DP8" s="74">
        <f t="shared" si="32"/>
        <v>1132.5</v>
      </c>
      <c r="DQ8" s="1">
        <v>691</v>
      </c>
      <c r="DR8" s="74">
        <f t="shared" si="33"/>
        <v>5182.5</v>
      </c>
      <c r="DS8" s="1">
        <v>6</v>
      </c>
      <c r="DT8" s="1">
        <v>6</v>
      </c>
      <c r="DU8" s="110">
        <f t="shared" si="34"/>
        <v>6</v>
      </c>
      <c r="DV8" s="108">
        <f t="shared" si="35"/>
        <v>1052.5</v>
      </c>
      <c r="DX8" s="337"/>
      <c r="DY8" s="73" t="s">
        <v>95</v>
      </c>
    </row>
    <row r="9" spans="2:129" ht="19.5" thickBot="1" x14ac:dyDescent="0.35">
      <c r="B9" s="274">
        <v>36</v>
      </c>
      <c r="C9" s="38" t="s">
        <v>26</v>
      </c>
      <c r="D9" s="132">
        <f t="shared" si="11"/>
        <v>42405</v>
      </c>
      <c r="E9" s="144">
        <v>89852</v>
      </c>
      <c r="F9" s="144">
        <v>113239</v>
      </c>
      <c r="G9" s="2">
        <v>44088</v>
      </c>
      <c r="H9" s="170">
        <v>0</v>
      </c>
      <c r="I9" s="171">
        <v>36407</v>
      </c>
      <c r="J9" s="24">
        <f t="shared" si="0"/>
        <v>283586</v>
      </c>
      <c r="K9" s="7">
        <v>7021</v>
      </c>
      <c r="L9" s="7">
        <v>29623.5</v>
      </c>
      <c r="M9" s="23">
        <f t="shared" si="1"/>
        <v>320230.5</v>
      </c>
      <c r="N9" s="47"/>
      <c r="O9" s="48"/>
      <c r="P9" s="8">
        <f t="shared" si="2"/>
        <v>42405</v>
      </c>
      <c r="Q9" s="3">
        <v>168500</v>
      </c>
      <c r="R9" s="3">
        <v>3159</v>
      </c>
      <c r="S9" s="3">
        <v>2334</v>
      </c>
      <c r="T9" s="3"/>
      <c r="U9" s="3"/>
      <c r="V9" s="3"/>
      <c r="W9" s="3">
        <v>696</v>
      </c>
      <c r="X9" s="3">
        <v>58</v>
      </c>
      <c r="Y9" s="3">
        <v>23336</v>
      </c>
      <c r="Z9" s="3"/>
      <c r="AA9" s="6"/>
      <c r="AB9" s="3">
        <v>700</v>
      </c>
      <c r="AC9" s="3">
        <v>1600</v>
      </c>
      <c r="AD9" s="3"/>
      <c r="AE9" s="3"/>
      <c r="AF9" s="3"/>
      <c r="AG9" s="3"/>
      <c r="AH9" s="3"/>
      <c r="AI9" s="3"/>
      <c r="AJ9" s="25"/>
      <c r="AK9" s="3"/>
      <c r="AL9" s="53">
        <v>17502</v>
      </c>
      <c r="AM9" s="44">
        <f t="shared" si="3"/>
        <v>217885</v>
      </c>
      <c r="AN9" s="9">
        <v>0</v>
      </c>
      <c r="AO9" s="9">
        <f t="shared" si="4"/>
        <v>320230.5</v>
      </c>
      <c r="AP9" s="49">
        <f>'[2]FEB 16'!$I$9</f>
        <v>13230</v>
      </c>
      <c r="AQ9" s="46">
        <f t="shared" si="5"/>
        <v>551345.5</v>
      </c>
      <c r="AS9" s="276">
        <f t="shared" si="6"/>
        <v>36</v>
      </c>
      <c r="AT9" s="5" t="str">
        <f t="shared" si="6"/>
        <v>VIERNES</v>
      </c>
      <c r="AU9" s="8">
        <f t="shared" si="6"/>
        <v>42405</v>
      </c>
      <c r="AV9" s="69">
        <f t="shared" si="7"/>
        <v>12836</v>
      </c>
      <c r="AW9" s="69">
        <f t="shared" si="7"/>
        <v>16177</v>
      </c>
      <c r="AX9" s="69">
        <f t="shared" si="8"/>
        <v>7348</v>
      </c>
      <c r="AY9" s="69">
        <f t="shared" si="12"/>
        <v>0</v>
      </c>
      <c r="AZ9" s="157">
        <f t="shared" si="12"/>
        <v>5201</v>
      </c>
      <c r="BA9" s="159">
        <f t="shared" si="9"/>
        <v>41562</v>
      </c>
      <c r="BC9" s="308" t="str">
        <f>C7</f>
        <v>MIÉRCOLES</v>
      </c>
      <c r="BD9" s="312">
        <f>AU7</f>
        <v>42403</v>
      </c>
      <c r="BE9" s="135">
        <v>1476</v>
      </c>
      <c r="BF9" s="82">
        <f t="shared" si="36"/>
        <v>5166</v>
      </c>
      <c r="BG9" s="79">
        <v>375</v>
      </c>
      <c r="BH9" s="82">
        <f t="shared" si="13"/>
        <v>1312.5</v>
      </c>
      <c r="BI9" s="79">
        <v>6449</v>
      </c>
      <c r="BJ9" s="82">
        <f t="shared" si="14"/>
        <v>45143</v>
      </c>
      <c r="BK9" s="79"/>
      <c r="BL9" s="174">
        <v>32</v>
      </c>
      <c r="BM9" s="174">
        <v>31</v>
      </c>
      <c r="BN9" s="119">
        <f t="shared" si="15"/>
        <v>1665.2096774193549</v>
      </c>
      <c r="BO9" s="308" t="str">
        <f>BC9</f>
        <v>MIÉRCOLES</v>
      </c>
      <c r="BP9" s="314">
        <f>BD9</f>
        <v>42403</v>
      </c>
      <c r="BQ9" s="99">
        <v>1350</v>
      </c>
      <c r="BR9" s="83">
        <f t="shared" si="16"/>
        <v>4725</v>
      </c>
      <c r="BS9" s="174">
        <v>274</v>
      </c>
      <c r="BT9" s="83">
        <f t="shared" si="17"/>
        <v>959</v>
      </c>
      <c r="BU9" s="174">
        <v>7672</v>
      </c>
      <c r="BV9" s="83">
        <f t="shared" si="18"/>
        <v>53704</v>
      </c>
      <c r="BW9" s="174"/>
      <c r="BX9" s="174">
        <v>24</v>
      </c>
      <c r="BY9" s="174">
        <v>30</v>
      </c>
      <c r="BZ9" s="100">
        <f t="shared" si="10"/>
        <v>1979.6</v>
      </c>
      <c r="CA9" s="308" t="str">
        <f>BO9</f>
        <v>MIÉRCOLES</v>
      </c>
      <c r="CB9" s="316">
        <f>BP9</f>
        <v>42403</v>
      </c>
      <c r="CC9" s="99">
        <v>1220</v>
      </c>
      <c r="CD9" s="74">
        <f t="shared" si="19"/>
        <v>3660</v>
      </c>
      <c r="CE9" s="174">
        <v>316</v>
      </c>
      <c r="CF9" s="74">
        <f t="shared" si="20"/>
        <v>948</v>
      </c>
      <c r="CG9" s="174">
        <v>3914</v>
      </c>
      <c r="CH9" s="74">
        <f t="shared" si="21"/>
        <v>23484</v>
      </c>
      <c r="CI9" s="174"/>
      <c r="CJ9" s="174">
        <v>18</v>
      </c>
      <c r="CK9" s="174">
        <v>16</v>
      </c>
      <c r="CL9" s="100">
        <f t="shared" si="22"/>
        <v>1755.75</v>
      </c>
      <c r="CM9" s="308" t="str">
        <f>CA9</f>
        <v>MIÉRCOLES</v>
      </c>
      <c r="CN9" s="318">
        <f>CB9</f>
        <v>42403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>
        <v>0</v>
      </c>
      <c r="CX9" s="98" t="e">
        <f t="shared" si="26"/>
        <v>#DIV/0!</v>
      </c>
      <c r="CY9" s="308" t="str">
        <f>CM9</f>
        <v>MIÉRCOLES</v>
      </c>
      <c r="CZ9" s="306">
        <f>CN9</f>
        <v>42403</v>
      </c>
      <c r="DA9" s="99">
        <v>467</v>
      </c>
      <c r="DB9" s="83">
        <f t="shared" si="27"/>
        <v>1634.5</v>
      </c>
      <c r="DC9" s="174">
        <v>118</v>
      </c>
      <c r="DD9" s="83">
        <f t="shared" si="28"/>
        <v>413</v>
      </c>
      <c r="DE9" s="174">
        <v>2907</v>
      </c>
      <c r="DF9" s="83">
        <f t="shared" si="29"/>
        <v>20349</v>
      </c>
      <c r="DG9" s="174"/>
      <c r="DH9" s="174">
        <v>15</v>
      </c>
      <c r="DI9" s="174">
        <v>14</v>
      </c>
      <c r="DJ9" s="100">
        <f t="shared" si="30"/>
        <v>1599.75</v>
      </c>
      <c r="DK9" s="308" t="str">
        <f>CY9</f>
        <v>MIÉRCOLES</v>
      </c>
      <c r="DL9" s="310">
        <f>CZ9</f>
        <v>42403</v>
      </c>
      <c r="DM9" s="102">
        <v>0</v>
      </c>
      <c r="DN9" s="74">
        <f t="shared" si="31"/>
        <v>0</v>
      </c>
      <c r="DO9" s="1">
        <v>168</v>
      </c>
      <c r="DP9" s="74">
        <f t="shared" si="32"/>
        <v>630</v>
      </c>
      <c r="DQ9" s="1">
        <v>486</v>
      </c>
      <c r="DR9" s="74">
        <f t="shared" si="33"/>
        <v>3645</v>
      </c>
      <c r="DS9" s="1"/>
      <c r="DT9" s="1">
        <v>4</v>
      </c>
      <c r="DU9" s="110">
        <f t="shared" si="34"/>
        <v>4</v>
      </c>
      <c r="DV9" s="108">
        <f t="shared" si="35"/>
        <v>1068.75</v>
      </c>
    </row>
    <row r="10" spans="2:129" ht="19.5" thickBot="1" x14ac:dyDescent="0.35">
      <c r="B10" s="274">
        <v>37</v>
      </c>
      <c r="C10" s="38" t="s">
        <v>27</v>
      </c>
      <c r="D10" s="132">
        <f t="shared" si="11"/>
        <v>42406</v>
      </c>
      <c r="E10" s="144">
        <v>61978</v>
      </c>
      <c r="F10" s="144">
        <v>79408</v>
      </c>
      <c r="G10" s="2">
        <v>27306</v>
      </c>
      <c r="H10" s="170">
        <v>0</v>
      </c>
      <c r="I10" s="171">
        <v>28994</v>
      </c>
      <c r="J10" s="24">
        <f t="shared" si="0"/>
        <v>197686</v>
      </c>
      <c r="K10" s="7">
        <v>6646.5</v>
      </c>
      <c r="L10" s="7">
        <v>13942.5</v>
      </c>
      <c r="M10" s="23">
        <f t="shared" si="1"/>
        <v>218275</v>
      </c>
      <c r="N10" s="47"/>
      <c r="O10" s="48"/>
      <c r="P10" s="8">
        <f t="shared" si="2"/>
        <v>42406</v>
      </c>
      <c r="Q10" s="3">
        <v>0</v>
      </c>
      <c r="R10" s="3"/>
      <c r="S10" s="3"/>
      <c r="T10" s="3"/>
      <c r="U10" s="3"/>
      <c r="V10" s="3"/>
      <c r="W10" s="3"/>
      <c r="X10" s="3"/>
      <c r="Y10" s="3"/>
      <c r="Z10" s="3"/>
      <c r="AA10" s="6"/>
      <c r="AB10" s="3"/>
      <c r="AC10" s="3"/>
      <c r="AD10" s="3"/>
      <c r="AE10" s="3"/>
      <c r="AF10" s="3"/>
      <c r="AG10" s="3"/>
      <c r="AH10" s="3"/>
      <c r="AI10" s="3"/>
      <c r="AJ10" s="25"/>
      <c r="AK10" s="3"/>
      <c r="AL10" s="53"/>
      <c r="AM10" s="44">
        <f t="shared" si="3"/>
        <v>0</v>
      </c>
      <c r="AN10" s="9">
        <v>0</v>
      </c>
      <c r="AO10" s="9">
        <f t="shared" si="4"/>
        <v>218275</v>
      </c>
      <c r="AP10" s="49">
        <f>'[2]FEB 16'!$I$10</f>
        <v>10560</v>
      </c>
      <c r="AQ10" s="46">
        <f t="shared" si="5"/>
        <v>228835</v>
      </c>
      <c r="AS10" s="276">
        <f t="shared" si="6"/>
        <v>37</v>
      </c>
      <c r="AT10" s="5" t="str">
        <f t="shared" si="6"/>
        <v>SÁBADO</v>
      </c>
      <c r="AU10" s="8">
        <f t="shared" si="6"/>
        <v>42406</v>
      </c>
      <c r="AV10" s="69">
        <f t="shared" si="7"/>
        <v>8854</v>
      </c>
      <c r="AW10" s="69">
        <f t="shared" si="7"/>
        <v>11344</v>
      </c>
      <c r="AX10" s="69">
        <f t="shared" si="8"/>
        <v>4551</v>
      </c>
      <c r="AY10" s="69">
        <f t="shared" si="12"/>
        <v>0</v>
      </c>
      <c r="AZ10" s="157">
        <f t="shared" si="12"/>
        <v>4142</v>
      </c>
      <c r="BA10" s="159">
        <f t="shared" si="9"/>
        <v>28891</v>
      </c>
      <c r="BC10" s="309"/>
      <c r="BD10" s="313"/>
      <c r="BE10" s="135">
        <v>1434</v>
      </c>
      <c r="BF10" s="82">
        <f t="shared" si="36"/>
        <v>5019</v>
      </c>
      <c r="BG10" s="79">
        <v>436</v>
      </c>
      <c r="BH10" s="82">
        <f t="shared" si="13"/>
        <v>1526</v>
      </c>
      <c r="BI10" s="79">
        <v>7092</v>
      </c>
      <c r="BJ10" s="82">
        <f t="shared" si="14"/>
        <v>49644</v>
      </c>
      <c r="BK10" s="79">
        <v>32</v>
      </c>
      <c r="BL10" s="174">
        <v>30</v>
      </c>
      <c r="BM10" s="174">
        <v>31</v>
      </c>
      <c r="BN10" s="119">
        <f t="shared" si="15"/>
        <v>1812.5483870967741</v>
      </c>
      <c r="BO10" s="309"/>
      <c r="BP10" s="315"/>
      <c r="BQ10" s="99">
        <v>1149</v>
      </c>
      <c r="BR10" s="83">
        <f t="shared" si="16"/>
        <v>4021.5</v>
      </c>
      <c r="BS10" s="174">
        <v>328</v>
      </c>
      <c r="BT10" s="83">
        <f t="shared" si="17"/>
        <v>1148</v>
      </c>
      <c r="BU10" s="174">
        <v>7566</v>
      </c>
      <c r="BV10" s="83">
        <f t="shared" si="18"/>
        <v>52962</v>
      </c>
      <c r="BW10" s="174">
        <v>29</v>
      </c>
      <c r="BX10" s="174">
        <v>32</v>
      </c>
      <c r="BY10" s="174">
        <v>30</v>
      </c>
      <c r="BZ10" s="100">
        <f t="shared" si="10"/>
        <v>1937.7166666666667</v>
      </c>
      <c r="CA10" s="309"/>
      <c r="CB10" s="317"/>
      <c r="CC10" s="99">
        <v>1230</v>
      </c>
      <c r="CD10" s="74">
        <f t="shared" si="19"/>
        <v>3690</v>
      </c>
      <c r="CE10" s="174">
        <v>320</v>
      </c>
      <c r="CF10" s="74">
        <f t="shared" si="20"/>
        <v>960</v>
      </c>
      <c r="CG10" s="174">
        <v>3561</v>
      </c>
      <c r="CH10" s="74">
        <f t="shared" si="21"/>
        <v>21366</v>
      </c>
      <c r="CI10" s="174">
        <v>20</v>
      </c>
      <c r="CJ10" s="174">
        <v>15</v>
      </c>
      <c r="CK10" s="174">
        <v>16</v>
      </c>
      <c r="CL10" s="100">
        <f t="shared" si="22"/>
        <v>1626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>
        <v>0</v>
      </c>
      <c r="CX10" s="98" t="e">
        <f t="shared" si="26"/>
        <v>#DIV/0!</v>
      </c>
      <c r="CY10" s="309"/>
      <c r="CZ10" s="307"/>
      <c r="DA10" s="99">
        <v>348</v>
      </c>
      <c r="DB10" s="83">
        <f t="shared" si="27"/>
        <v>1218</v>
      </c>
      <c r="DC10" s="174">
        <v>77</v>
      </c>
      <c r="DD10" s="83">
        <f t="shared" si="28"/>
        <v>269.5</v>
      </c>
      <c r="DE10" s="174">
        <v>2232</v>
      </c>
      <c r="DF10" s="83">
        <f t="shared" si="29"/>
        <v>15624</v>
      </c>
      <c r="DG10" s="174">
        <v>15</v>
      </c>
      <c r="DH10" s="174">
        <v>14</v>
      </c>
      <c r="DI10" s="174">
        <v>14</v>
      </c>
      <c r="DJ10" s="100">
        <f t="shared" si="30"/>
        <v>1222.25</v>
      </c>
      <c r="DK10" s="309"/>
      <c r="DL10" s="311"/>
      <c r="DM10" s="102">
        <v>0</v>
      </c>
      <c r="DN10" s="74">
        <f t="shared" si="31"/>
        <v>0</v>
      </c>
      <c r="DO10" s="1">
        <v>270</v>
      </c>
      <c r="DP10" s="74">
        <f t="shared" si="32"/>
        <v>1012.5</v>
      </c>
      <c r="DQ10" s="1">
        <v>855</v>
      </c>
      <c r="DR10" s="74">
        <f t="shared" si="33"/>
        <v>6412.5</v>
      </c>
      <c r="DS10" s="1">
        <v>5</v>
      </c>
      <c r="DT10" s="1">
        <v>5</v>
      </c>
      <c r="DU10" s="110">
        <f t="shared" si="34"/>
        <v>5</v>
      </c>
      <c r="DV10" s="108">
        <f t="shared" si="35"/>
        <v>1485</v>
      </c>
    </row>
    <row r="11" spans="2:129" ht="19.5" thickBot="1" x14ac:dyDescent="0.35">
      <c r="B11" s="274">
        <v>38</v>
      </c>
      <c r="C11" s="38" t="s">
        <v>22</v>
      </c>
      <c r="D11" s="132">
        <f t="shared" si="11"/>
        <v>42407</v>
      </c>
      <c r="E11" s="144">
        <v>44716</v>
      </c>
      <c r="F11" s="144">
        <v>45892</v>
      </c>
      <c r="G11" s="2">
        <v>15774</v>
      </c>
      <c r="H11" s="170">
        <v>0</v>
      </c>
      <c r="I11" s="171">
        <v>10556</v>
      </c>
      <c r="J11" s="24">
        <f t="shared" si="0"/>
        <v>116938</v>
      </c>
      <c r="K11" s="7">
        <v>5021.5</v>
      </c>
      <c r="L11" s="7">
        <v>6617.5</v>
      </c>
      <c r="M11" s="23">
        <f t="shared" si="1"/>
        <v>128577</v>
      </c>
      <c r="N11" s="47"/>
      <c r="O11" s="48"/>
      <c r="P11" s="8">
        <f t="shared" si="2"/>
        <v>42407</v>
      </c>
      <c r="Q11" s="3">
        <v>0</v>
      </c>
      <c r="R11" s="3"/>
      <c r="S11" s="3"/>
      <c r="T11" s="3"/>
      <c r="U11" s="3"/>
      <c r="V11" s="3"/>
      <c r="W11" s="3"/>
      <c r="X11" s="3"/>
      <c r="Y11" s="3"/>
      <c r="Z11" s="3"/>
      <c r="AA11" s="6"/>
      <c r="AB11" s="3"/>
      <c r="AC11" s="3"/>
      <c r="AD11" s="3"/>
      <c r="AE11" s="3"/>
      <c r="AF11" s="3"/>
      <c r="AG11" s="3"/>
      <c r="AH11" s="3"/>
      <c r="AI11" s="3"/>
      <c r="AJ11" s="25"/>
      <c r="AK11" s="3"/>
      <c r="AL11" s="53"/>
      <c r="AM11" s="44">
        <f t="shared" si="3"/>
        <v>0</v>
      </c>
      <c r="AN11" s="9">
        <v>0</v>
      </c>
      <c r="AO11" s="9">
        <f t="shared" si="4"/>
        <v>128577</v>
      </c>
      <c r="AP11" s="49">
        <f>'[2]FEB 16'!$I$11</f>
        <v>5850</v>
      </c>
      <c r="AQ11" s="46">
        <f t="shared" si="5"/>
        <v>134427</v>
      </c>
      <c r="AS11" s="276">
        <f t="shared" si="6"/>
        <v>38</v>
      </c>
      <c r="AT11" s="5" t="str">
        <f t="shared" si="6"/>
        <v>DOMINGO</v>
      </c>
      <c r="AU11" s="8">
        <f t="shared" si="6"/>
        <v>42407</v>
      </c>
      <c r="AV11" s="69">
        <f t="shared" si="7"/>
        <v>6388</v>
      </c>
      <c r="AW11" s="69">
        <f t="shared" si="7"/>
        <v>6556</v>
      </c>
      <c r="AX11" s="69">
        <f t="shared" si="8"/>
        <v>2629</v>
      </c>
      <c r="AY11" s="69">
        <f t="shared" si="12"/>
        <v>0</v>
      </c>
      <c r="AZ11" s="157">
        <f t="shared" si="12"/>
        <v>1508</v>
      </c>
      <c r="BA11" s="159">
        <f t="shared" si="9"/>
        <v>17081</v>
      </c>
      <c r="BC11" s="308" t="str">
        <f>C8</f>
        <v>JUEVES</v>
      </c>
      <c r="BD11" s="312">
        <f>AU8</f>
        <v>42404</v>
      </c>
      <c r="BE11" s="135">
        <v>1508</v>
      </c>
      <c r="BF11" s="82">
        <f t="shared" si="36"/>
        <v>5278</v>
      </c>
      <c r="BG11" s="79">
        <v>336</v>
      </c>
      <c r="BH11" s="82">
        <f t="shared" si="13"/>
        <v>1176</v>
      </c>
      <c r="BI11" s="79">
        <v>6515</v>
      </c>
      <c r="BJ11" s="82">
        <f t="shared" si="14"/>
        <v>45605</v>
      </c>
      <c r="BK11" s="79"/>
      <c r="BL11" s="174">
        <v>29</v>
      </c>
      <c r="BM11" s="174">
        <v>30</v>
      </c>
      <c r="BN11" s="119">
        <f t="shared" si="15"/>
        <v>1735.3</v>
      </c>
      <c r="BO11" s="308" t="str">
        <f>BC11</f>
        <v>JUEVES</v>
      </c>
      <c r="BP11" s="314">
        <f>BD11</f>
        <v>42404</v>
      </c>
      <c r="BQ11" s="99">
        <v>1619</v>
      </c>
      <c r="BR11" s="83">
        <f t="shared" si="16"/>
        <v>5666.5</v>
      </c>
      <c r="BS11" s="174">
        <v>279</v>
      </c>
      <c r="BT11" s="83">
        <f t="shared" si="17"/>
        <v>976.5</v>
      </c>
      <c r="BU11" s="174">
        <v>7807</v>
      </c>
      <c r="BV11" s="83">
        <f t="shared" si="18"/>
        <v>54649</v>
      </c>
      <c r="BW11" s="174"/>
      <c r="BX11" s="174">
        <v>28</v>
      </c>
      <c r="BY11" s="174">
        <v>28</v>
      </c>
      <c r="BZ11" s="100">
        <f t="shared" si="10"/>
        <v>2189</v>
      </c>
      <c r="CA11" s="308" t="str">
        <f>BO11</f>
        <v>JUEVES</v>
      </c>
      <c r="CB11" s="316">
        <f>BP11</f>
        <v>42404</v>
      </c>
      <c r="CC11" s="99">
        <v>1214</v>
      </c>
      <c r="CD11" s="74">
        <f t="shared" si="19"/>
        <v>3642</v>
      </c>
      <c r="CE11" s="174">
        <v>387</v>
      </c>
      <c r="CF11" s="74">
        <f t="shared" si="20"/>
        <v>1161</v>
      </c>
      <c r="CG11" s="174">
        <v>3794</v>
      </c>
      <c r="CH11" s="74">
        <f t="shared" si="21"/>
        <v>22764</v>
      </c>
      <c r="CI11" s="174"/>
      <c r="CJ11" s="174">
        <v>19</v>
      </c>
      <c r="CK11" s="174">
        <v>20</v>
      </c>
      <c r="CL11" s="100">
        <f t="shared" si="22"/>
        <v>1378.35</v>
      </c>
      <c r="CM11" s="308" t="str">
        <f>CA11</f>
        <v>JUEVES</v>
      </c>
      <c r="CN11" s="318">
        <f>CB11</f>
        <v>42404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JUEVES</v>
      </c>
      <c r="CZ11" s="306">
        <f>CN11</f>
        <v>42404</v>
      </c>
      <c r="DA11" s="99">
        <v>480</v>
      </c>
      <c r="DB11" s="83">
        <f t="shared" si="27"/>
        <v>1680</v>
      </c>
      <c r="DC11" s="174">
        <v>67</v>
      </c>
      <c r="DD11" s="83">
        <f t="shared" si="28"/>
        <v>234.5</v>
      </c>
      <c r="DE11" s="174">
        <v>2629</v>
      </c>
      <c r="DF11" s="83">
        <f t="shared" si="29"/>
        <v>18403</v>
      </c>
      <c r="DG11" s="174"/>
      <c r="DH11" s="174">
        <v>16</v>
      </c>
      <c r="DI11" s="174">
        <v>15</v>
      </c>
      <c r="DJ11" s="100">
        <f t="shared" si="30"/>
        <v>1354.5</v>
      </c>
      <c r="DK11" s="308" t="str">
        <f>CY11</f>
        <v>JUEVES</v>
      </c>
      <c r="DL11" s="310">
        <f>CZ11</f>
        <v>42404</v>
      </c>
      <c r="DM11" s="102">
        <v>0</v>
      </c>
      <c r="DN11" s="74">
        <f t="shared" si="31"/>
        <v>0</v>
      </c>
      <c r="DO11" s="1">
        <v>228</v>
      </c>
      <c r="DP11" s="74">
        <f t="shared" si="32"/>
        <v>855</v>
      </c>
      <c r="DQ11" s="1">
        <v>675</v>
      </c>
      <c r="DR11" s="74">
        <f t="shared" si="33"/>
        <v>5062.5</v>
      </c>
      <c r="DS11" s="1"/>
      <c r="DT11" s="1">
        <v>6</v>
      </c>
      <c r="DU11" s="110">
        <f t="shared" si="34"/>
        <v>6</v>
      </c>
      <c r="DV11" s="108">
        <f t="shared" si="35"/>
        <v>986.25</v>
      </c>
    </row>
    <row r="12" spans="2:129" ht="19.5" thickBot="1" x14ac:dyDescent="0.35">
      <c r="B12" s="274">
        <v>39</v>
      </c>
      <c r="C12" s="38" t="s">
        <v>24</v>
      </c>
      <c r="D12" s="132">
        <f t="shared" si="11"/>
        <v>42408</v>
      </c>
      <c r="E12" s="144">
        <v>85834</v>
      </c>
      <c r="F12" s="144">
        <v>117404</v>
      </c>
      <c r="G12" s="2">
        <v>42894</v>
      </c>
      <c r="H12" s="170">
        <v>0</v>
      </c>
      <c r="I12" s="171">
        <v>33761</v>
      </c>
      <c r="J12" s="24">
        <f t="shared" si="0"/>
        <v>279893</v>
      </c>
      <c r="K12" s="7">
        <v>7290.5</v>
      </c>
      <c r="L12" s="7">
        <v>29464.5</v>
      </c>
      <c r="M12" s="23">
        <f t="shared" si="1"/>
        <v>316648</v>
      </c>
      <c r="N12" s="47"/>
      <c r="O12" s="48"/>
      <c r="P12" s="8">
        <f t="shared" si="2"/>
        <v>42408</v>
      </c>
      <c r="Q12" s="3">
        <v>224000</v>
      </c>
      <c r="R12" s="3">
        <v>2106</v>
      </c>
      <c r="S12" s="3">
        <v>4021</v>
      </c>
      <c r="T12" s="3"/>
      <c r="U12" s="3"/>
      <c r="V12" s="3"/>
      <c r="W12" s="3">
        <v>754</v>
      </c>
      <c r="X12" s="3">
        <v>116</v>
      </c>
      <c r="Y12" s="3"/>
      <c r="Z12" s="3"/>
      <c r="AA12" s="6"/>
      <c r="AB12" s="3">
        <v>700</v>
      </c>
      <c r="AC12" s="3">
        <v>700</v>
      </c>
      <c r="AD12" s="3"/>
      <c r="AE12" s="3"/>
      <c r="AF12" s="3"/>
      <c r="AG12" s="3"/>
      <c r="AH12" s="3"/>
      <c r="AI12" s="3"/>
      <c r="AJ12" s="25"/>
      <c r="AK12" s="3"/>
      <c r="AL12" s="53">
        <v>11668</v>
      </c>
      <c r="AM12" s="44">
        <f t="shared" si="3"/>
        <v>244065</v>
      </c>
      <c r="AN12" s="9">
        <v>70</v>
      </c>
      <c r="AO12" s="9">
        <f t="shared" si="4"/>
        <v>316648</v>
      </c>
      <c r="AP12" s="49">
        <f>'[2]FEB 16'!$I$12</f>
        <v>11887.5</v>
      </c>
      <c r="AQ12" s="46">
        <f t="shared" si="5"/>
        <v>572670.5</v>
      </c>
      <c r="AS12" s="276">
        <f t="shared" si="6"/>
        <v>39</v>
      </c>
      <c r="AT12" s="5" t="str">
        <f t="shared" si="6"/>
        <v>LUNES</v>
      </c>
      <c r="AU12" s="8">
        <f t="shared" si="6"/>
        <v>42408</v>
      </c>
      <c r="AV12" s="69">
        <f t="shared" si="7"/>
        <v>12262</v>
      </c>
      <c r="AW12" s="69">
        <f t="shared" si="7"/>
        <v>16772</v>
      </c>
      <c r="AX12" s="69">
        <f t="shared" si="8"/>
        <v>7149</v>
      </c>
      <c r="AY12" s="69">
        <f t="shared" si="12"/>
        <v>0</v>
      </c>
      <c r="AZ12" s="157">
        <f t="shared" si="12"/>
        <v>4823</v>
      </c>
      <c r="BA12" s="159">
        <f t="shared" si="9"/>
        <v>41006</v>
      </c>
      <c r="BC12" s="309"/>
      <c r="BD12" s="313"/>
      <c r="BE12" s="135">
        <v>1557</v>
      </c>
      <c r="BF12" s="82">
        <f t="shared" si="36"/>
        <v>5449.5</v>
      </c>
      <c r="BG12" s="79">
        <v>417</v>
      </c>
      <c r="BH12" s="82">
        <f t="shared" si="13"/>
        <v>1459.5</v>
      </c>
      <c r="BI12" s="79">
        <v>6945</v>
      </c>
      <c r="BJ12" s="82">
        <f t="shared" si="14"/>
        <v>48615</v>
      </c>
      <c r="BK12" s="79">
        <v>34</v>
      </c>
      <c r="BL12" s="174">
        <v>32</v>
      </c>
      <c r="BM12" s="174">
        <v>30</v>
      </c>
      <c r="BN12" s="119">
        <f t="shared" si="15"/>
        <v>1850.8</v>
      </c>
      <c r="BO12" s="309"/>
      <c r="BP12" s="315"/>
      <c r="BQ12" s="99">
        <v>1228</v>
      </c>
      <c r="BR12" s="83">
        <f t="shared" si="16"/>
        <v>4298</v>
      </c>
      <c r="BS12" s="174">
        <v>281</v>
      </c>
      <c r="BT12" s="83">
        <f t="shared" si="17"/>
        <v>983.5</v>
      </c>
      <c r="BU12" s="174">
        <v>7478</v>
      </c>
      <c r="BV12" s="83">
        <f t="shared" si="18"/>
        <v>52346</v>
      </c>
      <c r="BW12" s="174">
        <v>31</v>
      </c>
      <c r="BX12" s="174">
        <v>29</v>
      </c>
      <c r="BY12" s="174">
        <v>28</v>
      </c>
      <c r="BZ12" s="100">
        <f t="shared" si="10"/>
        <v>2058.125</v>
      </c>
      <c r="CA12" s="309"/>
      <c r="CB12" s="317"/>
      <c r="CC12" s="99">
        <v>1102</v>
      </c>
      <c r="CD12" s="74">
        <f t="shared" si="19"/>
        <v>3306</v>
      </c>
      <c r="CE12" s="174">
        <v>239</v>
      </c>
      <c r="CF12" s="74">
        <f t="shared" si="20"/>
        <v>717</v>
      </c>
      <c r="CG12" s="174">
        <v>3369</v>
      </c>
      <c r="CH12" s="74">
        <f t="shared" si="21"/>
        <v>20214</v>
      </c>
      <c r="CI12" s="174">
        <v>21</v>
      </c>
      <c r="CJ12" s="174">
        <v>15</v>
      </c>
      <c r="CK12" s="174">
        <v>20</v>
      </c>
      <c r="CL12" s="100">
        <f t="shared" si="22"/>
        <v>1211.8499999999999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380</v>
      </c>
      <c r="DB12" s="83">
        <f t="shared" si="27"/>
        <v>1330</v>
      </c>
      <c r="DC12" s="174">
        <v>62</v>
      </c>
      <c r="DD12" s="83">
        <f t="shared" si="28"/>
        <v>217</v>
      </c>
      <c r="DE12" s="174">
        <v>2638</v>
      </c>
      <c r="DF12" s="83">
        <f t="shared" si="29"/>
        <v>18466</v>
      </c>
      <c r="DG12" s="174">
        <v>17</v>
      </c>
      <c r="DH12" s="174">
        <v>15</v>
      </c>
      <c r="DI12" s="174">
        <v>15</v>
      </c>
      <c r="DJ12" s="100">
        <f t="shared" si="30"/>
        <v>1334.2</v>
      </c>
      <c r="DK12" s="309"/>
      <c r="DL12" s="311"/>
      <c r="DM12" s="102">
        <v>0</v>
      </c>
      <c r="DN12" s="74">
        <f t="shared" si="31"/>
        <v>0</v>
      </c>
      <c r="DO12" s="1">
        <v>342</v>
      </c>
      <c r="DP12" s="74">
        <f t="shared" si="32"/>
        <v>1282.5</v>
      </c>
      <c r="DQ12" s="1">
        <v>590</v>
      </c>
      <c r="DR12" s="74">
        <f t="shared" si="33"/>
        <v>4425</v>
      </c>
      <c r="DS12" s="1">
        <v>6</v>
      </c>
      <c r="DT12" s="1">
        <v>4</v>
      </c>
      <c r="DU12" s="110">
        <f t="shared" si="34"/>
        <v>4</v>
      </c>
      <c r="DV12" s="108">
        <f t="shared" si="35"/>
        <v>1426.875</v>
      </c>
    </row>
    <row r="13" spans="2:129" ht="19.5" thickBot="1" x14ac:dyDescent="0.35">
      <c r="B13" s="274">
        <v>40</v>
      </c>
      <c r="C13" s="38" t="s">
        <v>21</v>
      </c>
      <c r="D13" s="132">
        <f t="shared" si="11"/>
        <v>42409</v>
      </c>
      <c r="E13" s="144">
        <v>87052</v>
      </c>
      <c r="F13" s="144">
        <v>105966</v>
      </c>
      <c r="G13" s="2">
        <v>41826</v>
      </c>
      <c r="H13" s="170">
        <v>0</v>
      </c>
      <c r="I13" s="171">
        <v>35672</v>
      </c>
      <c r="J13" s="24">
        <f t="shared" si="0"/>
        <v>270516</v>
      </c>
      <c r="K13" s="7">
        <v>6676</v>
      </c>
      <c r="L13" s="7">
        <v>31441.5</v>
      </c>
      <c r="M13" s="23">
        <f t="shared" si="1"/>
        <v>308633.5</v>
      </c>
      <c r="N13" s="47"/>
      <c r="O13" s="48"/>
      <c r="P13" s="8">
        <f t="shared" si="2"/>
        <v>42409</v>
      </c>
      <c r="Q13" s="3">
        <v>114650</v>
      </c>
      <c r="R13" s="3">
        <v>1755</v>
      </c>
      <c r="S13" s="3">
        <v>3825</v>
      </c>
      <c r="T13" s="3"/>
      <c r="U13" s="3"/>
      <c r="V13" s="3"/>
      <c r="W13" s="3">
        <v>1914</v>
      </c>
      <c r="X13" s="3">
        <v>58</v>
      </c>
      <c r="Y13" s="3"/>
      <c r="Z13" s="3"/>
      <c r="AA13" s="6"/>
      <c r="AB13" s="3">
        <v>700</v>
      </c>
      <c r="AC13" s="3">
        <v>2200</v>
      </c>
      <c r="AD13" s="3"/>
      <c r="AE13" s="3"/>
      <c r="AF13" s="3">
        <v>147</v>
      </c>
      <c r="AG13" s="3"/>
      <c r="AH13" s="3"/>
      <c r="AI13" s="3"/>
      <c r="AJ13" s="25">
        <v>6000</v>
      </c>
      <c r="AK13" s="3"/>
      <c r="AL13" s="53">
        <v>11668</v>
      </c>
      <c r="AM13" s="44">
        <f t="shared" si="3"/>
        <v>142917</v>
      </c>
      <c r="AN13" s="9">
        <v>0</v>
      </c>
      <c r="AO13" s="9">
        <f t="shared" si="4"/>
        <v>308633.5</v>
      </c>
      <c r="AP13" s="49">
        <f>'[2]FEB 16'!$I$13</f>
        <v>14456.25</v>
      </c>
      <c r="AQ13" s="46">
        <f t="shared" si="5"/>
        <v>466006.75</v>
      </c>
      <c r="AS13" s="276">
        <f t="shared" si="6"/>
        <v>40</v>
      </c>
      <c r="AT13" s="5" t="str">
        <f t="shared" si="6"/>
        <v>MARTES</v>
      </c>
      <c r="AU13" s="8">
        <f t="shared" si="6"/>
        <v>42409</v>
      </c>
      <c r="AV13" s="69">
        <f t="shared" si="7"/>
        <v>12436</v>
      </c>
      <c r="AW13" s="69">
        <f t="shared" si="7"/>
        <v>15138</v>
      </c>
      <c r="AX13" s="69">
        <f t="shared" si="8"/>
        <v>6971</v>
      </c>
      <c r="AY13" s="69">
        <f t="shared" si="12"/>
        <v>0</v>
      </c>
      <c r="AZ13" s="157">
        <f t="shared" si="12"/>
        <v>5096</v>
      </c>
      <c r="BA13" s="159">
        <f t="shared" si="9"/>
        <v>39641</v>
      </c>
      <c r="BC13" s="308" t="str">
        <f>C9</f>
        <v>VIERNES</v>
      </c>
      <c r="BD13" s="312">
        <f>AU9</f>
        <v>42405</v>
      </c>
      <c r="BE13" s="135">
        <v>1536</v>
      </c>
      <c r="BF13" s="82">
        <f t="shared" si="36"/>
        <v>5376</v>
      </c>
      <c r="BG13" s="79">
        <v>309</v>
      </c>
      <c r="BH13" s="82">
        <f t="shared" si="13"/>
        <v>1081.5</v>
      </c>
      <c r="BI13" s="79">
        <v>6241</v>
      </c>
      <c r="BJ13" s="82">
        <f t="shared" si="14"/>
        <v>43687</v>
      </c>
      <c r="BK13" s="79"/>
      <c r="BL13" s="174">
        <v>27</v>
      </c>
      <c r="BM13" s="174">
        <v>27</v>
      </c>
      <c r="BN13" s="119">
        <f t="shared" si="15"/>
        <v>1857.2037037037037</v>
      </c>
      <c r="BO13" s="308" t="str">
        <f>BC13</f>
        <v>VIERNES</v>
      </c>
      <c r="BP13" s="314">
        <f>BD13</f>
        <v>42405</v>
      </c>
      <c r="BQ13" s="99">
        <v>1543</v>
      </c>
      <c r="BR13" s="83">
        <f t="shared" si="16"/>
        <v>5400.5</v>
      </c>
      <c r="BS13" s="174">
        <v>269</v>
      </c>
      <c r="BT13" s="83">
        <f t="shared" si="17"/>
        <v>941.5</v>
      </c>
      <c r="BU13" s="174">
        <v>8449</v>
      </c>
      <c r="BV13" s="83">
        <f t="shared" si="18"/>
        <v>59143</v>
      </c>
      <c r="BW13" s="174"/>
      <c r="BX13" s="174">
        <v>28</v>
      </c>
      <c r="BY13" s="174">
        <v>28</v>
      </c>
      <c r="BZ13" s="100">
        <f t="shared" si="10"/>
        <v>2338.75</v>
      </c>
      <c r="CA13" s="308" t="str">
        <f>BO13</f>
        <v>VIERNES</v>
      </c>
      <c r="CB13" s="316">
        <f>BP13</f>
        <v>42405</v>
      </c>
      <c r="CC13" s="99">
        <v>1164</v>
      </c>
      <c r="CD13" s="74">
        <f t="shared" si="19"/>
        <v>3492</v>
      </c>
      <c r="CE13" s="174">
        <v>287</v>
      </c>
      <c r="CF13" s="74">
        <f t="shared" si="20"/>
        <v>861</v>
      </c>
      <c r="CG13" s="174">
        <v>3870</v>
      </c>
      <c r="CH13" s="74">
        <f t="shared" si="21"/>
        <v>23220</v>
      </c>
      <c r="CI13" s="174"/>
      <c r="CJ13" s="174">
        <v>17</v>
      </c>
      <c r="CK13" s="174">
        <v>17</v>
      </c>
      <c r="CL13" s="100">
        <f t="shared" si="22"/>
        <v>1621.9411764705883</v>
      </c>
      <c r="CM13" s="308" t="str">
        <f>CA13</f>
        <v>VIERNES</v>
      </c>
      <c r="CN13" s="318">
        <f>CB13</f>
        <v>42405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VIERNES</v>
      </c>
      <c r="CZ13" s="306">
        <f>CN13</f>
        <v>42405</v>
      </c>
      <c r="DA13" s="99">
        <v>477</v>
      </c>
      <c r="DB13" s="83">
        <f t="shared" si="27"/>
        <v>1669.5</v>
      </c>
      <c r="DC13" s="174">
        <v>107</v>
      </c>
      <c r="DD13" s="83">
        <f t="shared" si="28"/>
        <v>374.5</v>
      </c>
      <c r="DE13" s="174">
        <v>2731</v>
      </c>
      <c r="DF13" s="83">
        <f t="shared" si="29"/>
        <v>19117</v>
      </c>
      <c r="DG13" s="174"/>
      <c r="DH13" s="174">
        <v>15</v>
      </c>
      <c r="DI13" s="174">
        <v>15</v>
      </c>
      <c r="DJ13" s="100">
        <f t="shared" si="30"/>
        <v>1410.7333333333333</v>
      </c>
      <c r="DK13" s="308" t="str">
        <f>CY13</f>
        <v>VIERNES</v>
      </c>
      <c r="DL13" s="310">
        <f>CZ13</f>
        <v>42405</v>
      </c>
      <c r="DM13" s="102">
        <v>0</v>
      </c>
      <c r="DN13" s="74">
        <f t="shared" si="31"/>
        <v>0</v>
      </c>
      <c r="DO13" s="1">
        <v>302</v>
      </c>
      <c r="DP13" s="74">
        <f t="shared" si="32"/>
        <v>1132.5</v>
      </c>
      <c r="DQ13" s="1">
        <v>637</v>
      </c>
      <c r="DR13" s="74">
        <f t="shared" si="33"/>
        <v>4777.5</v>
      </c>
      <c r="DS13" s="1"/>
      <c r="DT13" s="1">
        <v>6</v>
      </c>
      <c r="DU13" s="110">
        <f t="shared" si="34"/>
        <v>6</v>
      </c>
      <c r="DV13" s="108">
        <f t="shared" si="35"/>
        <v>985</v>
      </c>
    </row>
    <row r="14" spans="2:129" ht="19.5" thickBot="1" x14ac:dyDescent="0.35">
      <c r="B14" s="274">
        <v>41</v>
      </c>
      <c r="C14" s="38" t="s">
        <v>23</v>
      </c>
      <c r="D14" s="132">
        <f t="shared" si="11"/>
        <v>42410</v>
      </c>
      <c r="E14" s="144">
        <v>87227</v>
      </c>
      <c r="F14" s="144">
        <v>108570</v>
      </c>
      <c r="G14" s="2">
        <v>42054</v>
      </c>
      <c r="H14" s="170">
        <v>0</v>
      </c>
      <c r="I14" s="171">
        <v>36967</v>
      </c>
      <c r="J14" s="24">
        <f t="shared" si="0"/>
        <v>274818</v>
      </c>
      <c r="K14" s="7">
        <v>6339.5</v>
      </c>
      <c r="L14" s="7">
        <v>32783</v>
      </c>
      <c r="M14" s="23">
        <f t="shared" si="1"/>
        <v>313940.5</v>
      </c>
      <c r="N14" s="47"/>
      <c r="O14" s="48"/>
      <c r="P14" s="8">
        <f t="shared" si="2"/>
        <v>42410</v>
      </c>
      <c r="Q14" s="3">
        <v>163400</v>
      </c>
      <c r="R14" s="3">
        <v>3393</v>
      </c>
      <c r="S14" s="3">
        <v>8562</v>
      </c>
      <c r="T14" s="3"/>
      <c r="U14" s="3"/>
      <c r="V14" s="3"/>
      <c r="W14" s="3">
        <v>1508</v>
      </c>
      <c r="X14" s="3"/>
      <c r="Y14" s="3">
        <v>11668</v>
      </c>
      <c r="Z14" s="3"/>
      <c r="AA14" s="6"/>
      <c r="AB14" s="3">
        <v>1050</v>
      </c>
      <c r="AC14" s="3">
        <v>3100</v>
      </c>
      <c r="AD14" s="3"/>
      <c r="AE14" s="3"/>
      <c r="AF14" s="3"/>
      <c r="AG14" s="3"/>
      <c r="AH14" s="3"/>
      <c r="AI14" s="3"/>
      <c r="AJ14" s="25">
        <v>6000</v>
      </c>
      <c r="AK14" s="3"/>
      <c r="AL14" s="53">
        <v>5834</v>
      </c>
      <c r="AM14" s="44">
        <f t="shared" si="3"/>
        <v>204515</v>
      </c>
      <c r="AN14" s="9">
        <v>0</v>
      </c>
      <c r="AO14" s="9">
        <f t="shared" si="4"/>
        <v>313940.5</v>
      </c>
      <c r="AP14" s="49">
        <f>'[2]FEB 16'!$I$14</f>
        <v>15555</v>
      </c>
      <c r="AQ14" s="46">
        <f t="shared" si="5"/>
        <v>534010.5</v>
      </c>
      <c r="AS14" s="276">
        <f t="shared" si="6"/>
        <v>41</v>
      </c>
      <c r="AT14" s="5" t="str">
        <f t="shared" si="6"/>
        <v>MIÉRCOLES</v>
      </c>
      <c r="AU14" s="8">
        <f t="shared" si="6"/>
        <v>42410</v>
      </c>
      <c r="AV14" s="69">
        <f t="shared" si="7"/>
        <v>12461</v>
      </c>
      <c r="AW14" s="69">
        <f t="shared" si="7"/>
        <v>15510</v>
      </c>
      <c r="AX14" s="69">
        <f t="shared" si="8"/>
        <v>7009</v>
      </c>
      <c r="AY14" s="69">
        <f t="shared" si="12"/>
        <v>0</v>
      </c>
      <c r="AZ14" s="157">
        <f t="shared" si="12"/>
        <v>5281</v>
      </c>
      <c r="BA14" s="159">
        <f t="shared" si="9"/>
        <v>40261</v>
      </c>
      <c r="BC14" s="309"/>
      <c r="BD14" s="313"/>
      <c r="BE14" s="135">
        <v>1255</v>
      </c>
      <c r="BF14" s="82">
        <f t="shared" si="36"/>
        <v>4392.5</v>
      </c>
      <c r="BG14" s="79">
        <v>463</v>
      </c>
      <c r="BH14" s="82">
        <f t="shared" si="13"/>
        <v>1620.5</v>
      </c>
      <c r="BI14" s="79">
        <v>6595</v>
      </c>
      <c r="BJ14" s="82">
        <f t="shared" si="14"/>
        <v>46165</v>
      </c>
      <c r="BK14" s="79">
        <v>32</v>
      </c>
      <c r="BL14" s="174">
        <v>29</v>
      </c>
      <c r="BM14" s="174">
        <v>30</v>
      </c>
      <c r="BN14" s="119">
        <f t="shared" si="15"/>
        <v>1739.2666666666667</v>
      </c>
      <c r="BO14" s="309"/>
      <c r="BP14" s="315"/>
      <c r="BQ14" s="99">
        <v>1236</v>
      </c>
      <c r="BR14" s="83">
        <f t="shared" si="16"/>
        <v>4326</v>
      </c>
      <c r="BS14" s="174">
        <v>318</v>
      </c>
      <c r="BT14" s="83">
        <f t="shared" si="17"/>
        <v>1113</v>
      </c>
      <c r="BU14" s="174">
        <v>7728</v>
      </c>
      <c r="BV14" s="83">
        <f t="shared" si="18"/>
        <v>54096</v>
      </c>
      <c r="BW14" s="174">
        <v>30</v>
      </c>
      <c r="BX14" s="174">
        <v>28</v>
      </c>
      <c r="BY14" s="174">
        <v>28</v>
      </c>
      <c r="BZ14" s="100">
        <f t="shared" si="10"/>
        <v>2126.25</v>
      </c>
      <c r="CA14" s="309"/>
      <c r="CB14" s="317"/>
      <c r="CC14" s="99">
        <v>1210</v>
      </c>
      <c r="CD14" s="74">
        <f t="shared" si="19"/>
        <v>3630</v>
      </c>
      <c r="CE14" s="174">
        <v>266</v>
      </c>
      <c r="CF14" s="74">
        <f t="shared" si="20"/>
        <v>798</v>
      </c>
      <c r="CG14" s="174">
        <v>3478</v>
      </c>
      <c r="CH14" s="74">
        <f t="shared" si="21"/>
        <v>20868</v>
      </c>
      <c r="CI14" s="174">
        <v>17</v>
      </c>
      <c r="CJ14" s="174">
        <v>15</v>
      </c>
      <c r="CK14" s="174">
        <v>15</v>
      </c>
      <c r="CL14" s="100">
        <f t="shared" si="22"/>
        <v>1686.4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382</v>
      </c>
      <c r="DB14" s="83">
        <f t="shared" si="27"/>
        <v>1337</v>
      </c>
      <c r="DC14" s="174">
        <v>66</v>
      </c>
      <c r="DD14" s="83">
        <f t="shared" si="28"/>
        <v>231</v>
      </c>
      <c r="DE14" s="174">
        <v>2470</v>
      </c>
      <c r="DF14" s="83">
        <f t="shared" si="29"/>
        <v>17290</v>
      </c>
      <c r="DG14" s="174">
        <v>16</v>
      </c>
      <c r="DH14" s="174">
        <v>13</v>
      </c>
      <c r="DI14" s="174">
        <v>12</v>
      </c>
      <c r="DJ14" s="100">
        <f t="shared" si="30"/>
        <v>1571.5</v>
      </c>
      <c r="DK14" s="309"/>
      <c r="DL14" s="311"/>
      <c r="DM14" s="102">
        <v>0</v>
      </c>
      <c r="DN14" s="74">
        <f t="shared" si="31"/>
        <v>0</v>
      </c>
      <c r="DO14" s="1">
        <v>328</v>
      </c>
      <c r="DP14" s="74">
        <f t="shared" si="32"/>
        <v>1230</v>
      </c>
      <c r="DQ14" s="1">
        <v>812</v>
      </c>
      <c r="DR14" s="74">
        <f t="shared" si="33"/>
        <v>6090</v>
      </c>
      <c r="DS14" s="1">
        <v>6</v>
      </c>
      <c r="DT14" s="1">
        <v>5</v>
      </c>
      <c r="DU14" s="110">
        <f t="shared" si="34"/>
        <v>5</v>
      </c>
      <c r="DV14" s="108">
        <f t="shared" si="35"/>
        <v>1464</v>
      </c>
    </row>
    <row r="15" spans="2:129" ht="19.5" thickBot="1" x14ac:dyDescent="0.35">
      <c r="B15" s="274">
        <v>42</v>
      </c>
      <c r="C15" s="38" t="s">
        <v>25</v>
      </c>
      <c r="D15" s="132">
        <f t="shared" si="11"/>
        <v>42411</v>
      </c>
      <c r="E15" s="144">
        <v>92491</v>
      </c>
      <c r="F15" s="144">
        <v>116116</v>
      </c>
      <c r="G15" s="2">
        <v>41580</v>
      </c>
      <c r="H15" s="170">
        <v>0</v>
      </c>
      <c r="I15" s="171">
        <v>36582</v>
      </c>
      <c r="J15" s="24">
        <f t="shared" si="0"/>
        <v>286769</v>
      </c>
      <c r="K15" s="7">
        <v>7007</v>
      </c>
      <c r="L15" s="7">
        <v>37791</v>
      </c>
      <c r="M15" s="23">
        <f t="shared" si="1"/>
        <v>331567</v>
      </c>
      <c r="N15" s="47"/>
      <c r="O15" s="48"/>
      <c r="P15" s="8">
        <f t="shared" si="2"/>
        <v>42411</v>
      </c>
      <c r="Q15" s="3">
        <v>81000</v>
      </c>
      <c r="R15" s="3">
        <v>3159</v>
      </c>
      <c r="S15" s="3">
        <v>2076</v>
      </c>
      <c r="T15" s="3">
        <v>117</v>
      </c>
      <c r="U15" s="3"/>
      <c r="V15" s="3"/>
      <c r="W15" s="3">
        <v>1566</v>
      </c>
      <c r="X15" s="3">
        <v>58</v>
      </c>
      <c r="Y15" s="3"/>
      <c r="Z15" s="3"/>
      <c r="AA15" s="6"/>
      <c r="AB15" s="3">
        <v>1400</v>
      </c>
      <c r="AC15" s="3">
        <v>1600</v>
      </c>
      <c r="AD15" s="3"/>
      <c r="AE15" s="3"/>
      <c r="AF15" s="3"/>
      <c r="AG15" s="3"/>
      <c r="AH15" s="3"/>
      <c r="AI15" s="3"/>
      <c r="AJ15" s="25"/>
      <c r="AK15" s="3"/>
      <c r="AL15" s="53">
        <v>23336</v>
      </c>
      <c r="AM15" s="44">
        <f t="shared" si="3"/>
        <v>114312</v>
      </c>
      <c r="AN15" s="9">
        <v>0</v>
      </c>
      <c r="AO15" s="9">
        <f t="shared" si="4"/>
        <v>331567</v>
      </c>
      <c r="AP15" s="49">
        <f>'[2]FEB 16'!$I$15</f>
        <v>14497.5</v>
      </c>
      <c r="AQ15" s="46">
        <f t="shared" si="5"/>
        <v>460376.5</v>
      </c>
      <c r="AS15" s="276">
        <f t="shared" si="6"/>
        <v>42</v>
      </c>
      <c r="AT15" s="5" t="str">
        <f t="shared" si="6"/>
        <v>JUEVES</v>
      </c>
      <c r="AU15" s="8">
        <f t="shared" si="6"/>
        <v>42411</v>
      </c>
      <c r="AV15" s="69">
        <f t="shared" si="7"/>
        <v>13213</v>
      </c>
      <c r="AW15" s="69">
        <f t="shared" si="7"/>
        <v>16588</v>
      </c>
      <c r="AX15" s="69">
        <f t="shared" si="8"/>
        <v>6930</v>
      </c>
      <c r="AY15" s="69">
        <f t="shared" si="12"/>
        <v>0</v>
      </c>
      <c r="AZ15" s="157">
        <f t="shared" si="12"/>
        <v>5226</v>
      </c>
      <c r="BA15" s="159">
        <f t="shared" si="9"/>
        <v>41957</v>
      </c>
      <c r="BC15" s="308" t="str">
        <f>C10</f>
        <v>SÁBADO</v>
      </c>
      <c r="BD15" s="312">
        <f>AU10</f>
        <v>42406</v>
      </c>
      <c r="BE15" s="135">
        <v>687</v>
      </c>
      <c r="BF15" s="82">
        <f t="shared" si="36"/>
        <v>2404.5</v>
      </c>
      <c r="BG15" s="79">
        <v>339</v>
      </c>
      <c r="BH15" s="82">
        <f t="shared" si="13"/>
        <v>1186.5</v>
      </c>
      <c r="BI15" s="79">
        <v>4003</v>
      </c>
      <c r="BJ15" s="82">
        <f t="shared" si="14"/>
        <v>28021</v>
      </c>
      <c r="BK15" s="79"/>
      <c r="BL15" s="174">
        <v>21</v>
      </c>
      <c r="BM15" s="174">
        <v>21</v>
      </c>
      <c r="BN15" s="119">
        <f t="shared" si="15"/>
        <v>1505.3333333333333</v>
      </c>
      <c r="BO15" s="308" t="str">
        <f>BC15</f>
        <v>SÁBADO</v>
      </c>
      <c r="BP15" s="314">
        <f>BD15</f>
        <v>42406</v>
      </c>
      <c r="BQ15" s="99">
        <v>732</v>
      </c>
      <c r="BR15" s="83">
        <f t="shared" si="16"/>
        <v>2562</v>
      </c>
      <c r="BS15" s="174">
        <v>207</v>
      </c>
      <c r="BT15" s="83">
        <f t="shared" si="17"/>
        <v>724.5</v>
      </c>
      <c r="BU15" s="174">
        <v>5636</v>
      </c>
      <c r="BV15" s="83">
        <f t="shared" si="18"/>
        <v>39452</v>
      </c>
      <c r="BW15" s="174"/>
      <c r="BX15" s="174">
        <v>20</v>
      </c>
      <c r="BY15" s="174">
        <v>24</v>
      </c>
      <c r="BZ15" s="100">
        <f t="shared" si="10"/>
        <v>1780.7708333333333</v>
      </c>
      <c r="CA15" s="308" t="str">
        <f>BO15</f>
        <v>SÁBADO</v>
      </c>
      <c r="CB15" s="316">
        <f>BP15</f>
        <v>42406</v>
      </c>
      <c r="CC15" s="99">
        <v>521</v>
      </c>
      <c r="CD15" s="74">
        <f t="shared" si="19"/>
        <v>1563</v>
      </c>
      <c r="CE15" s="174">
        <v>218</v>
      </c>
      <c r="CF15" s="74">
        <f t="shared" si="20"/>
        <v>654</v>
      </c>
      <c r="CG15" s="174">
        <v>2737</v>
      </c>
      <c r="CH15" s="74">
        <f t="shared" si="21"/>
        <v>16422</v>
      </c>
      <c r="CI15" s="174"/>
      <c r="CJ15" s="174">
        <v>14</v>
      </c>
      <c r="CK15" s="174">
        <v>14</v>
      </c>
      <c r="CL15" s="100">
        <f t="shared" si="22"/>
        <v>1331.3571428571429</v>
      </c>
      <c r="CM15" s="308" t="str">
        <f>CA15</f>
        <v>SÁBADO</v>
      </c>
      <c r="CN15" s="318">
        <f>CB15</f>
        <v>42406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SÁBADO</v>
      </c>
      <c r="CZ15" s="306">
        <f>CN15</f>
        <v>42406</v>
      </c>
      <c r="DA15" s="99">
        <v>239</v>
      </c>
      <c r="DB15" s="83">
        <f t="shared" si="27"/>
        <v>836.5</v>
      </c>
      <c r="DC15" s="174">
        <v>107</v>
      </c>
      <c r="DD15" s="83">
        <f t="shared" si="28"/>
        <v>374.5</v>
      </c>
      <c r="DE15" s="174">
        <v>1987</v>
      </c>
      <c r="DF15" s="83">
        <f t="shared" si="29"/>
        <v>13909</v>
      </c>
      <c r="DG15" s="174"/>
      <c r="DH15" s="174">
        <v>15</v>
      </c>
      <c r="DI15" s="174">
        <v>15</v>
      </c>
      <c r="DJ15" s="100">
        <f t="shared" si="30"/>
        <v>1008</v>
      </c>
      <c r="DK15" s="308" t="str">
        <f>CY15</f>
        <v>SÁBADO</v>
      </c>
      <c r="DL15" s="310">
        <f>CZ15</f>
        <v>42406</v>
      </c>
      <c r="DM15" s="102">
        <v>0</v>
      </c>
      <c r="DN15" s="74">
        <f t="shared" si="31"/>
        <v>0</v>
      </c>
      <c r="DO15" s="1">
        <v>146</v>
      </c>
      <c r="DP15" s="74">
        <f t="shared" si="32"/>
        <v>547.5</v>
      </c>
      <c r="DQ15" s="1">
        <v>510</v>
      </c>
      <c r="DR15" s="74">
        <f t="shared" si="33"/>
        <v>3825</v>
      </c>
      <c r="DS15" s="1"/>
      <c r="DT15" s="1">
        <v>5</v>
      </c>
      <c r="DU15" s="110">
        <f t="shared" si="34"/>
        <v>5</v>
      </c>
      <c r="DV15" s="108">
        <f t="shared" si="35"/>
        <v>874.5</v>
      </c>
    </row>
    <row r="16" spans="2:129" ht="19.5" thickBot="1" x14ac:dyDescent="0.35">
      <c r="B16" s="274">
        <v>43</v>
      </c>
      <c r="C16" s="38" t="s">
        <v>26</v>
      </c>
      <c r="D16" s="132">
        <f t="shared" si="11"/>
        <v>42412</v>
      </c>
      <c r="E16" s="144">
        <v>89614</v>
      </c>
      <c r="F16" s="144">
        <v>117467</v>
      </c>
      <c r="G16" s="2">
        <v>42498</v>
      </c>
      <c r="H16" s="170">
        <v>0</v>
      </c>
      <c r="I16" s="171">
        <v>37492</v>
      </c>
      <c r="J16" s="24">
        <f t="shared" si="0"/>
        <v>287071</v>
      </c>
      <c r="K16" s="7">
        <v>7103</v>
      </c>
      <c r="L16" s="7">
        <v>36164.5</v>
      </c>
      <c r="M16" s="23">
        <f t="shared" si="1"/>
        <v>330338.5</v>
      </c>
      <c r="N16" s="47"/>
      <c r="O16" s="48"/>
      <c r="P16" s="8">
        <f t="shared" si="2"/>
        <v>42412</v>
      </c>
      <c r="Q16" s="3">
        <v>135000</v>
      </c>
      <c r="R16" s="3">
        <v>3042</v>
      </c>
      <c r="S16" s="3">
        <v>6473</v>
      </c>
      <c r="T16" s="3">
        <v>234</v>
      </c>
      <c r="U16" s="3"/>
      <c r="V16" s="3"/>
      <c r="W16" s="3">
        <v>1508</v>
      </c>
      <c r="X16" s="3">
        <v>232</v>
      </c>
      <c r="Y16" s="3"/>
      <c r="Z16" s="3"/>
      <c r="AA16" s="6"/>
      <c r="AB16" s="3"/>
      <c r="AC16" s="3">
        <v>2000</v>
      </c>
      <c r="AD16" s="3"/>
      <c r="AE16" s="3"/>
      <c r="AF16" s="3"/>
      <c r="AG16" s="3">
        <v>11668</v>
      </c>
      <c r="AH16" s="3"/>
      <c r="AI16" s="3"/>
      <c r="AJ16" s="25">
        <v>6000</v>
      </c>
      <c r="AK16" s="3"/>
      <c r="AL16" s="53">
        <v>17502</v>
      </c>
      <c r="AM16" s="44">
        <f t="shared" si="3"/>
        <v>183659</v>
      </c>
      <c r="AN16" s="9">
        <v>0</v>
      </c>
      <c r="AO16" s="9">
        <f t="shared" si="4"/>
        <v>330338.5</v>
      </c>
      <c r="AP16" s="49">
        <f>'[2]FEB 16'!$I$16</f>
        <v>12135</v>
      </c>
      <c r="AQ16" s="46">
        <f t="shared" si="5"/>
        <v>526132.5</v>
      </c>
      <c r="AR16" s="68"/>
      <c r="AS16" s="276">
        <f t="shared" si="6"/>
        <v>43</v>
      </c>
      <c r="AT16" s="5" t="str">
        <f t="shared" si="6"/>
        <v>VIERNES</v>
      </c>
      <c r="AU16" s="8">
        <f t="shared" si="6"/>
        <v>42412</v>
      </c>
      <c r="AV16" s="69">
        <f t="shared" si="7"/>
        <v>12802</v>
      </c>
      <c r="AW16" s="69">
        <f t="shared" si="7"/>
        <v>16781</v>
      </c>
      <c r="AX16" s="69">
        <f t="shared" si="8"/>
        <v>7083</v>
      </c>
      <c r="AY16" s="69">
        <f t="shared" si="12"/>
        <v>0</v>
      </c>
      <c r="AZ16" s="157">
        <f t="shared" si="12"/>
        <v>5356</v>
      </c>
      <c r="BA16" s="159">
        <f t="shared" si="9"/>
        <v>42022</v>
      </c>
      <c r="BC16" s="309"/>
      <c r="BD16" s="313"/>
      <c r="BE16" s="135">
        <v>648</v>
      </c>
      <c r="BF16" s="82">
        <f t="shared" si="36"/>
        <v>2268</v>
      </c>
      <c r="BG16" s="79">
        <v>476</v>
      </c>
      <c r="BH16" s="82">
        <f t="shared" si="13"/>
        <v>1666</v>
      </c>
      <c r="BI16" s="79">
        <v>4851</v>
      </c>
      <c r="BJ16" s="82">
        <f t="shared" si="14"/>
        <v>33957</v>
      </c>
      <c r="BK16" s="79">
        <v>25</v>
      </c>
      <c r="BL16" s="174">
        <v>20</v>
      </c>
      <c r="BM16" s="174">
        <v>21</v>
      </c>
      <c r="BN16" s="119">
        <f t="shared" si="15"/>
        <v>1804.3333333333333</v>
      </c>
      <c r="BO16" s="309"/>
      <c r="BP16" s="315"/>
      <c r="BQ16" s="99">
        <v>632</v>
      </c>
      <c r="BR16" s="83">
        <f t="shared" si="16"/>
        <v>2212</v>
      </c>
      <c r="BS16" s="174">
        <v>325</v>
      </c>
      <c r="BT16" s="83">
        <f t="shared" si="17"/>
        <v>1137.5</v>
      </c>
      <c r="BU16" s="174">
        <v>5708</v>
      </c>
      <c r="BV16" s="83">
        <f t="shared" si="18"/>
        <v>39956</v>
      </c>
      <c r="BW16" s="174">
        <v>24</v>
      </c>
      <c r="BX16" s="174">
        <v>20</v>
      </c>
      <c r="BY16" s="174">
        <v>24</v>
      </c>
      <c r="BZ16" s="100">
        <f t="shared" si="10"/>
        <v>1804.3958333333333</v>
      </c>
      <c r="CA16" s="309"/>
      <c r="CB16" s="317"/>
      <c r="CC16" s="99">
        <v>378</v>
      </c>
      <c r="CD16" s="74">
        <f t="shared" si="19"/>
        <v>1134</v>
      </c>
      <c r="CE16" s="174">
        <v>202</v>
      </c>
      <c r="CF16" s="74">
        <f t="shared" si="20"/>
        <v>606</v>
      </c>
      <c r="CG16" s="174">
        <v>1814</v>
      </c>
      <c r="CH16" s="74">
        <f t="shared" si="21"/>
        <v>10884</v>
      </c>
      <c r="CI16" s="174">
        <v>14</v>
      </c>
      <c r="CJ16" s="174">
        <v>10</v>
      </c>
      <c r="CK16" s="174">
        <v>14</v>
      </c>
      <c r="CL16" s="100">
        <f t="shared" si="22"/>
        <v>901.71428571428567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275</v>
      </c>
      <c r="DB16" s="83">
        <f t="shared" si="27"/>
        <v>962.5</v>
      </c>
      <c r="DC16" s="174">
        <v>85</v>
      </c>
      <c r="DD16" s="83">
        <f t="shared" si="28"/>
        <v>297.5</v>
      </c>
      <c r="DE16" s="174">
        <v>2155</v>
      </c>
      <c r="DF16" s="83">
        <f t="shared" si="29"/>
        <v>15085</v>
      </c>
      <c r="DG16" s="174">
        <v>16</v>
      </c>
      <c r="DH16" s="174">
        <v>10</v>
      </c>
      <c r="DI16" s="174">
        <v>10</v>
      </c>
      <c r="DJ16" s="100">
        <f t="shared" si="30"/>
        <v>1634.5</v>
      </c>
      <c r="DK16" s="309"/>
      <c r="DL16" s="311"/>
      <c r="DM16" s="102">
        <v>0</v>
      </c>
      <c r="DN16" s="74">
        <f t="shared" si="31"/>
        <v>0</v>
      </c>
      <c r="DO16" s="1">
        <v>212</v>
      </c>
      <c r="DP16" s="74">
        <f t="shared" si="32"/>
        <v>795</v>
      </c>
      <c r="DQ16" s="1">
        <v>719</v>
      </c>
      <c r="DR16" s="74">
        <f t="shared" si="33"/>
        <v>5392.5</v>
      </c>
      <c r="DS16" s="1">
        <v>6</v>
      </c>
      <c r="DT16" s="1">
        <v>5</v>
      </c>
      <c r="DU16" s="110">
        <f t="shared" si="34"/>
        <v>5</v>
      </c>
      <c r="DV16" s="108">
        <f t="shared" si="35"/>
        <v>1237.5</v>
      </c>
    </row>
    <row r="17" spans="2:126" ht="19.5" thickBot="1" x14ac:dyDescent="0.35">
      <c r="B17" s="274">
        <v>44</v>
      </c>
      <c r="C17" s="38" t="s">
        <v>27</v>
      </c>
      <c r="D17" s="132">
        <f t="shared" si="11"/>
        <v>42413</v>
      </c>
      <c r="E17" s="144">
        <v>61726</v>
      </c>
      <c r="F17" s="144">
        <v>74235</v>
      </c>
      <c r="G17" s="2">
        <v>29658</v>
      </c>
      <c r="H17" s="170">
        <v>0</v>
      </c>
      <c r="I17" s="171">
        <v>29001</v>
      </c>
      <c r="J17" s="24">
        <f t="shared" si="0"/>
        <v>194620</v>
      </c>
      <c r="K17" s="7">
        <v>6306</v>
      </c>
      <c r="L17" s="7">
        <v>15226.5</v>
      </c>
      <c r="M17" s="23">
        <f t="shared" si="1"/>
        <v>216152.5</v>
      </c>
      <c r="N17" s="47"/>
      <c r="O17" s="48"/>
      <c r="P17" s="8">
        <f t="shared" si="2"/>
        <v>42413</v>
      </c>
      <c r="Q17" s="3">
        <v>0</v>
      </c>
      <c r="R17" s="3"/>
      <c r="S17" s="3"/>
      <c r="T17" s="3"/>
      <c r="U17" s="3"/>
      <c r="V17" s="3"/>
      <c r="W17" s="3"/>
      <c r="X17" s="3"/>
      <c r="Y17" s="3"/>
      <c r="Z17" s="3"/>
      <c r="AA17" s="6"/>
      <c r="AB17" s="3"/>
      <c r="AC17" s="3"/>
      <c r="AD17" s="3"/>
      <c r="AE17" s="3"/>
      <c r="AF17" s="3"/>
      <c r="AG17" s="3"/>
      <c r="AH17" s="3"/>
      <c r="AI17" s="3"/>
      <c r="AJ17" s="25"/>
      <c r="AK17" s="3"/>
      <c r="AL17" s="53"/>
      <c r="AM17" s="44">
        <f t="shared" si="3"/>
        <v>0</v>
      </c>
      <c r="AN17" s="9">
        <v>0</v>
      </c>
      <c r="AO17" s="9">
        <f t="shared" si="4"/>
        <v>216152.5</v>
      </c>
      <c r="AP17" s="49">
        <f>'[2]FEB 16'!$I$17</f>
        <v>7200</v>
      </c>
      <c r="AQ17" s="46">
        <f t="shared" si="5"/>
        <v>223352.5</v>
      </c>
      <c r="AR17" s="68"/>
      <c r="AS17" s="276">
        <f t="shared" si="6"/>
        <v>44</v>
      </c>
      <c r="AT17" s="5" t="str">
        <f t="shared" si="6"/>
        <v>SÁBADO</v>
      </c>
      <c r="AU17" s="8">
        <f t="shared" si="6"/>
        <v>42413</v>
      </c>
      <c r="AV17" s="69">
        <f t="shared" si="7"/>
        <v>8818</v>
      </c>
      <c r="AW17" s="69">
        <f t="shared" si="7"/>
        <v>10605</v>
      </c>
      <c r="AX17" s="69">
        <f t="shared" si="8"/>
        <v>4943</v>
      </c>
      <c r="AY17" s="69">
        <f t="shared" si="12"/>
        <v>0</v>
      </c>
      <c r="AZ17" s="157">
        <f t="shared" si="12"/>
        <v>4143</v>
      </c>
      <c r="BA17" s="159">
        <f t="shared" si="9"/>
        <v>28509</v>
      </c>
      <c r="BC17" s="308" t="str">
        <f>C11</f>
        <v>DOMINGO</v>
      </c>
      <c r="BD17" s="312">
        <f>AU11</f>
        <v>42407</v>
      </c>
      <c r="BE17" s="135">
        <v>326</v>
      </c>
      <c r="BF17" s="82">
        <f t="shared" si="36"/>
        <v>1141</v>
      </c>
      <c r="BG17" s="79">
        <v>226</v>
      </c>
      <c r="BH17" s="82">
        <f t="shared" si="13"/>
        <v>791</v>
      </c>
      <c r="BI17" s="79">
        <v>2474</v>
      </c>
      <c r="BJ17" s="82">
        <f t="shared" si="14"/>
        <v>17318</v>
      </c>
      <c r="BK17" s="79"/>
      <c r="BL17" s="174">
        <v>12</v>
      </c>
      <c r="BM17" s="174">
        <v>19</v>
      </c>
      <c r="BN17" s="119">
        <f t="shared" si="15"/>
        <v>1013.1578947368421</v>
      </c>
      <c r="BO17" s="308" t="str">
        <f>BC17</f>
        <v>DOMINGO</v>
      </c>
      <c r="BP17" s="314">
        <f>BD17</f>
        <v>42407</v>
      </c>
      <c r="BQ17" s="99">
        <v>306</v>
      </c>
      <c r="BR17" s="83">
        <f t="shared" si="16"/>
        <v>1071</v>
      </c>
      <c r="BS17" s="174">
        <v>196</v>
      </c>
      <c r="BT17" s="83">
        <f t="shared" si="17"/>
        <v>686</v>
      </c>
      <c r="BU17" s="174">
        <v>3010</v>
      </c>
      <c r="BV17" s="83">
        <f t="shared" si="18"/>
        <v>21070</v>
      </c>
      <c r="BW17" s="174"/>
      <c r="BX17" s="174">
        <v>17</v>
      </c>
      <c r="BY17" s="174">
        <v>18</v>
      </c>
      <c r="BZ17" s="100">
        <f t="shared" si="10"/>
        <v>1268.1666666666667</v>
      </c>
      <c r="CA17" s="308" t="str">
        <f>BO17</f>
        <v>DOMINGO</v>
      </c>
      <c r="CB17" s="316">
        <f>BP17</f>
        <v>42407</v>
      </c>
      <c r="CC17" s="99">
        <v>154</v>
      </c>
      <c r="CD17" s="74">
        <f t="shared" si="19"/>
        <v>462</v>
      </c>
      <c r="CE17" s="174">
        <v>163</v>
      </c>
      <c r="CF17" s="74">
        <f t="shared" si="20"/>
        <v>489</v>
      </c>
      <c r="CG17" s="174">
        <v>1168</v>
      </c>
      <c r="CH17" s="74">
        <f t="shared" si="21"/>
        <v>7008</v>
      </c>
      <c r="CI17" s="174"/>
      <c r="CJ17" s="174">
        <v>10</v>
      </c>
      <c r="CK17" s="174">
        <v>11</v>
      </c>
      <c r="CL17" s="100">
        <f t="shared" si="22"/>
        <v>723.5454545454545</v>
      </c>
      <c r="CM17" s="308" t="str">
        <f>CA17</f>
        <v>DOMINGO</v>
      </c>
      <c r="CN17" s="318">
        <f>CB17</f>
        <v>42407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DOMINGO</v>
      </c>
      <c r="CZ17" s="306">
        <f>CN17</f>
        <v>42407</v>
      </c>
      <c r="DA17" s="99">
        <v>93</v>
      </c>
      <c r="DB17" s="83">
        <f t="shared" si="27"/>
        <v>325.5</v>
      </c>
      <c r="DC17" s="174">
        <v>30</v>
      </c>
      <c r="DD17" s="83">
        <f t="shared" si="28"/>
        <v>105</v>
      </c>
      <c r="DE17" s="174">
        <v>881</v>
      </c>
      <c r="DF17" s="83">
        <f t="shared" si="29"/>
        <v>6167</v>
      </c>
      <c r="DG17" s="174"/>
      <c r="DH17" s="174">
        <v>8</v>
      </c>
      <c r="DI17" s="174">
        <v>8</v>
      </c>
      <c r="DJ17" s="100">
        <f t="shared" si="30"/>
        <v>824.6875</v>
      </c>
      <c r="DK17" s="308" t="str">
        <f>CY17</f>
        <v>DOMINGO</v>
      </c>
      <c r="DL17" s="310">
        <f>CZ17</f>
        <v>42407</v>
      </c>
      <c r="DM17" s="102">
        <v>0</v>
      </c>
      <c r="DN17" s="74">
        <f t="shared" si="31"/>
        <v>0</v>
      </c>
      <c r="DO17" s="1">
        <v>82</v>
      </c>
      <c r="DP17" s="74">
        <f t="shared" si="32"/>
        <v>307.5</v>
      </c>
      <c r="DQ17" s="1">
        <v>400</v>
      </c>
      <c r="DR17" s="74">
        <f t="shared" si="33"/>
        <v>3000</v>
      </c>
      <c r="DS17" s="1"/>
      <c r="DT17" s="1">
        <v>5</v>
      </c>
      <c r="DU17" s="110">
        <f t="shared" si="34"/>
        <v>5</v>
      </c>
      <c r="DV17" s="108">
        <f t="shared" si="35"/>
        <v>661.5</v>
      </c>
    </row>
    <row r="18" spans="2:126" ht="19.5" thickBot="1" x14ac:dyDescent="0.35">
      <c r="B18" s="274">
        <v>45</v>
      </c>
      <c r="C18" s="38" t="s">
        <v>22</v>
      </c>
      <c r="D18" s="132">
        <f t="shared" si="11"/>
        <v>42414</v>
      </c>
      <c r="E18" s="144">
        <v>45479</v>
      </c>
      <c r="F18" s="144">
        <v>45192</v>
      </c>
      <c r="G18" s="2">
        <v>15900</v>
      </c>
      <c r="H18" s="170">
        <v>0</v>
      </c>
      <c r="I18" s="171">
        <v>11543</v>
      </c>
      <c r="J18" s="24">
        <f t="shared" si="0"/>
        <v>118114</v>
      </c>
      <c r="K18" s="7">
        <v>5413.5</v>
      </c>
      <c r="L18" s="7">
        <v>8090</v>
      </c>
      <c r="M18" s="23">
        <f t="shared" si="1"/>
        <v>131617.5</v>
      </c>
      <c r="N18" s="47"/>
      <c r="O18" s="48"/>
      <c r="P18" s="8">
        <f t="shared" si="2"/>
        <v>42414</v>
      </c>
      <c r="Q18" s="3">
        <v>0</v>
      </c>
      <c r="R18" s="3"/>
      <c r="S18" s="3"/>
      <c r="T18" s="3"/>
      <c r="U18" s="3"/>
      <c r="V18" s="3"/>
      <c r="W18" s="3"/>
      <c r="X18" s="3"/>
      <c r="Y18" s="3"/>
      <c r="Z18" s="3"/>
      <c r="AA18" s="6"/>
      <c r="AB18" s="3"/>
      <c r="AC18" s="3"/>
      <c r="AD18" s="3"/>
      <c r="AE18" s="3"/>
      <c r="AF18" s="3"/>
      <c r="AG18" s="3"/>
      <c r="AH18" s="3"/>
      <c r="AI18" s="3"/>
      <c r="AJ18" s="25"/>
      <c r="AK18" s="3"/>
      <c r="AL18" s="53"/>
      <c r="AM18" s="44">
        <f t="shared" si="3"/>
        <v>0</v>
      </c>
      <c r="AN18" s="9">
        <v>0</v>
      </c>
      <c r="AO18" s="9">
        <f t="shared" si="4"/>
        <v>131617.5</v>
      </c>
      <c r="AP18" s="49">
        <f>'[2]FEB 16'!$I$18</f>
        <v>3607.5</v>
      </c>
      <c r="AQ18" s="46">
        <f t="shared" si="5"/>
        <v>135225</v>
      </c>
      <c r="AS18" s="276">
        <f t="shared" si="6"/>
        <v>45</v>
      </c>
      <c r="AT18" s="5" t="str">
        <f t="shared" si="6"/>
        <v>DOMINGO</v>
      </c>
      <c r="AU18" s="8">
        <f t="shared" si="6"/>
        <v>42414</v>
      </c>
      <c r="AV18" s="69">
        <f t="shared" si="7"/>
        <v>6497</v>
      </c>
      <c r="AW18" s="69">
        <f t="shared" si="7"/>
        <v>6456</v>
      </c>
      <c r="AX18" s="69">
        <f t="shared" si="8"/>
        <v>2650</v>
      </c>
      <c r="AY18" s="69">
        <f t="shared" si="12"/>
        <v>0</v>
      </c>
      <c r="AZ18" s="157">
        <f t="shared" si="12"/>
        <v>1649</v>
      </c>
      <c r="BA18" s="159">
        <f t="shared" si="9"/>
        <v>17252</v>
      </c>
      <c r="BC18" s="309"/>
      <c r="BD18" s="313"/>
      <c r="BE18" s="135">
        <v>445</v>
      </c>
      <c r="BF18" s="82">
        <f t="shared" si="36"/>
        <v>1557.5</v>
      </c>
      <c r="BG18" s="79">
        <v>415</v>
      </c>
      <c r="BH18" s="82">
        <f t="shared" si="13"/>
        <v>1452.5</v>
      </c>
      <c r="BI18" s="79">
        <v>3914</v>
      </c>
      <c r="BJ18" s="82">
        <f t="shared" si="14"/>
        <v>27398</v>
      </c>
      <c r="BK18" s="79">
        <v>20</v>
      </c>
      <c r="BL18" s="174">
        <v>19</v>
      </c>
      <c r="BM18" s="174">
        <v>19</v>
      </c>
      <c r="BN18" s="119">
        <f t="shared" si="15"/>
        <v>1600.421052631579</v>
      </c>
      <c r="BO18" s="309"/>
      <c r="BP18" s="315"/>
      <c r="BQ18" s="99">
        <v>328</v>
      </c>
      <c r="BR18" s="83">
        <f t="shared" si="16"/>
        <v>1148</v>
      </c>
      <c r="BS18" s="174">
        <v>234</v>
      </c>
      <c r="BT18" s="83">
        <f t="shared" si="17"/>
        <v>819</v>
      </c>
      <c r="BU18" s="174">
        <v>3546</v>
      </c>
      <c r="BV18" s="83">
        <f t="shared" si="18"/>
        <v>24822</v>
      </c>
      <c r="BW18" s="174">
        <v>18</v>
      </c>
      <c r="BX18" s="174">
        <v>13</v>
      </c>
      <c r="BY18" s="174">
        <v>18</v>
      </c>
      <c r="BZ18" s="100">
        <f t="shared" si="10"/>
        <v>1488.2777777777778</v>
      </c>
      <c r="CA18" s="309"/>
      <c r="CB18" s="317"/>
      <c r="CC18" s="99">
        <v>205</v>
      </c>
      <c r="CD18" s="74">
        <f t="shared" si="19"/>
        <v>615</v>
      </c>
      <c r="CE18" s="174">
        <v>189</v>
      </c>
      <c r="CF18" s="74">
        <f t="shared" si="20"/>
        <v>567</v>
      </c>
      <c r="CG18" s="174">
        <v>1461</v>
      </c>
      <c r="CH18" s="74">
        <f t="shared" si="21"/>
        <v>8766</v>
      </c>
      <c r="CI18" s="174">
        <v>11</v>
      </c>
      <c r="CJ18" s="174">
        <v>10</v>
      </c>
      <c r="CK18" s="174">
        <v>11</v>
      </c>
      <c r="CL18" s="100">
        <f t="shared" si="22"/>
        <v>904.36363636363637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85</v>
      </c>
      <c r="DB18" s="83">
        <f t="shared" si="27"/>
        <v>297.5</v>
      </c>
      <c r="DC18" s="174">
        <v>32</v>
      </c>
      <c r="DD18" s="83">
        <f t="shared" si="28"/>
        <v>112</v>
      </c>
      <c r="DE18" s="174">
        <v>627</v>
      </c>
      <c r="DF18" s="83">
        <f t="shared" si="29"/>
        <v>4389</v>
      </c>
      <c r="DG18" s="174">
        <v>9</v>
      </c>
      <c r="DH18" s="174">
        <v>5</v>
      </c>
      <c r="DI18" s="174">
        <v>5</v>
      </c>
      <c r="DJ18" s="100">
        <f t="shared" si="30"/>
        <v>959.7</v>
      </c>
      <c r="DK18" s="309"/>
      <c r="DL18" s="311"/>
      <c r="DM18" s="102">
        <v>0</v>
      </c>
      <c r="DN18" s="74">
        <f t="shared" si="31"/>
        <v>0</v>
      </c>
      <c r="DO18" s="1">
        <v>44</v>
      </c>
      <c r="DP18" s="74">
        <f t="shared" si="32"/>
        <v>165</v>
      </c>
      <c r="DQ18" s="1">
        <v>317</v>
      </c>
      <c r="DR18" s="74">
        <f t="shared" si="33"/>
        <v>2377.5</v>
      </c>
      <c r="DS18" s="1">
        <v>6</v>
      </c>
      <c r="DT18" s="1">
        <v>3</v>
      </c>
      <c r="DU18" s="110">
        <f t="shared" si="34"/>
        <v>3</v>
      </c>
      <c r="DV18" s="108">
        <f t="shared" si="35"/>
        <v>847.5</v>
      </c>
    </row>
    <row r="19" spans="2:126" ht="19.5" thickBot="1" x14ac:dyDescent="0.35">
      <c r="B19" s="274">
        <v>46</v>
      </c>
      <c r="C19" s="38" t="s">
        <v>24</v>
      </c>
      <c r="D19" s="132">
        <f t="shared" si="11"/>
        <v>42415</v>
      </c>
      <c r="E19" s="144">
        <v>89355</v>
      </c>
      <c r="F19" s="144">
        <v>110691</v>
      </c>
      <c r="G19" s="2">
        <v>41598</v>
      </c>
      <c r="H19" s="170">
        <v>0</v>
      </c>
      <c r="I19" s="171">
        <v>36785</v>
      </c>
      <c r="J19" s="24">
        <f t="shared" si="0"/>
        <v>278429</v>
      </c>
      <c r="K19" s="7">
        <v>6808.5</v>
      </c>
      <c r="L19" s="7">
        <v>35024</v>
      </c>
      <c r="M19" s="23">
        <f t="shared" si="1"/>
        <v>320261.5</v>
      </c>
      <c r="N19" s="47"/>
      <c r="O19" s="48"/>
      <c r="P19" s="8">
        <f t="shared" si="2"/>
        <v>42415</v>
      </c>
      <c r="Q19" s="3">
        <v>137650</v>
      </c>
      <c r="R19" s="3">
        <v>2691</v>
      </c>
      <c r="S19" s="3">
        <v>1751</v>
      </c>
      <c r="T19" s="3"/>
      <c r="U19" s="3">
        <v>30082</v>
      </c>
      <c r="V19" s="3"/>
      <c r="W19" s="3">
        <v>2262</v>
      </c>
      <c r="X19" s="3">
        <v>174</v>
      </c>
      <c r="Y19" s="3">
        <v>6036</v>
      </c>
      <c r="Z19" s="3"/>
      <c r="AA19" s="6"/>
      <c r="AB19" s="3">
        <v>1050</v>
      </c>
      <c r="AC19" s="3">
        <v>600</v>
      </c>
      <c r="AD19" s="3"/>
      <c r="AE19" s="3"/>
      <c r="AF19" s="3"/>
      <c r="AG19" s="3"/>
      <c r="AH19" s="3"/>
      <c r="AI19" s="3"/>
      <c r="AJ19" s="25"/>
      <c r="AK19" s="3"/>
      <c r="AL19" s="53">
        <v>12072</v>
      </c>
      <c r="AM19" s="44">
        <f t="shared" si="3"/>
        <v>194368</v>
      </c>
      <c r="AN19" s="9">
        <v>0</v>
      </c>
      <c r="AO19" s="9">
        <f t="shared" si="4"/>
        <v>320261.5</v>
      </c>
      <c r="AP19" s="49">
        <f>'[2]FEB 16'!$I$19</f>
        <v>8381.25</v>
      </c>
      <c r="AQ19" s="46">
        <f t="shared" si="5"/>
        <v>523010.75</v>
      </c>
      <c r="AR19" s="68">
        <f>SUM(AW10:AW14)</f>
        <v>65320</v>
      </c>
      <c r="AS19" s="276">
        <f t="shared" si="6"/>
        <v>46</v>
      </c>
      <c r="AT19" s="5" t="str">
        <f t="shared" si="6"/>
        <v>LUNES</v>
      </c>
      <c r="AU19" s="8">
        <f t="shared" si="6"/>
        <v>42415</v>
      </c>
      <c r="AV19" s="69">
        <f t="shared" si="7"/>
        <v>12765</v>
      </c>
      <c r="AW19" s="69">
        <f t="shared" si="7"/>
        <v>15813</v>
      </c>
      <c r="AX19" s="69">
        <f t="shared" si="8"/>
        <v>6933</v>
      </c>
      <c r="AY19" s="69">
        <f t="shared" si="12"/>
        <v>0</v>
      </c>
      <c r="AZ19" s="157">
        <f t="shared" si="12"/>
        <v>5255</v>
      </c>
      <c r="BA19" s="159">
        <f t="shared" si="9"/>
        <v>40766</v>
      </c>
      <c r="BC19" s="308" t="str">
        <f>C12</f>
        <v>LUNES</v>
      </c>
      <c r="BD19" s="312">
        <f>AU12</f>
        <v>42408</v>
      </c>
      <c r="BE19" s="135">
        <v>1397</v>
      </c>
      <c r="BF19" s="82">
        <f t="shared" si="36"/>
        <v>4889.5</v>
      </c>
      <c r="BG19" s="79">
        <v>324</v>
      </c>
      <c r="BH19" s="82">
        <f t="shared" si="13"/>
        <v>1134</v>
      </c>
      <c r="BI19" s="79">
        <v>6028</v>
      </c>
      <c r="BJ19" s="82">
        <f t="shared" si="14"/>
        <v>42196</v>
      </c>
      <c r="BK19" s="79"/>
      <c r="BL19" s="174">
        <v>26</v>
      </c>
      <c r="BM19" s="174">
        <v>26</v>
      </c>
      <c r="BN19" s="119">
        <f t="shared" si="15"/>
        <v>1854.5961538461538</v>
      </c>
      <c r="BO19" s="308" t="str">
        <f>BC19</f>
        <v>LUNES</v>
      </c>
      <c r="BP19" s="314">
        <f>BD19</f>
        <v>42408</v>
      </c>
      <c r="BQ19" s="99">
        <v>1555</v>
      </c>
      <c r="BR19" s="83">
        <f t="shared" si="16"/>
        <v>5442.5</v>
      </c>
      <c r="BS19" s="174">
        <v>226</v>
      </c>
      <c r="BT19" s="83">
        <f t="shared" si="17"/>
        <v>791</v>
      </c>
      <c r="BU19" s="174">
        <v>8515</v>
      </c>
      <c r="BV19" s="83">
        <f t="shared" si="18"/>
        <v>59605</v>
      </c>
      <c r="BW19" s="174"/>
      <c r="BX19" s="174">
        <v>30</v>
      </c>
      <c r="BY19" s="174">
        <v>28</v>
      </c>
      <c r="BZ19" s="100">
        <f t="shared" si="10"/>
        <v>2351.375</v>
      </c>
      <c r="CA19" s="308" t="str">
        <f>BO19</f>
        <v>LUNES</v>
      </c>
      <c r="CB19" s="316">
        <f>BP19</f>
        <v>42408</v>
      </c>
      <c r="CC19" s="99">
        <v>1062</v>
      </c>
      <c r="CD19" s="74">
        <f t="shared" si="19"/>
        <v>3186</v>
      </c>
      <c r="CE19" s="174">
        <v>412</v>
      </c>
      <c r="CF19" s="74">
        <f t="shared" si="20"/>
        <v>1236</v>
      </c>
      <c r="CG19" s="174">
        <v>3712</v>
      </c>
      <c r="CH19" s="74">
        <f t="shared" si="21"/>
        <v>22272</v>
      </c>
      <c r="CI19" s="174"/>
      <c r="CJ19" s="174">
        <v>16</v>
      </c>
      <c r="CK19" s="174">
        <v>18</v>
      </c>
      <c r="CL19" s="100">
        <f t="shared" si="22"/>
        <v>1483</v>
      </c>
      <c r="CM19" s="308" t="str">
        <f>CA19</f>
        <v>LUNES</v>
      </c>
      <c r="CN19" s="318">
        <f>CB19</f>
        <v>42408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LUNES</v>
      </c>
      <c r="CZ19" s="306">
        <f>CN19</f>
        <v>42408</v>
      </c>
      <c r="DA19" s="99">
        <v>385</v>
      </c>
      <c r="DB19" s="83">
        <f t="shared" si="27"/>
        <v>1347.5</v>
      </c>
      <c r="DC19" s="174">
        <v>73</v>
      </c>
      <c r="DD19" s="83">
        <f t="shared" si="28"/>
        <v>255.5</v>
      </c>
      <c r="DE19" s="174">
        <v>2436</v>
      </c>
      <c r="DF19" s="83">
        <f t="shared" si="29"/>
        <v>17052</v>
      </c>
      <c r="DG19" s="174"/>
      <c r="DH19" s="174">
        <v>13</v>
      </c>
      <c r="DI19" s="174">
        <v>13</v>
      </c>
      <c r="DJ19" s="100">
        <f t="shared" si="30"/>
        <v>1435</v>
      </c>
      <c r="DK19" s="308" t="str">
        <f>CY19</f>
        <v>LUNES</v>
      </c>
      <c r="DL19" s="310">
        <f>CZ19</f>
        <v>42408</v>
      </c>
      <c r="DM19" s="102">
        <v>0</v>
      </c>
      <c r="DN19" s="74">
        <f t="shared" si="31"/>
        <v>0</v>
      </c>
      <c r="DO19" s="1">
        <v>248</v>
      </c>
      <c r="DP19" s="74">
        <f t="shared" si="32"/>
        <v>930</v>
      </c>
      <c r="DQ19" s="1">
        <v>549</v>
      </c>
      <c r="DR19" s="74">
        <f t="shared" si="33"/>
        <v>4117.5</v>
      </c>
      <c r="DS19" s="1"/>
      <c r="DT19" s="1">
        <v>6</v>
      </c>
      <c r="DU19" s="110">
        <f t="shared" si="34"/>
        <v>6</v>
      </c>
      <c r="DV19" s="108">
        <f t="shared" si="35"/>
        <v>841.25</v>
      </c>
    </row>
    <row r="20" spans="2:126" ht="19.5" thickBot="1" x14ac:dyDescent="0.35">
      <c r="B20" s="274">
        <v>47</v>
      </c>
      <c r="C20" s="38" t="s">
        <v>21</v>
      </c>
      <c r="D20" s="132">
        <f t="shared" si="11"/>
        <v>42416</v>
      </c>
      <c r="E20" s="144">
        <v>90853</v>
      </c>
      <c r="F20" s="144">
        <v>114835</v>
      </c>
      <c r="G20" s="2">
        <v>43176</v>
      </c>
      <c r="H20" s="170">
        <v>0</v>
      </c>
      <c r="I20" s="171">
        <v>38318</v>
      </c>
      <c r="J20" s="24">
        <f t="shared" si="0"/>
        <v>287182</v>
      </c>
      <c r="K20" s="7">
        <v>7600.5</v>
      </c>
      <c r="L20" s="7">
        <v>36115</v>
      </c>
      <c r="M20" s="23">
        <f t="shared" si="1"/>
        <v>330897.5</v>
      </c>
      <c r="N20" s="47"/>
      <c r="O20" s="48"/>
      <c r="P20" s="8">
        <f t="shared" si="2"/>
        <v>42416</v>
      </c>
      <c r="Q20" s="3">
        <v>84000</v>
      </c>
      <c r="R20" s="3">
        <v>2223</v>
      </c>
      <c r="S20" s="3">
        <v>2917</v>
      </c>
      <c r="T20" s="3"/>
      <c r="U20" s="3">
        <v>30082</v>
      </c>
      <c r="V20" s="3"/>
      <c r="W20" s="3">
        <v>1276</v>
      </c>
      <c r="X20" s="3">
        <v>58</v>
      </c>
      <c r="Y20" s="3"/>
      <c r="Z20" s="3"/>
      <c r="AA20" s="6"/>
      <c r="AB20" s="3">
        <v>1400</v>
      </c>
      <c r="AC20" s="3">
        <v>1200</v>
      </c>
      <c r="AD20" s="3"/>
      <c r="AE20" s="3"/>
      <c r="AF20" s="3"/>
      <c r="AG20" s="3"/>
      <c r="AH20" s="3"/>
      <c r="AI20" s="3"/>
      <c r="AJ20" s="25"/>
      <c r="AK20" s="3"/>
      <c r="AL20" s="53"/>
      <c r="AM20" s="44">
        <f t="shared" si="3"/>
        <v>123156</v>
      </c>
      <c r="AN20" s="9">
        <v>0</v>
      </c>
      <c r="AO20" s="9">
        <f t="shared" si="4"/>
        <v>330897.5</v>
      </c>
      <c r="AP20" s="49">
        <f>'[2]FEB 16'!$I$20</f>
        <v>17093.75</v>
      </c>
      <c r="AQ20" s="46">
        <f t="shared" si="5"/>
        <v>471147.25</v>
      </c>
      <c r="AR20" s="68">
        <f>SUM(AW15:AW16)</f>
        <v>33369</v>
      </c>
      <c r="AS20" s="276">
        <f t="shared" si="6"/>
        <v>47</v>
      </c>
      <c r="AT20" s="5" t="str">
        <f t="shared" si="6"/>
        <v>MARTES</v>
      </c>
      <c r="AU20" s="8">
        <f t="shared" si="6"/>
        <v>42416</v>
      </c>
      <c r="AV20" s="69">
        <f t="shared" si="7"/>
        <v>12979</v>
      </c>
      <c r="AW20" s="69">
        <f t="shared" si="7"/>
        <v>16405</v>
      </c>
      <c r="AX20" s="69">
        <f t="shared" si="8"/>
        <v>7196</v>
      </c>
      <c r="AY20" s="69">
        <f t="shared" si="12"/>
        <v>0</v>
      </c>
      <c r="AZ20" s="157">
        <f t="shared" si="12"/>
        <v>5474</v>
      </c>
      <c r="BA20" s="159">
        <f t="shared" si="9"/>
        <v>42054</v>
      </c>
      <c r="BC20" s="309"/>
      <c r="BD20" s="313"/>
      <c r="BE20" s="135">
        <v>1372</v>
      </c>
      <c r="BF20" s="82">
        <f t="shared" si="36"/>
        <v>4802</v>
      </c>
      <c r="BG20" s="79">
        <v>399</v>
      </c>
      <c r="BH20" s="82">
        <f t="shared" si="13"/>
        <v>1396.5</v>
      </c>
      <c r="BI20" s="79">
        <v>6234</v>
      </c>
      <c r="BJ20" s="82">
        <f t="shared" si="14"/>
        <v>43638</v>
      </c>
      <c r="BK20" s="79">
        <v>30</v>
      </c>
      <c r="BL20" s="174">
        <v>28</v>
      </c>
      <c r="BM20" s="174">
        <v>26</v>
      </c>
      <c r="BN20" s="119">
        <f t="shared" si="15"/>
        <v>1916.7884615384614</v>
      </c>
      <c r="BO20" s="309"/>
      <c r="BP20" s="315"/>
      <c r="BQ20" s="99">
        <v>1475</v>
      </c>
      <c r="BR20" s="83">
        <f t="shared" si="16"/>
        <v>5162.5</v>
      </c>
      <c r="BS20" s="174">
        <v>343</v>
      </c>
      <c r="BT20" s="83">
        <f t="shared" si="17"/>
        <v>1200.5</v>
      </c>
      <c r="BU20" s="174">
        <v>8257</v>
      </c>
      <c r="BV20" s="83">
        <f t="shared" si="18"/>
        <v>57799</v>
      </c>
      <c r="BW20" s="174">
        <v>31</v>
      </c>
      <c r="BX20" s="174">
        <v>31</v>
      </c>
      <c r="BY20" s="174">
        <v>28</v>
      </c>
      <c r="BZ20" s="100">
        <f t="shared" si="10"/>
        <v>2291.5</v>
      </c>
      <c r="CA20" s="309"/>
      <c r="CB20" s="317"/>
      <c r="CC20" s="99">
        <v>1140</v>
      </c>
      <c r="CD20" s="74">
        <f t="shared" si="19"/>
        <v>3420</v>
      </c>
      <c r="CE20" s="174">
        <v>316</v>
      </c>
      <c r="CF20" s="74">
        <f t="shared" si="20"/>
        <v>948</v>
      </c>
      <c r="CG20" s="174">
        <v>3437</v>
      </c>
      <c r="CH20" s="74">
        <f t="shared" si="21"/>
        <v>20622</v>
      </c>
      <c r="CI20" s="174">
        <v>18</v>
      </c>
      <c r="CJ20" s="174">
        <v>15</v>
      </c>
      <c r="CK20" s="174">
        <v>16</v>
      </c>
      <c r="CL20" s="100">
        <f t="shared" si="22"/>
        <v>1561.875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347</v>
      </c>
      <c r="DB20" s="83">
        <f t="shared" si="27"/>
        <v>1214.5</v>
      </c>
      <c r="DC20" s="174">
        <v>94</v>
      </c>
      <c r="DD20" s="83">
        <f t="shared" si="28"/>
        <v>329</v>
      </c>
      <c r="DE20" s="174">
        <v>2387</v>
      </c>
      <c r="DF20" s="83">
        <f t="shared" si="29"/>
        <v>16709</v>
      </c>
      <c r="DG20" s="174">
        <v>14</v>
      </c>
      <c r="DH20" s="174">
        <v>14</v>
      </c>
      <c r="DI20" s="174">
        <v>13</v>
      </c>
      <c r="DJ20" s="100">
        <f t="shared" si="30"/>
        <v>1404.0384615384614</v>
      </c>
      <c r="DK20" s="309"/>
      <c r="DL20" s="311"/>
      <c r="DM20" s="102">
        <v>0</v>
      </c>
      <c r="DN20" s="74">
        <f t="shared" si="31"/>
        <v>0</v>
      </c>
      <c r="DO20" s="1">
        <v>312</v>
      </c>
      <c r="DP20" s="74">
        <f t="shared" si="32"/>
        <v>1170</v>
      </c>
      <c r="DQ20" s="1">
        <v>756</v>
      </c>
      <c r="DR20" s="74">
        <f t="shared" si="33"/>
        <v>5670</v>
      </c>
      <c r="DS20" s="1">
        <v>6</v>
      </c>
      <c r="DT20" s="1">
        <v>5</v>
      </c>
      <c r="DU20" s="110">
        <f t="shared" si="34"/>
        <v>5</v>
      </c>
      <c r="DV20" s="108">
        <f t="shared" si="35"/>
        <v>1368</v>
      </c>
    </row>
    <row r="21" spans="2:126" ht="19.5" thickBot="1" x14ac:dyDescent="0.35">
      <c r="B21" s="274">
        <v>48</v>
      </c>
      <c r="C21" s="38" t="s">
        <v>23</v>
      </c>
      <c r="D21" s="132">
        <f t="shared" si="11"/>
        <v>42417</v>
      </c>
      <c r="E21" s="144">
        <v>90489</v>
      </c>
      <c r="F21" s="144">
        <v>112574</v>
      </c>
      <c r="G21" s="2">
        <v>42756</v>
      </c>
      <c r="H21" s="170">
        <v>0</v>
      </c>
      <c r="I21" s="171">
        <v>37667</v>
      </c>
      <c r="J21" s="24">
        <f t="shared" si="0"/>
        <v>283486</v>
      </c>
      <c r="K21" s="7">
        <v>6618.5</v>
      </c>
      <c r="L21" s="7">
        <v>36509</v>
      </c>
      <c r="M21" s="23">
        <f t="shared" si="1"/>
        <v>326613.5</v>
      </c>
      <c r="N21" s="47"/>
      <c r="O21" s="48"/>
      <c r="P21" s="8">
        <f t="shared" si="2"/>
        <v>42417</v>
      </c>
      <c r="Q21" s="3">
        <v>119900</v>
      </c>
      <c r="R21" s="3">
        <v>3042</v>
      </c>
      <c r="S21" s="3">
        <v>2790</v>
      </c>
      <c r="T21" s="3"/>
      <c r="U21" s="3"/>
      <c r="V21" s="3"/>
      <c r="W21" s="3">
        <v>2088</v>
      </c>
      <c r="X21" s="3">
        <v>58</v>
      </c>
      <c r="Y21" s="3"/>
      <c r="Z21" s="3"/>
      <c r="AA21" s="6"/>
      <c r="AB21" s="3">
        <v>700</v>
      </c>
      <c r="AC21" s="3">
        <v>700</v>
      </c>
      <c r="AD21" s="3"/>
      <c r="AE21" s="3"/>
      <c r="AF21" s="3"/>
      <c r="AG21" s="3">
        <v>5834</v>
      </c>
      <c r="AH21" s="3"/>
      <c r="AI21" s="3"/>
      <c r="AJ21" s="25"/>
      <c r="AK21" s="3"/>
      <c r="AL21" s="53">
        <v>12072</v>
      </c>
      <c r="AM21" s="44">
        <f t="shared" si="3"/>
        <v>147184</v>
      </c>
      <c r="AN21" s="9">
        <v>624.99</v>
      </c>
      <c r="AO21" s="9">
        <f t="shared" si="4"/>
        <v>326613.5</v>
      </c>
      <c r="AP21" s="49">
        <f>'[2]FEB 16'!$I$21</f>
        <v>16860</v>
      </c>
      <c r="AQ21" s="46">
        <f t="shared" si="5"/>
        <v>491282.49</v>
      </c>
      <c r="AS21" s="276">
        <f t="shared" si="6"/>
        <v>48</v>
      </c>
      <c r="AT21" s="5" t="str">
        <f t="shared" si="6"/>
        <v>MIÉRCOLES</v>
      </c>
      <c r="AU21" s="8">
        <f t="shared" si="6"/>
        <v>42417</v>
      </c>
      <c r="AV21" s="69">
        <f t="shared" si="7"/>
        <v>12927</v>
      </c>
      <c r="AW21" s="69">
        <f t="shared" si="7"/>
        <v>16082</v>
      </c>
      <c r="AX21" s="69">
        <f t="shared" si="8"/>
        <v>7126</v>
      </c>
      <c r="AY21" s="69">
        <f t="shared" si="12"/>
        <v>0</v>
      </c>
      <c r="AZ21" s="157">
        <f t="shared" si="12"/>
        <v>5381</v>
      </c>
      <c r="BA21" s="159">
        <f t="shared" si="9"/>
        <v>41516</v>
      </c>
      <c r="BC21" s="308" t="str">
        <f>C13</f>
        <v>MARTES</v>
      </c>
      <c r="BD21" s="312">
        <f>AU13</f>
        <v>42409</v>
      </c>
      <c r="BE21" s="135">
        <v>1632</v>
      </c>
      <c r="BF21" s="82">
        <f t="shared" si="36"/>
        <v>5712</v>
      </c>
      <c r="BG21" s="79">
        <v>324</v>
      </c>
      <c r="BH21" s="82">
        <f t="shared" si="13"/>
        <v>1134</v>
      </c>
      <c r="BI21" s="79">
        <v>6311</v>
      </c>
      <c r="BJ21" s="82">
        <f t="shared" si="14"/>
        <v>44177</v>
      </c>
      <c r="BK21" s="79"/>
      <c r="BL21" s="174">
        <v>29</v>
      </c>
      <c r="BM21" s="174">
        <v>29</v>
      </c>
      <c r="BN21" s="119">
        <f t="shared" si="15"/>
        <v>1759.4137931034484</v>
      </c>
      <c r="BO21" s="308" t="str">
        <f>BC21</f>
        <v>MARTES</v>
      </c>
      <c r="BP21" s="314">
        <f>BD21</f>
        <v>42409</v>
      </c>
      <c r="BQ21" s="99">
        <v>1574</v>
      </c>
      <c r="BR21" s="83">
        <f t="shared" si="16"/>
        <v>5509</v>
      </c>
      <c r="BS21" s="174">
        <v>245</v>
      </c>
      <c r="BT21" s="83">
        <f t="shared" si="17"/>
        <v>857.5</v>
      </c>
      <c r="BU21" s="174">
        <v>7545</v>
      </c>
      <c r="BV21" s="83">
        <f t="shared" si="18"/>
        <v>52815</v>
      </c>
      <c r="BW21" s="174"/>
      <c r="BX21" s="174">
        <v>30</v>
      </c>
      <c r="BY21" s="174">
        <v>29</v>
      </c>
      <c r="BZ21" s="100">
        <f t="shared" si="10"/>
        <v>2040.7413793103449</v>
      </c>
      <c r="CA21" s="308" t="str">
        <f>BO21</f>
        <v>MARTES</v>
      </c>
      <c r="CB21" s="316">
        <f>BP21</f>
        <v>42409</v>
      </c>
      <c r="CC21" s="99">
        <v>1138</v>
      </c>
      <c r="CD21" s="74">
        <f t="shared" si="19"/>
        <v>3414</v>
      </c>
      <c r="CE21" s="174">
        <v>345</v>
      </c>
      <c r="CF21" s="74">
        <f t="shared" si="20"/>
        <v>1035</v>
      </c>
      <c r="CG21" s="174">
        <v>3613</v>
      </c>
      <c r="CH21" s="74">
        <f t="shared" si="21"/>
        <v>21678</v>
      </c>
      <c r="CI21" s="174"/>
      <c r="CJ21" s="174">
        <v>17</v>
      </c>
      <c r="CK21" s="174">
        <v>17</v>
      </c>
      <c r="CL21" s="100">
        <f t="shared" si="22"/>
        <v>1536.8823529411766</v>
      </c>
      <c r="CM21" s="308" t="str">
        <f>CA21</f>
        <v>MARTES</v>
      </c>
      <c r="CN21" s="318">
        <f>CB21</f>
        <v>42409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MARTES</v>
      </c>
      <c r="CZ21" s="306">
        <f>CN21</f>
        <v>42409</v>
      </c>
      <c r="DA21" s="99">
        <v>454</v>
      </c>
      <c r="DB21" s="83">
        <f t="shared" si="27"/>
        <v>1589</v>
      </c>
      <c r="DC21" s="174">
        <v>60</v>
      </c>
      <c r="DD21" s="83">
        <f t="shared" si="28"/>
        <v>210</v>
      </c>
      <c r="DE21" s="174">
        <v>2577</v>
      </c>
      <c r="DF21" s="83">
        <f t="shared" si="29"/>
        <v>18039</v>
      </c>
      <c r="DG21" s="174"/>
      <c r="DH21" s="174">
        <v>15</v>
      </c>
      <c r="DI21" s="174">
        <v>15</v>
      </c>
      <c r="DJ21" s="100">
        <f t="shared" si="30"/>
        <v>1322.5333333333333</v>
      </c>
      <c r="DK21" s="308" t="str">
        <f>CY21</f>
        <v>MARTES</v>
      </c>
      <c r="DL21" s="310">
        <f>CZ21</f>
        <v>42409</v>
      </c>
      <c r="DM21" s="102">
        <v>0</v>
      </c>
      <c r="DN21" s="74">
        <f t="shared" si="31"/>
        <v>0</v>
      </c>
      <c r="DO21" s="1">
        <v>292</v>
      </c>
      <c r="DP21" s="74">
        <f t="shared" si="32"/>
        <v>1095</v>
      </c>
      <c r="DQ21" s="1">
        <v>775</v>
      </c>
      <c r="DR21" s="74">
        <f t="shared" si="33"/>
        <v>5812.5</v>
      </c>
      <c r="DS21" s="1"/>
      <c r="DT21" s="1">
        <v>6</v>
      </c>
      <c r="DU21" s="110">
        <f t="shared" si="34"/>
        <v>6</v>
      </c>
      <c r="DV21" s="108">
        <f t="shared" si="35"/>
        <v>1151.25</v>
      </c>
    </row>
    <row r="22" spans="2:126" ht="19.5" thickBot="1" x14ac:dyDescent="0.35">
      <c r="B22" s="274">
        <v>49</v>
      </c>
      <c r="C22" s="38" t="s">
        <v>25</v>
      </c>
      <c r="D22" s="132">
        <f t="shared" si="11"/>
        <v>42418</v>
      </c>
      <c r="E22" s="144">
        <v>91063</v>
      </c>
      <c r="F22" s="144">
        <v>111146</v>
      </c>
      <c r="G22" s="2">
        <v>38706</v>
      </c>
      <c r="H22" s="170">
        <v>0</v>
      </c>
      <c r="I22" s="171">
        <v>37639</v>
      </c>
      <c r="J22" s="24">
        <f t="shared" si="0"/>
        <v>278554</v>
      </c>
      <c r="K22" s="7">
        <v>7005</v>
      </c>
      <c r="L22" s="7">
        <v>37786</v>
      </c>
      <c r="M22" s="23">
        <f t="shared" si="1"/>
        <v>323345</v>
      </c>
      <c r="N22" s="47"/>
      <c r="O22" s="48"/>
      <c r="P22" s="8">
        <f t="shared" si="2"/>
        <v>42418</v>
      </c>
      <c r="Q22" s="3">
        <v>81750</v>
      </c>
      <c r="R22" s="3">
        <v>2223</v>
      </c>
      <c r="S22" s="3">
        <v>1232</v>
      </c>
      <c r="T22" s="3">
        <v>234</v>
      </c>
      <c r="U22" s="3"/>
      <c r="V22" s="3"/>
      <c r="W22" s="3">
        <v>1450</v>
      </c>
      <c r="X22" s="3"/>
      <c r="Y22" s="3">
        <v>12072</v>
      </c>
      <c r="Z22" s="3">
        <v>5834</v>
      </c>
      <c r="AA22" s="6"/>
      <c r="AB22" s="3">
        <v>1050</v>
      </c>
      <c r="AC22" s="3">
        <v>600</v>
      </c>
      <c r="AD22" s="3"/>
      <c r="AE22" s="3"/>
      <c r="AF22" s="3"/>
      <c r="AG22" s="3"/>
      <c r="AH22" s="3"/>
      <c r="AI22" s="3"/>
      <c r="AJ22" s="25"/>
      <c r="AK22" s="3"/>
      <c r="AL22" s="53"/>
      <c r="AM22" s="44">
        <f t="shared" si="3"/>
        <v>106445</v>
      </c>
      <c r="AN22" s="9">
        <v>1050</v>
      </c>
      <c r="AO22" s="9">
        <f t="shared" si="4"/>
        <v>323345</v>
      </c>
      <c r="AP22" s="49">
        <f>'[2]FEB 16'!$I$22</f>
        <v>7987.5</v>
      </c>
      <c r="AQ22" s="46">
        <f t="shared" si="5"/>
        <v>438827.5</v>
      </c>
      <c r="AS22" s="276">
        <f t="shared" si="6"/>
        <v>49</v>
      </c>
      <c r="AT22" s="5" t="str">
        <f t="shared" si="6"/>
        <v>JUEVES</v>
      </c>
      <c r="AU22" s="8">
        <f t="shared" si="6"/>
        <v>42418</v>
      </c>
      <c r="AV22" s="69">
        <f t="shared" si="7"/>
        <v>13009</v>
      </c>
      <c r="AW22" s="69">
        <f t="shared" si="7"/>
        <v>15878</v>
      </c>
      <c r="AX22" s="69">
        <f t="shared" si="8"/>
        <v>6451</v>
      </c>
      <c r="AY22" s="69">
        <f t="shared" si="12"/>
        <v>0</v>
      </c>
      <c r="AZ22" s="157">
        <f t="shared" si="12"/>
        <v>5377</v>
      </c>
      <c r="BA22" s="159">
        <f t="shared" si="9"/>
        <v>40715</v>
      </c>
      <c r="BC22" s="309"/>
      <c r="BD22" s="313"/>
      <c r="BE22" s="135">
        <v>1416</v>
      </c>
      <c r="BF22" s="82">
        <f t="shared" si="36"/>
        <v>4956</v>
      </c>
      <c r="BG22" s="79">
        <v>409</v>
      </c>
      <c r="BH22" s="82">
        <f t="shared" si="13"/>
        <v>1431.5</v>
      </c>
      <c r="BI22" s="79">
        <v>6125</v>
      </c>
      <c r="BJ22" s="82">
        <f t="shared" si="14"/>
        <v>42875</v>
      </c>
      <c r="BK22" s="79">
        <v>31</v>
      </c>
      <c r="BL22" s="174">
        <v>28</v>
      </c>
      <c r="BM22" s="174">
        <v>29</v>
      </c>
      <c r="BN22" s="119">
        <f t="shared" si="15"/>
        <v>1698.7068965517242</v>
      </c>
      <c r="BO22" s="309"/>
      <c r="BP22" s="315"/>
      <c r="BQ22" s="99">
        <v>1456</v>
      </c>
      <c r="BR22" s="83">
        <f t="shared" si="16"/>
        <v>5096</v>
      </c>
      <c r="BS22" s="174">
        <v>301</v>
      </c>
      <c r="BT22" s="83">
        <f t="shared" si="17"/>
        <v>1053.5</v>
      </c>
      <c r="BU22" s="174">
        <v>7593</v>
      </c>
      <c r="BV22" s="83">
        <f t="shared" si="18"/>
        <v>53151</v>
      </c>
      <c r="BW22" s="174">
        <v>29</v>
      </c>
      <c r="BX22" s="174">
        <v>29</v>
      </c>
      <c r="BY22" s="174">
        <v>29</v>
      </c>
      <c r="BZ22" s="100">
        <f t="shared" si="10"/>
        <v>2044.844827586207</v>
      </c>
      <c r="CA22" s="309"/>
      <c r="CB22" s="317"/>
      <c r="CC22" s="99">
        <v>1191</v>
      </c>
      <c r="CD22" s="74">
        <f t="shared" si="19"/>
        <v>3573</v>
      </c>
      <c r="CE22" s="174">
        <v>240</v>
      </c>
      <c r="CF22" s="74">
        <f t="shared" si="20"/>
        <v>720</v>
      </c>
      <c r="CG22" s="174">
        <v>3358</v>
      </c>
      <c r="CH22" s="74">
        <f t="shared" si="21"/>
        <v>20148</v>
      </c>
      <c r="CI22" s="174">
        <v>19</v>
      </c>
      <c r="CJ22" s="174">
        <v>16</v>
      </c>
      <c r="CK22" s="174">
        <v>17</v>
      </c>
      <c r="CL22" s="100">
        <f t="shared" si="22"/>
        <v>1437.7058823529412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455</v>
      </c>
      <c r="DB22" s="83">
        <f t="shared" si="27"/>
        <v>1592.5</v>
      </c>
      <c r="DC22" s="174">
        <v>67</v>
      </c>
      <c r="DD22" s="83">
        <f t="shared" si="28"/>
        <v>234.5</v>
      </c>
      <c r="DE22" s="174">
        <v>2519</v>
      </c>
      <c r="DF22" s="83">
        <f t="shared" si="29"/>
        <v>17633</v>
      </c>
      <c r="DG22" s="174">
        <v>16</v>
      </c>
      <c r="DH22" s="174">
        <v>15</v>
      </c>
      <c r="DI22" s="174">
        <v>15</v>
      </c>
      <c r="DJ22" s="100">
        <f t="shared" si="30"/>
        <v>1297.3333333333333</v>
      </c>
      <c r="DK22" s="309"/>
      <c r="DL22" s="311"/>
      <c r="DM22" s="102">
        <v>0</v>
      </c>
      <c r="DN22" s="74">
        <f t="shared" si="31"/>
        <v>0</v>
      </c>
      <c r="DO22" s="1">
        <v>391</v>
      </c>
      <c r="DP22" s="74">
        <f t="shared" si="32"/>
        <v>1466.25</v>
      </c>
      <c r="DQ22" s="1">
        <v>811</v>
      </c>
      <c r="DR22" s="74">
        <f t="shared" si="33"/>
        <v>6082.5</v>
      </c>
      <c r="DS22" s="1">
        <v>6</v>
      </c>
      <c r="DT22" s="1">
        <v>6</v>
      </c>
      <c r="DU22" s="110">
        <f t="shared" si="34"/>
        <v>6</v>
      </c>
      <c r="DV22" s="108">
        <f t="shared" si="35"/>
        <v>1258.125</v>
      </c>
    </row>
    <row r="23" spans="2:126" ht="19.5" thickBot="1" x14ac:dyDescent="0.35">
      <c r="B23" s="274">
        <v>50</v>
      </c>
      <c r="C23" s="38" t="s">
        <v>26</v>
      </c>
      <c r="D23" s="132">
        <f t="shared" si="11"/>
        <v>42419</v>
      </c>
      <c r="E23" s="144">
        <v>85750</v>
      </c>
      <c r="F23" s="144">
        <v>111517</v>
      </c>
      <c r="G23" s="2">
        <v>41742</v>
      </c>
      <c r="H23" s="170">
        <v>0</v>
      </c>
      <c r="I23" s="171">
        <v>36806</v>
      </c>
      <c r="J23" s="24">
        <f t="shared" si="0"/>
        <v>275815</v>
      </c>
      <c r="K23" s="7">
        <v>7315</v>
      </c>
      <c r="L23" s="7">
        <v>36616</v>
      </c>
      <c r="M23" s="23">
        <f t="shared" si="1"/>
        <v>319746</v>
      </c>
      <c r="N23" s="47"/>
      <c r="O23" s="48"/>
      <c r="P23" s="8">
        <f t="shared" si="2"/>
        <v>42419</v>
      </c>
      <c r="Q23" s="3">
        <v>139250</v>
      </c>
      <c r="R23" s="3">
        <v>1872</v>
      </c>
      <c r="S23" s="3">
        <v>3437</v>
      </c>
      <c r="T23" s="3">
        <v>117</v>
      </c>
      <c r="U23" s="3"/>
      <c r="V23" s="3"/>
      <c r="W23" s="3">
        <v>1392</v>
      </c>
      <c r="X23" s="3">
        <v>58</v>
      </c>
      <c r="Y23" s="3">
        <v>6036</v>
      </c>
      <c r="Z23" s="3"/>
      <c r="AA23" s="6"/>
      <c r="AB23" s="3">
        <v>700</v>
      </c>
      <c r="AC23" s="3">
        <v>2400</v>
      </c>
      <c r="AD23" s="3">
        <v>6000</v>
      </c>
      <c r="AE23" s="3"/>
      <c r="AF23" s="3"/>
      <c r="AG23" s="3"/>
      <c r="AH23" s="3"/>
      <c r="AI23" s="3"/>
      <c r="AJ23" s="25">
        <v>6000</v>
      </c>
      <c r="AK23" s="3"/>
      <c r="AL23" s="53"/>
      <c r="AM23" s="44">
        <f t="shared" si="3"/>
        <v>167262</v>
      </c>
      <c r="AN23" s="9">
        <v>1084.46</v>
      </c>
      <c r="AO23" s="9">
        <f t="shared" si="4"/>
        <v>319746</v>
      </c>
      <c r="AP23" s="49">
        <f>'[2]FEB 16'!$I$23</f>
        <v>9491.25</v>
      </c>
      <c r="AQ23" s="46">
        <f t="shared" si="5"/>
        <v>497583.70999999996</v>
      </c>
      <c r="AS23" s="276">
        <f t="shared" si="6"/>
        <v>50</v>
      </c>
      <c r="AT23" s="5" t="str">
        <f t="shared" si="6"/>
        <v>VIERNES</v>
      </c>
      <c r="AU23" s="8">
        <f t="shared" si="6"/>
        <v>42419</v>
      </c>
      <c r="AV23" s="69">
        <f t="shared" si="7"/>
        <v>12250</v>
      </c>
      <c r="AW23" s="69">
        <f t="shared" si="7"/>
        <v>15931</v>
      </c>
      <c r="AX23" s="69">
        <f t="shared" si="8"/>
        <v>6957</v>
      </c>
      <c r="AY23" s="69">
        <f t="shared" si="12"/>
        <v>0</v>
      </c>
      <c r="AZ23" s="157">
        <f t="shared" si="12"/>
        <v>5258</v>
      </c>
      <c r="BA23" s="159">
        <f t="shared" si="9"/>
        <v>40396</v>
      </c>
      <c r="BC23" s="308" t="str">
        <f>C14</f>
        <v>MIÉRCOLES</v>
      </c>
      <c r="BD23" s="312">
        <f>AU14</f>
        <v>42410</v>
      </c>
      <c r="BE23" s="135">
        <v>1784</v>
      </c>
      <c r="BF23" s="82">
        <f t="shared" si="36"/>
        <v>6244</v>
      </c>
      <c r="BG23" s="79">
        <v>328</v>
      </c>
      <c r="BH23" s="82">
        <f t="shared" si="13"/>
        <v>1148</v>
      </c>
      <c r="BI23" s="79">
        <v>6527</v>
      </c>
      <c r="BJ23" s="82">
        <f t="shared" si="14"/>
        <v>45689</v>
      </c>
      <c r="BK23" s="79"/>
      <c r="BL23" s="174">
        <v>33</v>
      </c>
      <c r="BM23" s="174">
        <v>32</v>
      </c>
      <c r="BN23" s="119">
        <f t="shared" si="15"/>
        <v>1658.78125</v>
      </c>
      <c r="BO23" s="308" t="str">
        <f>BC23</f>
        <v>MIÉRCOLES</v>
      </c>
      <c r="BP23" s="314">
        <f>BD23</f>
        <v>42410</v>
      </c>
      <c r="BQ23" s="99">
        <v>1549</v>
      </c>
      <c r="BR23" s="83">
        <f t="shared" si="16"/>
        <v>5421.5</v>
      </c>
      <c r="BS23" s="174">
        <v>209</v>
      </c>
      <c r="BT23" s="83">
        <f t="shared" si="17"/>
        <v>731.5</v>
      </c>
      <c r="BU23" s="174">
        <v>7457</v>
      </c>
      <c r="BV23" s="83">
        <f t="shared" si="18"/>
        <v>52199</v>
      </c>
      <c r="BW23" s="174"/>
      <c r="BX23" s="174">
        <v>29</v>
      </c>
      <c r="BY23" s="174">
        <v>30</v>
      </c>
      <c r="BZ23" s="100">
        <f t="shared" si="10"/>
        <v>1945.0666666666666</v>
      </c>
      <c r="CA23" s="308" t="str">
        <f>BO23</f>
        <v>MIÉRCOLES</v>
      </c>
      <c r="CB23" s="316">
        <f>BP23</f>
        <v>42410</v>
      </c>
      <c r="CC23" s="99">
        <v>1230</v>
      </c>
      <c r="CD23" s="74">
        <f t="shared" si="19"/>
        <v>3690</v>
      </c>
      <c r="CE23" s="174">
        <v>281</v>
      </c>
      <c r="CF23" s="74">
        <f t="shared" si="20"/>
        <v>843</v>
      </c>
      <c r="CG23" s="174">
        <v>3760</v>
      </c>
      <c r="CH23" s="74">
        <f t="shared" si="21"/>
        <v>22560</v>
      </c>
      <c r="CI23" s="174"/>
      <c r="CJ23" s="174">
        <v>17</v>
      </c>
      <c r="CK23" s="174">
        <v>16</v>
      </c>
      <c r="CL23" s="100">
        <f t="shared" si="22"/>
        <v>1693.3125</v>
      </c>
      <c r="CM23" s="308" t="str">
        <f>CA23</f>
        <v>MIÉRCOLES</v>
      </c>
      <c r="CN23" s="318">
        <f>CB23</f>
        <v>42410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MIÉRCOLES</v>
      </c>
      <c r="CZ23" s="306">
        <f>CN23</f>
        <v>42410</v>
      </c>
      <c r="DA23" s="99">
        <v>508</v>
      </c>
      <c r="DB23" s="83">
        <f t="shared" si="27"/>
        <v>1778</v>
      </c>
      <c r="DC23" s="174">
        <v>53</v>
      </c>
      <c r="DD23" s="83">
        <f t="shared" si="28"/>
        <v>185.5</v>
      </c>
      <c r="DE23" s="174">
        <v>2690</v>
      </c>
      <c r="DF23" s="83">
        <f t="shared" si="29"/>
        <v>18830</v>
      </c>
      <c r="DG23" s="174"/>
      <c r="DH23" s="174">
        <v>18</v>
      </c>
      <c r="DI23" s="174">
        <v>15</v>
      </c>
      <c r="DJ23" s="100">
        <f t="shared" si="30"/>
        <v>1386.2333333333333</v>
      </c>
      <c r="DK23" s="308" t="str">
        <f>CY23</f>
        <v>MIÉRCOLES</v>
      </c>
      <c r="DL23" s="310">
        <f>CZ23</f>
        <v>42410</v>
      </c>
      <c r="DM23" s="102">
        <v>0</v>
      </c>
      <c r="DN23" s="74">
        <f t="shared" si="31"/>
        <v>0</v>
      </c>
      <c r="DO23" s="1">
        <v>336</v>
      </c>
      <c r="DP23" s="74">
        <f t="shared" si="32"/>
        <v>1260</v>
      </c>
      <c r="DQ23" s="1">
        <v>732</v>
      </c>
      <c r="DR23" s="74">
        <f t="shared" si="33"/>
        <v>5490</v>
      </c>
      <c r="DS23" s="1"/>
      <c r="DT23" s="1">
        <v>6</v>
      </c>
      <c r="DU23" s="110">
        <f t="shared" si="34"/>
        <v>6</v>
      </c>
      <c r="DV23" s="108">
        <f t="shared" si="35"/>
        <v>1125</v>
      </c>
    </row>
    <row r="24" spans="2:126" ht="19.5" thickBot="1" x14ac:dyDescent="0.35">
      <c r="B24" s="274">
        <v>51</v>
      </c>
      <c r="C24" s="38" t="s">
        <v>27</v>
      </c>
      <c r="D24" s="132">
        <f t="shared" si="11"/>
        <v>42420</v>
      </c>
      <c r="E24" s="144">
        <v>60550</v>
      </c>
      <c r="F24" s="144">
        <v>74011</v>
      </c>
      <c r="G24" s="2">
        <v>26730</v>
      </c>
      <c r="H24" s="170">
        <v>0</v>
      </c>
      <c r="I24" s="171">
        <v>26243</v>
      </c>
      <c r="J24" s="24">
        <f t="shared" si="0"/>
        <v>187534</v>
      </c>
      <c r="K24" s="7">
        <v>6933</v>
      </c>
      <c r="L24" s="7">
        <v>16436</v>
      </c>
      <c r="M24" s="23">
        <f t="shared" si="1"/>
        <v>210903</v>
      </c>
      <c r="N24" s="47"/>
      <c r="O24" s="48"/>
      <c r="P24" s="8">
        <f t="shared" si="2"/>
        <v>42420</v>
      </c>
      <c r="Q24" s="3">
        <v>0</v>
      </c>
      <c r="R24" s="3"/>
      <c r="S24" s="3"/>
      <c r="T24" s="3"/>
      <c r="U24" s="3"/>
      <c r="V24" s="3"/>
      <c r="W24" s="3"/>
      <c r="X24" s="3"/>
      <c r="Y24" s="3"/>
      <c r="Z24" s="3"/>
      <c r="AA24" s="6"/>
      <c r="AB24" s="3"/>
      <c r="AC24" s="3"/>
      <c r="AD24" s="3"/>
      <c r="AE24" s="3"/>
      <c r="AF24" s="3"/>
      <c r="AG24" s="3"/>
      <c r="AH24" s="3"/>
      <c r="AI24" s="3"/>
      <c r="AJ24" s="25"/>
      <c r="AK24" s="3"/>
      <c r="AL24" s="53"/>
      <c r="AM24" s="44">
        <f t="shared" si="3"/>
        <v>0</v>
      </c>
      <c r="AN24" s="9">
        <v>0</v>
      </c>
      <c r="AO24" s="9">
        <f t="shared" si="4"/>
        <v>210903</v>
      </c>
      <c r="AP24" s="49">
        <f>'[2]FEB 16'!$I$24</f>
        <v>7807.5</v>
      </c>
      <c r="AQ24" s="46">
        <f t="shared" si="5"/>
        <v>218710.5</v>
      </c>
      <c r="AS24" s="276">
        <f t="shared" si="6"/>
        <v>51</v>
      </c>
      <c r="AT24" s="5" t="str">
        <f t="shared" si="6"/>
        <v>SÁBADO</v>
      </c>
      <c r="AU24" s="8">
        <f t="shared" si="6"/>
        <v>42420</v>
      </c>
      <c r="AV24" s="69">
        <f t="shared" si="7"/>
        <v>8650</v>
      </c>
      <c r="AW24" s="69">
        <f t="shared" si="7"/>
        <v>10573</v>
      </c>
      <c r="AX24" s="69">
        <f t="shared" si="8"/>
        <v>4455</v>
      </c>
      <c r="AY24" s="69">
        <f t="shared" si="12"/>
        <v>0</v>
      </c>
      <c r="AZ24" s="157">
        <f t="shared" si="12"/>
        <v>3749</v>
      </c>
      <c r="BA24" s="159">
        <f t="shared" si="9"/>
        <v>27427</v>
      </c>
      <c r="BC24" s="309"/>
      <c r="BD24" s="313"/>
      <c r="BE24" s="135">
        <v>1423</v>
      </c>
      <c r="BF24" s="82">
        <f t="shared" si="36"/>
        <v>4980.5</v>
      </c>
      <c r="BG24" s="79">
        <v>345</v>
      </c>
      <c r="BH24" s="82">
        <f t="shared" si="13"/>
        <v>1207.5</v>
      </c>
      <c r="BI24" s="79">
        <v>5934</v>
      </c>
      <c r="BJ24" s="82">
        <f t="shared" si="14"/>
        <v>41538</v>
      </c>
      <c r="BK24" s="79">
        <v>33</v>
      </c>
      <c r="BL24" s="174">
        <v>25</v>
      </c>
      <c r="BM24" s="174">
        <v>32</v>
      </c>
      <c r="BN24" s="119">
        <f t="shared" si="15"/>
        <v>1491.4375</v>
      </c>
      <c r="BO24" s="309"/>
      <c r="BP24" s="315"/>
      <c r="BQ24" s="99">
        <v>1618</v>
      </c>
      <c r="BR24" s="83">
        <f t="shared" si="16"/>
        <v>5663</v>
      </c>
      <c r="BS24" s="174">
        <v>351</v>
      </c>
      <c r="BT24" s="83">
        <f t="shared" si="17"/>
        <v>1228.5</v>
      </c>
      <c r="BU24" s="174">
        <v>8053</v>
      </c>
      <c r="BV24" s="83">
        <f t="shared" si="18"/>
        <v>56371</v>
      </c>
      <c r="BW24" s="174">
        <v>31</v>
      </c>
      <c r="BX24" s="174">
        <v>31</v>
      </c>
      <c r="BY24" s="174">
        <v>30</v>
      </c>
      <c r="BZ24" s="100">
        <f t="shared" si="10"/>
        <v>2108.75</v>
      </c>
      <c r="CA24" s="309"/>
      <c r="CB24" s="317"/>
      <c r="CC24" s="99">
        <v>1181</v>
      </c>
      <c r="CD24" s="74">
        <f t="shared" si="19"/>
        <v>3543</v>
      </c>
      <c r="CE24" s="174">
        <v>263</v>
      </c>
      <c r="CF24" s="74">
        <f t="shared" si="20"/>
        <v>789</v>
      </c>
      <c r="CG24" s="174">
        <v>3249</v>
      </c>
      <c r="CH24" s="74">
        <f t="shared" si="21"/>
        <v>19494</v>
      </c>
      <c r="CI24" s="174">
        <v>17</v>
      </c>
      <c r="CJ24" s="174">
        <v>13</v>
      </c>
      <c r="CK24" s="174">
        <v>16</v>
      </c>
      <c r="CL24" s="100">
        <f t="shared" si="22"/>
        <v>1489.125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418</v>
      </c>
      <c r="DB24" s="83">
        <f t="shared" si="27"/>
        <v>1463</v>
      </c>
      <c r="DC24" s="174">
        <v>59</v>
      </c>
      <c r="DD24" s="83">
        <f t="shared" si="28"/>
        <v>206.5</v>
      </c>
      <c r="DE24" s="174">
        <v>2591</v>
      </c>
      <c r="DF24" s="83">
        <f t="shared" si="29"/>
        <v>18137</v>
      </c>
      <c r="DG24" s="174">
        <v>16</v>
      </c>
      <c r="DH24" s="174">
        <v>15</v>
      </c>
      <c r="DI24" s="174">
        <v>15</v>
      </c>
      <c r="DJ24" s="100">
        <f t="shared" si="30"/>
        <v>1320.4333333333334</v>
      </c>
      <c r="DK24" s="309"/>
      <c r="DL24" s="311"/>
      <c r="DM24" s="102">
        <v>0</v>
      </c>
      <c r="DN24" s="74">
        <f t="shared" si="31"/>
        <v>0</v>
      </c>
      <c r="DO24" s="1">
        <v>424</v>
      </c>
      <c r="DP24" s="74">
        <f t="shared" si="32"/>
        <v>1590</v>
      </c>
      <c r="DQ24" s="1">
        <v>962</v>
      </c>
      <c r="DR24" s="74">
        <f t="shared" si="33"/>
        <v>7215</v>
      </c>
      <c r="DS24" s="1">
        <v>6</v>
      </c>
      <c r="DT24" s="1">
        <v>6</v>
      </c>
      <c r="DU24" s="110">
        <f t="shared" si="34"/>
        <v>6</v>
      </c>
      <c r="DV24" s="108">
        <f t="shared" si="35"/>
        <v>1467.5</v>
      </c>
    </row>
    <row r="25" spans="2:126" ht="19.5" thickBot="1" x14ac:dyDescent="0.35">
      <c r="B25" s="274">
        <v>52</v>
      </c>
      <c r="C25" s="38" t="s">
        <v>22</v>
      </c>
      <c r="D25" s="132">
        <f t="shared" si="11"/>
        <v>42421</v>
      </c>
      <c r="E25" s="144">
        <v>45899</v>
      </c>
      <c r="F25" s="144">
        <v>44303</v>
      </c>
      <c r="G25" s="2">
        <v>14130</v>
      </c>
      <c r="H25" s="170">
        <v>0</v>
      </c>
      <c r="I25" s="171">
        <v>8743</v>
      </c>
      <c r="J25" s="24">
        <f t="shared" si="0"/>
        <v>113075</v>
      </c>
      <c r="K25" s="7">
        <v>5415</v>
      </c>
      <c r="L25" s="7">
        <v>8295.5</v>
      </c>
      <c r="M25" s="23">
        <f t="shared" si="1"/>
        <v>126785.5</v>
      </c>
      <c r="N25" s="47"/>
      <c r="O25" s="48"/>
      <c r="P25" s="8">
        <f t="shared" si="2"/>
        <v>42421</v>
      </c>
      <c r="Q25" s="3">
        <v>0</v>
      </c>
      <c r="R25" s="3"/>
      <c r="S25" s="3"/>
      <c r="T25" s="3"/>
      <c r="U25" s="3"/>
      <c r="V25" s="3"/>
      <c r="W25" s="3"/>
      <c r="X25" s="3"/>
      <c r="Y25" s="3"/>
      <c r="Z25" s="3"/>
      <c r="AA25" s="6"/>
      <c r="AB25" s="3"/>
      <c r="AC25" s="3"/>
      <c r="AD25" s="3"/>
      <c r="AE25" s="3"/>
      <c r="AF25" s="3"/>
      <c r="AG25" s="3"/>
      <c r="AH25" s="3"/>
      <c r="AI25" s="3"/>
      <c r="AJ25" s="25"/>
      <c r="AK25" s="3"/>
      <c r="AL25" s="53"/>
      <c r="AM25" s="44">
        <f t="shared" si="3"/>
        <v>0</v>
      </c>
      <c r="AN25" s="9">
        <v>0</v>
      </c>
      <c r="AO25" s="9">
        <f t="shared" si="4"/>
        <v>126785.5</v>
      </c>
      <c r="AP25" s="49">
        <f>'[2]FEB 16'!$I$25</f>
        <v>5167.5</v>
      </c>
      <c r="AQ25" s="46">
        <f t="shared" si="5"/>
        <v>131953</v>
      </c>
      <c r="AS25" s="276">
        <f t="shared" si="6"/>
        <v>52</v>
      </c>
      <c r="AT25" s="5" t="str">
        <f t="shared" si="6"/>
        <v>DOMINGO</v>
      </c>
      <c r="AU25" s="8">
        <f t="shared" si="6"/>
        <v>42421</v>
      </c>
      <c r="AV25" s="69">
        <f t="shared" si="7"/>
        <v>6557</v>
      </c>
      <c r="AW25" s="69">
        <f t="shared" si="7"/>
        <v>6329</v>
      </c>
      <c r="AX25" s="69">
        <f t="shared" si="8"/>
        <v>2355</v>
      </c>
      <c r="AY25" s="69">
        <f t="shared" si="12"/>
        <v>0</v>
      </c>
      <c r="AZ25" s="157">
        <f t="shared" si="12"/>
        <v>1249</v>
      </c>
      <c r="BA25" s="159">
        <f t="shared" si="9"/>
        <v>16490</v>
      </c>
      <c r="BC25" s="308" t="str">
        <f>C15</f>
        <v>JUEVES</v>
      </c>
      <c r="BD25" s="312">
        <f>AU15</f>
        <v>42411</v>
      </c>
      <c r="BE25" s="135">
        <v>2053</v>
      </c>
      <c r="BF25" s="82">
        <f t="shared" si="36"/>
        <v>7185.5</v>
      </c>
      <c r="BG25" s="79">
        <v>344</v>
      </c>
      <c r="BH25" s="82">
        <f t="shared" si="13"/>
        <v>1204</v>
      </c>
      <c r="BI25" s="79">
        <v>6563</v>
      </c>
      <c r="BJ25" s="82">
        <f t="shared" si="14"/>
        <v>45941</v>
      </c>
      <c r="BK25" s="79"/>
      <c r="BL25" s="174">
        <v>31</v>
      </c>
      <c r="BM25" s="174">
        <v>31</v>
      </c>
      <c r="BN25" s="119">
        <f t="shared" si="15"/>
        <v>1752.5967741935483</v>
      </c>
      <c r="BO25" s="308" t="str">
        <f>BC25</f>
        <v>JUEVES</v>
      </c>
      <c r="BP25" s="314">
        <f>BD25</f>
        <v>42411</v>
      </c>
      <c r="BQ25" s="99">
        <v>1944</v>
      </c>
      <c r="BR25" s="83">
        <f t="shared" si="16"/>
        <v>6804</v>
      </c>
      <c r="BS25" s="174">
        <v>317</v>
      </c>
      <c r="BT25" s="83">
        <f t="shared" si="17"/>
        <v>1109.5</v>
      </c>
      <c r="BU25" s="174">
        <v>8721</v>
      </c>
      <c r="BV25" s="83">
        <f t="shared" si="18"/>
        <v>61047</v>
      </c>
      <c r="BW25" s="174"/>
      <c r="BX25" s="174">
        <v>31</v>
      </c>
      <c r="BY25" s="174">
        <v>30</v>
      </c>
      <c r="BZ25" s="100">
        <f t="shared" si="10"/>
        <v>2298.6833333333334</v>
      </c>
      <c r="CA25" s="308" t="str">
        <f>BO25</f>
        <v>JUEVES</v>
      </c>
      <c r="CB25" s="316">
        <f>BP25</f>
        <v>42411</v>
      </c>
      <c r="CC25" s="99">
        <v>1630</v>
      </c>
      <c r="CD25" s="74">
        <f t="shared" si="19"/>
        <v>4890</v>
      </c>
      <c r="CE25" s="174">
        <v>379</v>
      </c>
      <c r="CF25" s="74">
        <f t="shared" si="20"/>
        <v>1137</v>
      </c>
      <c r="CG25" s="174">
        <v>4211</v>
      </c>
      <c r="CH25" s="74">
        <f t="shared" si="21"/>
        <v>25266</v>
      </c>
      <c r="CI25" s="174"/>
      <c r="CJ25" s="174">
        <v>21</v>
      </c>
      <c r="CK25" s="174">
        <v>20</v>
      </c>
      <c r="CL25" s="100">
        <f t="shared" si="22"/>
        <v>1564.65</v>
      </c>
      <c r="CM25" s="308" t="str">
        <f>CA25</f>
        <v>JUEVES</v>
      </c>
      <c r="CN25" s="318">
        <f>CB25</f>
        <v>42411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JUEVES</v>
      </c>
      <c r="CZ25" s="306">
        <f>CN25</f>
        <v>42411</v>
      </c>
      <c r="DA25" s="99">
        <v>630</v>
      </c>
      <c r="DB25" s="83">
        <f t="shared" si="27"/>
        <v>2205</v>
      </c>
      <c r="DC25" s="174">
        <v>64</v>
      </c>
      <c r="DD25" s="83">
        <f t="shared" si="28"/>
        <v>224</v>
      </c>
      <c r="DE25" s="174">
        <v>2704</v>
      </c>
      <c r="DF25" s="83">
        <f t="shared" si="29"/>
        <v>18928</v>
      </c>
      <c r="DG25" s="174"/>
      <c r="DH25" s="174">
        <v>15</v>
      </c>
      <c r="DI25" s="174">
        <v>15</v>
      </c>
      <c r="DJ25" s="100">
        <f t="shared" si="30"/>
        <v>1423.8</v>
      </c>
      <c r="DK25" s="308" t="str">
        <f>CY25</f>
        <v>JUEVES</v>
      </c>
      <c r="DL25" s="310">
        <f>CZ25</f>
        <v>42411</v>
      </c>
      <c r="DM25" s="102">
        <v>2</v>
      </c>
      <c r="DN25" s="74">
        <f t="shared" si="31"/>
        <v>7.5</v>
      </c>
      <c r="DO25" s="1">
        <v>378</v>
      </c>
      <c r="DP25" s="74">
        <f t="shared" si="32"/>
        <v>1417.5</v>
      </c>
      <c r="DQ25" s="1">
        <v>753</v>
      </c>
      <c r="DR25" s="74">
        <f t="shared" si="33"/>
        <v>5647.5</v>
      </c>
      <c r="DS25" s="1"/>
      <c r="DT25" s="1">
        <v>6</v>
      </c>
      <c r="DU25" s="110">
        <f t="shared" si="34"/>
        <v>6</v>
      </c>
      <c r="DV25" s="108">
        <f t="shared" si="35"/>
        <v>1178.75</v>
      </c>
    </row>
    <row r="26" spans="2:126" ht="19.5" thickBot="1" x14ac:dyDescent="0.35">
      <c r="B26" s="274">
        <v>53</v>
      </c>
      <c r="C26" s="38" t="s">
        <v>24</v>
      </c>
      <c r="D26" s="132">
        <f t="shared" si="11"/>
        <v>42422</v>
      </c>
      <c r="E26" s="144">
        <v>89425</v>
      </c>
      <c r="F26" s="144">
        <v>110306</v>
      </c>
      <c r="G26" s="2">
        <v>43056</v>
      </c>
      <c r="H26" s="170">
        <v>0</v>
      </c>
      <c r="I26" s="171">
        <v>35000</v>
      </c>
      <c r="J26" s="24">
        <f t="shared" si="0"/>
        <v>277787</v>
      </c>
      <c r="K26" s="7">
        <v>7439</v>
      </c>
      <c r="L26" s="7">
        <v>38222.5</v>
      </c>
      <c r="M26" s="23">
        <f t="shared" si="1"/>
        <v>323448.5</v>
      </c>
      <c r="N26" s="47"/>
      <c r="O26" s="48"/>
      <c r="P26" s="8">
        <f t="shared" si="2"/>
        <v>42422</v>
      </c>
      <c r="Q26" s="3">
        <v>110000</v>
      </c>
      <c r="R26" s="3">
        <v>1989</v>
      </c>
      <c r="S26" s="3">
        <v>3955</v>
      </c>
      <c r="T26" s="3"/>
      <c r="U26" s="3">
        <v>45123</v>
      </c>
      <c r="V26" s="3"/>
      <c r="W26" s="3">
        <v>406</v>
      </c>
      <c r="X26" s="3"/>
      <c r="Y26" s="3">
        <v>18108</v>
      </c>
      <c r="Z26" s="3"/>
      <c r="AA26" s="6"/>
      <c r="AB26" s="3">
        <v>350</v>
      </c>
      <c r="AC26" s="3">
        <v>700</v>
      </c>
      <c r="AD26" s="3"/>
      <c r="AE26" s="3"/>
      <c r="AF26" s="3"/>
      <c r="AG26" s="3"/>
      <c r="AH26" s="3"/>
      <c r="AI26" s="3"/>
      <c r="AJ26" s="25"/>
      <c r="AK26" s="3"/>
      <c r="AL26" s="53">
        <v>6036</v>
      </c>
      <c r="AM26" s="44">
        <f t="shared" si="3"/>
        <v>186667</v>
      </c>
      <c r="AN26" s="9">
        <v>4200</v>
      </c>
      <c r="AO26" s="9">
        <f t="shared" si="4"/>
        <v>323448.5</v>
      </c>
      <c r="AP26" s="49">
        <f>'[2]FEB 16'!$I$26</f>
        <v>7095</v>
      </c>
      <c r="AQ26" s="46">
        <f t="shared" si="5"/>
        <v>521410.5</v>
      </c>
      <c r="AS26" s="276">
        <f t="shared" si="6"/>
        <v>53</v>
      </c>
      <c r="AT26" s="5" t="str">
        <f t="shared" si="6"/>
        <v>LUNES</v>
      </c>
      <c r="AU26" s="8">
        <f t="shared" si="6"/>
        <v>42422</v>
      </c>
      <c r="AV26" s="69">
        <f t="shared" si="7"/>
        <v>12775</v>
      </c>
      <c r="AW26" s="69">
        <f t="shared" si="7"/>
        <v>15758</v>
      </c>
      <c r="AX26" s="69">
        <f t="shared" si="8"/>
        <v>7176</v>
      </c>
      <c r="AY26" s="69">
        <f t="shared" si="12"/>
        <v>0</v>
      </c>
      <c r="AZ26" s="157">
        <f t="shared" si="12"/>
        <v>5000</v>
      </c>
      <c r="BA26" s="159">
        <f t="shared" si="9"/>
        <v>40709</v>
      </c>
      <c r="BC26" s="309"/>
      <c r="BD26" s="313"/>
      <c r="BE26" s="135">
        <v>1750</v>
      </c>
      <c r="BF26" s="82">
        <f t="shared" si="36"/>
        <v>6125</v>
      </c>
      <c r="BG26" s="79">
        <v>427</v>
      </c>
      <c r="BH26" s="82">
        <f t="shared" si="13"/>
        <v>1494.5</v>
      </c>
      <c r="BI26" s="79">
        <v>6650</v>
      </c>
      <c r="BJ26" s="82">
        <f t="shared" si="14"/>
        <v>46550</v>
      </c>
      <c r="BK26" s="79">
        <v>32</v>
      </c>
      <c r="BL26" s="174">
        <v>31</v>
      </c>
      <c r="BM26" s="174">
        <v>31</v>
      </c>
      <c r="BN26" s="119">
        <f t="shared" si="15"/>
        <v>1747.4032258064517</v>
      </c>
      <c r="BO26" s="309"/>
      <c r="BP26" s="315"/>
      <c r="BQ26" s="99">
        <v>1654</v>
      </c>
      <c r="BR26" s="83">
        <f t="shared" si="16"/>
        <v>5789</v>
      </c>
      <c r="BS26" s="174">
        <v>286</v>
      </c>
      <c r="BT26" s="83">
        <f t="shared" si="17"/>
        <v>1001</v>
      </c>
      <c r="BU26" s="174">
        <v>7867</v>
      </c>
      <c r="BV26" s="83">
        <f t="shared" si="18"/>
        <v>55069</v>
      </c>
      <c r="BW26" s="174">
        <v>31</v>
      </c>
      <c r="BX26" s="174">
        <v>30</v>
      </c>
      <c r="BY26" s="174">
        <v>30</v>
      </c>
      <c r="BZ26" s="100">
        <f t="shared" si="10"/>
        <v>2061.9666666666667</v>
      </c>
      <c r="CA26" s="309"/>
      <c r="CB26" s="317"/>
      <c r="CC26" s="99">
        <v>1090</v>
      </c>
      <c r="CD26" s="74">
        <f t="shared" si="19"/>
        <v>3270</v>
      </c>
      <c r="CE26" s="174">
        <v>209</v>
      </c>
      <c r="CF26" s="74">
        <f t="shared" si="20"/>
        <v>627</v>
      </c>
      <c r="CG26" s="174">
        <v>2719</v>
      </c>
      <c r="CH26" s="74">
        <f t="shared" si="21"/>
        <v>16314</v>
      </c>
      <c r="CI26" s="174">
        <v>19</v>
      </c>
      <c r="CJ26" s="174">
        <v>12</v>
      </c>
      <c r="CK26" s="174">
        <v>20</v>
      </c>
      <c r="CL26" s="100">
        <f t="shared" si="22"/>
        <v>1010.55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435</v>
      </c>
      <c r="DB26" s="83">
        <f t="shared" si="27"/>
        <v>1522.5</v>
      </c>
      <c r="DC26" s="174">
        <v>60</v>
      </c>
      <c r="DD26" s="83">
        <f t="shared" si="28"/>
        <v>210</v>
      </c>
      <c r="DE26" s="174">
        <v>2522</v>
      </c>
      <c r="DF26" s="83">
        <f t="shared" si="29"/>
        <v>17654</v>
      </c>
      <c r="DG26" s="174">
        <v>16</v>
      </c>
      <c r="DH26" s="174">
        <v>14</v>
      </c>
      <c r="DI26" s="174">
        <v>15</v>
      </c>
      <c r="DJ26" s="100">
        <f t="shared" si="30"/>
        <v>1292.4333333333334</v>
      </c>
      <c r="DK26" s="309"/>
      <c r="DL26" s="311"/>
      <c r="DM26" s="102">
        <v>0</v>
      </c>
      <c r="DN26" s="74">
        <f t="shared" si="31"/>
        <v>0</v>
      </c>
      <c r="DO26" s="1">
        <v>400</v>
      </c>
      <c r="DP26" s="74">
        <f t="shared" si="32"/>
        <v>1500</v>
      </c>
      <c r="DQ26" s="1">
        <v>790</v>
      </c>
      <c r="DR26" s="74">
        <f t="shared" si="33"/>
        <v>5925</v>
      </c>
      <c r="DS26" s="1">
        <v>6</v>
      </c>
      <c r="DT26" s="1">
        <v>5</v>
      </c>
      <c r="DU26" s="110">
        <f t="shared" si="34"/>
        <v>5</v>
      </c>
      <c r="DV26" s="108">
        <f t="shared" si="35"/>
        <v>1485</v>
      </c>
    </row>
    <row r="27" spans="2:126" ht="19.5" thickBot="1" x14ac:dyDescent="0.35">
      <c r="B27" s="274">
        <v>54</v>
      </c>
      <c r="C27" s="38" t="s">
        <v>21</v>
      </c>
      <c r="D27" s="132">
        <f t="shared" si="11"/>
        <v>42423</v>
      </c>
      <c r="E27" s="144">
        <v>87878</v>
      </c>
      <c r="F27" s="144">
        <v>104223</v>
      </c>
      <c r="G27" s="2">
        <v>42456</v>
      </c>
      <c r="H27" s="170">
        <v>0</v>
      </c>
      <c r="I27" s="171">
        <v>38619</v>
      </c>
      <c r="J27" s="24">
        <f t="shared" si="0"/>
        <v>273176</v>
      </c>
      <c r="K27" s="7">
        <v>7702</v>
      </c>
      <c r="L27" s="7">
        <v>41508</v>
      </c>
      <c r="M27" s="23">
        <f t="shared" si="1"/>
        <v>322386</v>
      </c>
      <c r="N27" s="47"/>
      <c r="O27" s="48"/>
      <c r="P27" s="8">
        <f t="shared" si="2"/>
        <v>42423</v>
      </c>
      <c r="Q27" s="3">
        <v>257500</v>
      </c>
      <c r="R27" s="3">
        <v>2808</v>
      </c>
      <c r="S27" s="3">
        <v>11023</v>
      </c>
      <c r="T27" s="3"/>
      <c r="U27" s="3">
        <v>15041</v>
      </c>
      <c r="V27" s="3"/>
      <c r="W27" s="3">
        <v>1218</v>
      </c>
      <c r="X27" s="3">
        <v>116</v>
      </c>
      <c r="Y27" s="3">
        <v>6036</v>
      </c>
      <c r="Z27" s="3"/>
      <c r="AA27" s="6"/>
      <c r="AB27" s="3">
        <v>350</v>
      </c>
      <c r="AC27" s="3">
        <v>3000</v>
      </c>
      <c r="AD27" s="3"/>
      <c r="AE27" s="3"/>
      <c r="AF27" s="3"/>
      <c r="AG27" s="3"/>
      <c r="AH27" s="3"/>
      <c r="AI27" s="3"/>
      <c r="AJ27" s="25"/>
      <c r="AK27" s="3"/>
      <c r="AL27" s="53"/>
      <c r="AM27" s="44">
        <f t="shared" si="3"/>
        <v>297092</v>
      </c>
      <c r="AN27" s="9">
        <v>601</v>
      </c>
      <c r="AO27" s="9">
        <f t="shared" si="4"/>
        <v>322386</v>
      </c>
      <c r="AP27" s="49">
        <f>'[2]FEB 16'!$I$27</f>
        <v>6742.5</v>
      </c>
      <c r="AQ27" s="46">
        <f t="shared" si="5"/>
        <v>626821.5</v>
      </c>
      <c r="AS27" s="276">
        <f t="shared" si="6"/>
        <v>54</v>
      </c>
      <c r="AT27" s="5" t="str">
        <f t="shared" si="6"/>
        <v>MARTES</v>
      </c>
      <c r="AU27" s="8">
        <f t="shared" si="6"/>
        <v>42423</v>
      </c>
      <c r="AV27" s="69">
        <f t="shared" si="7"/>
        <v>12554</v>
      </c>
      <c r="AW27" s="69">
        <f t="shared" si="7"/>
        <v>14889</v>
      </c>
      <c r="AX27" s="69">
        <f t="shared" si="8"/>
        <v>7076</v>
      </c>
      <c r="AY27" s="69">
        <f t="shared" si="12"/>
        <v>0</v>
      </c>
      <c r="AZ27" s="157">
        <f t="shared" si="12"/>
        <v>5517</v>
      </c>
      <c r="BA27" s="159">
        <f t="shared" si="9"/>
        <v>40036</v>
      </c>
      <c r="BC27" s="308" t="str">
        <f>C16</f>
        <v>VIERNES</v>
      </c>
      <c r="BD27" s="312">
        <f>AU16</f>
        <v>42412</v>
      </c>
      <c r="BE27" s="135">
        <v>2070</v>
      </c>
      <c r="BF27" s="82">
        <f t="shared" si="36"/>
        <v>7245</v>
      </c>
      <c r="BG27" s="79">
        <v>322</v>
      </c>
      <c r="BH27" s="82">
        <f t="shared" si="13"/>
        <v>1127</v>
      </c>
      <c r="BI27" s="79">
        <v>6696</v>
      </c>
      <c r="BJ27" s="82">
        <f t="shared" si="14"/>
        <v>46872</v>
      </c>
      <c r="BK27" s="79"/>
      <c r="BL27" s="174">
        <v>31</v>
      </c>
      <c r="BM27" s="174">
        <v>30</v>
      </c>
      <c r="BN27" s="119">
        <f t="shared" si="15"/>
        <v>1841.4666666666667</v>
      </c>
      <c r="BO27" s="308" t="str">
        <f>BC27</f>
        <v>VIERNES</v>
      </c>
      <c r="BP27" s="314">
        <f>BD27</f>
        <v>42412</v>
      </c>
      <c r="BQ27" s="99">
        <v>1872</v>
      </c>
      <c r="BR27" s="83">
        <f t="shared" si="16"/>
        <v>6552</v>
      </c>
      <c r="BS27" s="174">
        <v>355</v>
      </c>
      <c r="BT27" s="83">
        <f t="shared" si="17"/>
        <v>1242.5</v>
      </c>
      <c r="BU27" s="174">
        <v>8711</v>
      </c>
      <c r="BV27" s="83">
        <f t="shared" si="18"/>
        <v>60977</v>
      </c>
      <c r="BW27" s="174"/>
      <c r="BX27" s="174">
        <v>33</v>
      </c>
      <c r="BY27" s="174">
        <v>30</v>
      </c>
      <c r="BZ27" s="100">
        <f t="shared" si="10"/>
        <v>2292.3833333333332</v>
      </c>
      <c r="CA27" s="308" t="str">
        <f>BO27</f>
        <v>VIERNES</v>
      </c>
      <c r="CB27" s="316">
        <f>BP27</f>
        <v>42412</v>
      </c>
      <c r="CC27" s="99">
        <v>1421</v>
      </c>
      <c r="CD27" s="74">
        <f t="shared" si="19"/>
        <v>4263</v>
      </c>
      <c r="CE27" s="174">
        <v>333</v>
      </c>
      <c r="CF27" s="74">
        <f t="shared" si="20"/>
        <v>999</v>
      </c>
      <c r="CG27" s="174">
        <v>3984</v>
      </c>
      <c r="CH27" s="74">
        <f t="shared" si="21"/>
        <v>23904</v>
      </c>
      <c r="CI27" s="174"/>
      <c r="CJ27" s="174">
        <v>19</v>
      </c>
      <c r="CK27" s="174">
        <v>19</v>
      </c>
      <c r="CL27" s="100">
        <f t="shared" si="22"/>
        <v>1535.0526315789473</v>
      </c>
      <c r="CM27" s="308" t="str">
        <f>CA27</f>
        <v>VIERNES</v>
      </c>
      <c r="CN27" s="318">
        <f>CB27</f>
        <v>42412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VIERNES</v>
      </c>
      <c r="CZ27" s="306">
        <f>CN27</f>
        <v>42412</v>
      </c>
      <c r="DA27" s="99">
        <v>646</v>
      </c>
      <c r="DB27" s="83">
        <f t="shared" si="27"/>
        <v>2261</v>
      </c>
      <c r="DC27" s="174">
        <v>65</v>
      </c>
      <c r="DD27" s="83">
        <f t="shared" si="28"/>
        <v>227.5</v>
      </c>
      <c r="DE27" s="174">
        <v>2812</v>
      </c>
      <c r="DF27" s="83">
        <f t="shared" si="29"/>
        <v>19684</v>
      </c>
      <c r="DG27" s="174"/>
      <c r="DH27" s="174">
        <v>18</v>
      </c>
      <c r="DI27" s="174">
        <v>16</v>
      </c>
      <c r="DJ27" s="100">
        <f t="shared" si="30"/>
        <v>1385.78125</v>
      </c>
      <c r="DK27" s="308" t="str">
        <f>CY27</f>
        <v>VIERNES</v>
      </c>
      <c r="DL27" s="310">
        <f>CZ27</f>
        <v>42412</v>
      </c>
      <c r="DM27" s="102">
        <v>0</v>
      </c>
      <c r="DN27" s="74">
        <f t="shared" si="31"/>
        <v>0</v>
      </c>
      <c r="DO27" s="1">
        <v>284</v>
      </c>
      <c r="DP27" s="74">
        <f t="shared" si="32"/>
        <v>1065</v>
      </c>
      <c r="DQ27" s="1">
        <v>694</v>
      </c>
      <c r="DR27" s="74">
        <f t="shared" si="33"/>
        <v>5205</v>
      </c>
      <c r="DS27" s="1"/>
      <c r="DT27" s="1">
        <v>6</v>
      </c>
      <c r="DU27" s="110">
        <f t="shared" si="34"/>
        <v>6</v>
      </c>
      <c r="DV27" s="108">
        <f t="shared" si="35"/>
        <v>1045</v>
      </c>
    </row>
    <row r="28" spans="2:126" ht="19.5" thickBot="1" x14ac:dyDescent="0.35">
      <c r="B28" s="274">
        <v>55</v>
      </c>
      <c r="C28" s="38" t="s">
        <v>23</v>
      </c>
      <c r="D28" s="132">
        <f t="shared" si="11"/>
        <v>42424</v>
      </c>
      <c r="E28" s="144">
        <v>86534</v>
      </c>
      <c r="F28" s="144">
        <v>106169</v>
      </c>
      <c r="G28" s="2">
        <v>42366</v>
      </c>
      <c r="H28" s="170">
        <v>0</v>
      </c>
      <c r="I28" s="171">
        <v>34419</v>
      </c>
      <c r="J28" s="24">
        <f t="shared" si="0"/>
        <v>269488</v>
      </c>
      <c r="K28" s="7">
        <v>6865</v>
      </c>
      <c r="L28" s="7">
        <v>44221.5</v>
      </c>
      <c r="M28" s="23">
        <f t="shared" si="1"/>
        <v>320574.5</v>
      </c>
      <c r="N28" s="47"/>
      <c r="O28" s="48"/>
      <c r="P28" s="8">
        <f t="shared" si="2"/>
        <v>42424</v>
      </c>
      <c r="Q28" s="3">
        <v>287750</v>
      </c>
      <c r="R28" s="3">
        <v>1989</v>
      </c>
      <c r="S28" s="3">
        <v>9406</v>
      </c>
      <c r="T28" s="3"/>
      <c r="U28" s="3"/>
      <c r="V28" s="3"/>
      <c r="W28" s="3">
        <v>754</v>
      </c>
      <c r="X28" s="3"/>
      <c r="Y28" s="3">
        <v>18108</v>
      </c>
      <c r="Z28" s="3"/>
      <c r="AA28" s="6"/>
      <c r="AB28" s="3">
        <v>2100</v>
      </c>
      <c r="AC28" s="3">
        <v>6300</v>
      </c>
      <c r="AD28" s="3"/>
      <c r="AE28" s="3"/>
      <c r="AF28" s="3"/>
      <c r="AG28" s="3"/>
      <c r="AH28" s="3"/>
      <c r="AI28" s="3"/>
      <c r="AJ28" s="25">
        <v>12000</v>
      </c>
      <c r="AK28" s="3"/>
      <c r="AL28" s="53"/>
      <c r="AM28" s="44">
        <f t="shared" si="3"/>
        <v>338407</v>
      </c>
      <c r="AN28" s="9">
        <v>0</v>
      </c>
      <c r="AO28" s="9">
        <f t="shared" si="4"/>
        <v>320574.5</v>
      </c>
      <c r="AP28" s="49">
        <f>'[2]FEB 16'!$I$28</f>
        <v>9618.75</v>
      </c>
      <c r="AQ28" s="46">
        <f t="shared" si="5"/>
        <v>668600.25</v>
      </c>
      <c r="AS28" s="276">
        <f t="shared" si="6"/>
        <v>55</v>
      </c>
      <c r="AT28" s="5" t="str">
        <f t="shared" si="6"/>
        <v>MIÉRCOLES</v>
      </c>
      <c r="AU28" s="8">
        <f t="shared" si="6"/>
        <v>42424</v>
      </c>
      <c r="AV28" s="69">
        <f t="shared" si="7"/>
        <v>12362</v>
      </c>
      <c r="AW28" s="69">
        <f t="shared" si="7"/>
        <v>15167</v>
      </c>
      <c r="AX28" s="69">
        <f t="shared" si="8"/>
        <v>7061</v>
      </c>
      <c r="AY28" s="69">
        <f t="shared" si="12"/>
        <v>0</v>
      </c>
      <c r="AZ28" s="157">
        <f t="shared" si="12"/>
        <v>4917</v>
      </c>
      <c r="BA28" s="159">
        <f t="shared" si="9"/>
        <v>39507</v>
      </c>
      <c r="BC28" s="309"/>
      <c r="BD28" s="313"/>
      <c r="BE28" s="135">
        <v>1458</v>
      </c>
      <c r="BF28" s="82">
        <f t="shared" si="36"/>
        <v>5103</v>
      </c>
      <c r="BG28" s="79">
        <v>407</v>
      </c>
      <c r="BH28" s="82">
        <f t="shared" si="13"/>
        <v>1424.5</v>
      </c>
      <c r="BI28" s="79">
        <v>6106</v>
      </c>
      <c r="BJ28" s="82">
        <f t="shared" si="14"/>
        <v>42742</v>
      </c>
      <c r="BK28" s="79">
        <v>31</v>
      </c>
      <c r="BL28" s="174">
        <v>28</v>
      </c>
      <c r="BM28" s="174">
        <v>30</v>
      </c>
      <c r="BN28" s="119">
        <f t="shared" si="15"/>
        <v>1642.3166666666666</v>
      </c>
      <c r="BO28" s="309"/>
      <c r="BP28" s="315"/>
      <c r="BQ28" s="99">
        <v>1671</v>
      </c>
      <c r="BR28" s="83">
        <f t="shared" si="16"/>
        <v>5848.5</v>
      </c>
      <c r="BS28" s="174">
        <v>328</v>
      </c>
      <c r="BT28" s="83">
        <f t="shared" si="17"/>
        <v>1148</v>
      </c>
      <c r="BU28" s="174">
        <v>8070</v>
      </c>
      <c r="BV28" s="83">
        <f t="shared" si="18"/>
        <v>56490</v>
      </c>
      <c r="BW28" s="174">
        <v>30</v>
      </c>
      <c r="BX28" s="174">
        <v>28</v>
      </c>
      <c r="BY28" s="174">
        <v>30</v>
      </c>
      <c r="BZ28" s="100">
        <f t="shared" si="10"/>
        <v>2116.2166666666667</v>
      </c>
      <c r="CA28" s="309"/>
      <c r="CB28" s="317"/>
      <c r="CC28" s="99">
        <v>1108</v>
      </c>
      <c r="CD28" s="74">
        <f t="shared" si="19"/>
        <v>3324</v>
      </c>
      <c r="CE28" s="174">
        <v>252</v>
      </c>
      <c r="CF28" s="74">
        <f t="shared" si="20"/>
        <v>756</v>
      </c>
      <c r="CG28" s="174">
        <v>3099</v>
      </c>
      <c r="CH28" s="74">
        <f t="shared" si="21"/>
        <v>18594</v>
      </c>
      <c r="CI28" s="174">
        <v>19</v>
      </c>
      <c r="CJ28" s="174">
        <v>12</v>
      </c>
      <c r="CK28" s="174">
        <v>19</v>
      </c>
      <c r="CL28" s="100">
        <f t="shared" si="22"/>
        <v>1193.3684210526317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448</v>
      </c>
      <c r="DB28" s="83">
        <f t="shared" si="27"/>
        <v>1568</v>
      </c>
      <c r="DC28" s="174">
        <v>51</v>
      </c>
      <c r="DD28" s="83">
        <f t="shared" si="28"/>
        <v>178.5</v>
      </c>
      <c r="DE28" s="174">
        <v>2544</v>
      </c>
      <c r="DF28" s="83">
        <f t="shared" si="29"/>
        <v>17808</v>
      </c>
      <c r="DG28" s="174">
        <v>15</v>
      </c>
      <c r="DH28" s="174">
        <v>13</v>
      </c>
      <c r="DI28" s="174">
        <v>16</v>
      </c>
      <c r="DJ28" s="100">
        <f t="shared" si="30"/>
        <v>1222.15625</v>
      </c>
      <c r="DK28" s="309"/>
      <c r="DL28" s="311"/>
      <c r="DM28" s="102">
        <v>10</v>
      </c>
      <c r="DN28" s="74">
        <f t="shared" si="31"/>
        <v>37.5</v>
      </c>
      <c r="DO28" s="1">
        <v>298</v>
      </c>
      <c r="DP28" s="74">
        <f t="shared" si="32"/>
        <v>1117.5</v>
      </c>
      <c r="DQ28" s="1">
        <v>628</v>
      </c>
      <c r="DR28" s="74">
        <f t="shared" si="33"/>
        <v>4710</v>
      </c>
      <c r="DS28" s="1">
        <v>6</v>
      </c>
      <c r="DT28" s="1">
        <v>5</v>
      </c>
      <c r="DU28" s="110">
        <f t="shared" si="34"/>
        <v>5</v>
      </c>
      <c r="DV28" s="108">
        <f t="shared" si="35"/>
        <v>1173</v>
      </c>
    </row>
    <row r="29" spans="2:126" ht="19.5" thickBot="1" x14ac:dyDescent="0.35">
      <c r="B29" s="274">
        <v>56</v>
      </c>
      <c r="C29" s="38" t="s">
        <v>25</v>
      </c>
      <c r="D29" s="132">
        <f t="shared" si="11"/>
        <v>42425</v>
      </c>
      <c r="E29" s="144">
        <v>90762</v>
      </c>
      <c r="F29" s="144">
        <v>104748</v>
      </c>
      <c r="G29" s="2">
        <v>41514</v>
      </c>
      <c r="H29" s="170">
        <v>0</v>
      </c>
      <c r="I29" s="171">
        <v>35056</v>
      </c>
      <c r="J29" s="24">
        <f t="shared" si="0"/>
        <v>272080</v>
      </c>
      <c r="K29" s="7">
        <v>6920</v>
      </c>
      <c r="L29" s="7">
        <v>46576.5</v>
      </c>
      <c r="M29" s="23">
        <f t="shared" si="1"/>
        <v>325576.5</v>
      </c>
      <c r="N29" s="47"/>
      <c r="O29" s="48"/>
      <c r="P29" s="8">
        <f t="shared" si="2"/>
        <v>42425</v>
      </c>
      <c r="Q29" s="3">
        <v>326050</v>
      </c>
      <c r="R29" s="3">
        <v>2691</v>
      </c>
      <c r="S29" s="3">
        <v>14061</v>
      </c>
      <c r="T29" s="3">
        <v>234</v>
      </c>
      <c r="U29" s="3"/>
      <c r="V29" s="3"/>
      <c r="W29" s="3">
        <v>2378</v>
      </c>
      <c r="X29" s="3">
        <v>116</v>
      </c>
      <c r="Y29" s="3">
        <v>18108</v>
      </c>
      <c r="Z29" s="3"/>
      <c r="AA29" s="6"/>
      <c r="AB29" s="3">
        <v>1050</v>
      </c>
      <c r="AC29" s="3">
        <v>6400</v>
      </c>
      <c r="AD29" s="3">
        <v>6000</v>
      </c>
      <c r="AE29" s="3"/>
      <c r="AF29" s="3"/>
      <c r="AG29" s="3"/>
      <c r="AH29" s="3"/>
      <c r="AI29" s="3"/>
      <c r="AJ29" s="25">
        <v>6000</v>
      </c>
      <c r="AK29" s="3"/>
      <c r="AL29" s="53">
        <v>42252</v>
      </c>
      <c r="AM29" s="44">
        <f t="shared" si="3"/>
        <v>425340</v>
      </c>
      <c r="AN29" s="9">
        <v>5428.5</v>
      </c>
      <c r="AO29" s="9">
        <f t="shared" si="4"/>
        <v>325576.5</v>
      </c>
      <c r="AP29" s="49">
        <f>'[2]FEB 16'!$I$29</f>
        <v>8692.5</v>
      </c>
      <c r="AQ29" s="46">
        <f t="shared" si="5"/>
        <v>765037.5</v>
      </c>
      <c r="AS29" s="276">
        <f t="shared" si="6"/>
        <v>56</v>
      </c>
      <c r="AT29" s="5" t="str">
        <f t="shared" si="6"/>
        <v>JUEVES</v>
      </c>
      <c r="AU29" s="8">
        <f t="shared" si="6"/>
        <v>42425</v>
      </c>
      <c r="AV29" s="69">
        <f t="shared" si="7"/>
        <v>12966</v>
      </c>
      <c r="AW29" s="69">
        <f t="shared" si="7"/>
        <v>14964</v>
      </c>
      <c r="AX29" s="69">
        <f t="shared" si="8"/>
        <v>6919</v>
      </c>
      <c r="AY29" s="69">
        <f t="shared" si="12"/>
        <v>0</v>
      </c>
      <c r="AZ29" s="157">
        <f t="shared" si="12"/>
        <v>5008</v>
      </c>
      <c r="BA29" s="159">
        <f t="shared" si="9"/>
        <v>39857</v>
      </c>
      <c r="BC29" s="308" t="str">
        <f>C17</f>
        <v>SÁBADO</v>
      </c>
      <c r="BD29" s="312">
        <f>AU17</f>
        <v>42413</v>
      </c>
      <c r="BE29" s="135">
        <v>783</v>
      </c>
      <c r="BF29" s="82">
        <f t="shared" si="36"/>
        <v>2740.5</v>
      </c>
      <c r="BG29" s="79">
        <v>380</v>
      </c>
      <c r="BH29" s="82">
        <f t="shared" si="13"/>
        <v>1330</v>
      </c>
      <c r="BI29" s="79">
        <v>4195</v>
      </c>
      <c r="BJ29" s="82">
        <f t="shared" si="14"/>
        <v>29365</v>
      </c>
      <c r="BK29" s="79"/>
      <c r="BL29" s="174">
        <v>22</v>
      </c>
      <c r="BM29" s="174">
        <v>25</v>
      </c>
      <c r="BN29" s="119">
        <f t="shared" si="15"/>
        <v>1337.42</v>
      </c>
      <c r="BO29" s="308" t="str">
        <f>BC29</f>
        <v>SÁBADO</v>
      </c>
      <c r="BP29" s="314">
        <f>BD29</f>
        <v>42413</v>
      </c>
      <c r="BQ29" s="99">
        <v>848</v>
      </c>
      <c r="BR29" s="83">
        <f t="shared" si="16"/>
        <v>2968</v>
      </c>
      <c r="BS29" s="174">
        <v>185</v>
      </c>
      <c r="BT29" s="83">
        <f t="shared" si="17"/>
        <v>647.5</v>
      </c>
      <c r="BU29" s="174">
        <v>5618</v>
      </c>
      <c r="BV29" s="83">
        <f t="shared" si="18"/>
        <v>39326</v>
      </c>
      <c r="BW29" s="174"/>
      <c r="BX29" s="174">
        <v>17</v>
      </c>
      <c r="BY29" s="174">
        <v>19</v>
      </c>
      <c r="BZ29" s="100">
        <f t="shared" si="10"/>
        <v>2260.0789473684213</v>
      </c>
      <c r="CA29" s="308" t="str">
        <f>BO29</f>
        <v>SÁBADO</v>
      </c>
      <c r="CB29" s="316">
        <f>BP29</f>
        <v>42413</v>
      </c>
      <c r="CC29" s="99">
        <v>683</v>
      </c>
      <c r="CD29" s="74">
        <f t="shared" si="19"/>
        <v>2049</v>
      </c>
      <c r="CE29" s="174">
        <v>268</v>
      </c>
      <c r="CF29" s="74">
        <f t="shared" si="20"/>
        <v>804</v>
      </c>
      <c r="CG29" s="174">
        <v>3232</v>
      </c>
      <c r="CH29" s="74">
        <f t="shared" si="21"/>
        <v>19392</v>
      </c>
      <c r="CI29" s="174"/>
      <c r="CJ29" s="174">
        <v>19</v>
      </c>
      <c r="CK29" s="174">
        <v>19</v>
      </c>
      <c r="CL29" s="100">
        <f t="shared" si="22"/>
        <v>1170.7894736842106</v>
      </c>
      <c r="CM29" s="308" t="str">
        <f>CA29</f>
        <v>SÁBADO</v>
      </c>
      <c r="CN29" s="318">
        <f>CB29</f>
        <v>42413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SÁBADO</v>
      </c>
      <c r="CZ29" s="306">
        <f>CN29</f>
        <v>42413</v>
      </c>
      <c r="DA29" s="99">
        <v>267</v>
      </c>
      <c r="DB29" s="83">
        <f t="shared" si="27"/>
        <v>934.5</v>
      </c>
      <c r="DC29" s="174">
        <v>82</v>
      </c>
      <c r="DD29" s="83">
        <f t="shared" si="28"/>
        <v>287</v>
      </c>
      <c r="DE29" s="174">
        <v>2158</v>
      </c>
      <c r="DF29" s="83">
        <f t="shared" si="29"/>
        <v>15106</v>
      </c>
      <c r="DG29" s="174"/>
      <c r="DH29" s="174">
        <v>14</v>
      </c>
      <c r="DI29" s="174">
        <v>15</v>
      </c>
      <c r="DJ29" s="100">
        <f t="shared" si="30"/>
        <v>1088.5</v>
      </c>
      <c r="DK29" s="308" t="str">
        <f>CY29</f>
        <v>SÁBADO</v>
      </c>
      <c r="DL29" s="310">
        <f>CZ29</f>
        <v>42413</v>
      </c>
      <c r="DM29" s="102">
        <v>0</v>
      </c>
      <c r="DN29" s="74">
        <f t="shared" si="31"/>
        <v>0</v>
      </c>
      <c r="DO29" s="1">
        <v>112</v>
      </c>
      <c r="DP29" s="74">
        <f t="shared" si="32"/>
        <v>420</v>
      </c>
      <c r="DQ29" s="1">
        <v>401</v>
      </c>
      <c r="DR29" s="74">
        <f t="shared" si="33"/>
        <v>3007.5</v>
      </c>
      <c r="DS29" s="1"/>
      <c r="DT29" s="1">
        <v>4</v>
      </c>
      <c r="DU29" s="110">
        <f t="shared" si="34"/>
        <v>4</v>
      </c>
      <c r="DV29" s="108">
        <f t="shared" si="35"/>
        <v>856.875</v>
      </c>
    </row>
    <row r="30" spans="2:126" ht="19.5" thickBot="1" x14ac:dyDescent="0.35">
      <c r="B30" s="274">
        <v>57</v>
      </c>
      <c r="C30" s="38" t="s">
        <v>26</v>
      </c>
      <c r="D30" s="132">
        <f t="shared" si="11"/>
        <v>42426</v>
      </c>
      <c r="E30" s="144">
        <v>87290</v>
      </c>
      <c r="F30" s="144">
        <v>108150</v>
      </c>
      <c r="G30" s="2">
        <v>40962</v>
      </c>
      <c r="H30" s="170">
        <v>0</v>
      </c>
      <c r="I30" s="171">
        <v>34146</v>
      </c>
      <c r="J30" s="24">
        <f t="shared" si="0"/>
        <v>270548</v>
      </c>
      <c r="K30" s="7">
        <v>8154</v>
      </c>
      <c r="L30" s="7">
        <v>41662.5</v>
      </c>
      <c r="M30" s="23">
        <f t="shared" si="1"/>
        <v>320364.5</v>
      </c>
      <c r="N30" s="47"/>
      <c r="O30" s="48"/>
      <c r="P30" s="8">
        <f t="shared" si="2"/>
        <v>42426</v>
      </c>
      <c r="Q30" s="3">
        <v>439550</v>
      </c>
      <c r="R30" s="3">
        <v>2457</v>
      </c>
      <c r="S30" s="3">
        <v>29494</v>
      </c>
      <c r="T30" s="3">
        <v>117</v>
      </c>
      <c r="U30" s="3">
        <v>30082</v>
      </c>
      <c r="V30" s="3"/>
      <c r="W30" s="3">
        <v>928</v>
      </c>
      <c r="X30" s="3"/>
      <c r="Y30" s="3"/>
      <c r="Z30" s="3"/>
      <c r="AA30" s="6"/>
      <c r="AB30" s="3">
        <v>2100</v>
      </c>
      <c r="AC30" s="3">
        <v>8500</v>
      </c>
      <c r="AD30" s="3"/>
      <c r="AE30" s="3"/>
      <c r="AF30" s="3"/>
      <c r="AG30" s="3"/>
      <c r="AH30" s="3"/>
      <c r="AI30" s="3"/>
      <c r="AJ30" s="25"/>
      <c r="AK30" s="3"/>
      <c r="AL30" s="53">
        <v>6036</v>
      </c>
      <c r="AM30" s="44">
        <f t="shared" si="3"/>
        <v>519264</v>
      </c>
      <c r="AN30" s="9">
        <v>978.52</v>
      </c>
      <c r="AO30" s="9">
        <f t="shared" si="4"/>
        <v>320364.5</v>
      </c>
      <c r="AP30" s="49">
        <f>'[2]FEB 16'!$I$30</f>
        <v>38591.25</v>
      </c>
      <c r="AQ30" s="46">
        <f t="shared" si="5"/>
        <v>879198.27</v>
      </c>
      <c r="AS30" s="276">
        <f t="shared" si="6"/>
        <v>57</v>
      </c>
      <c r="AT30" s="5" t="str">
        <f t="shared" si="6"/>
        <v>VIERNES</v>
      </c>
      <c r="AU30" s="8">
        <f t="shared" si="6"/>
        <v>42426</v>
      </c>
      <c r="AV30" s="69">
        <f t="shared" si="7"/>
        <v>12470</v>
      </c>
      <c r="AW30" s="69">
        <f t="shared" si="7"/>
        <v>15450</v>
      </c>
      <c r="AX30" s="69">
        <f t="shared" si="8"/>
        <v>6827</v>
      </c>
      <c r="AY30" s="69">
        <f t="shared" si="12"/>
        <v>0</v>
      </c>
      <c r="AZ30" s="157">
        <f t="shared" si="12"/>
        <v>4878</v>
      </c>
      <c r="BA30" s="159">
        <f t="shared" si="9"/>
        <v>39625</v>
      </c>
      <c r="BC30" s="309"/>
      <c r="BD30" s="313"/>
      <c r="BE30" s="135">
        <v>705</v>
      </c>
      <c r="BF30" s="82">
        <f t="shared" si="36"/>
        <v>2467.5</v>
      </c>
      <c r="BG30" s="79">
        <v>389</v>
      </c>
      <c r="BH30" s="82">
        <f t="shared" si="13"/>
        <v>1361.5</v>
      </c>
      <c r="BI30" s="79">
        <v>4623</v>
      </c>
      <c r="BJ30" s="82">
        <f t="shared" si="14"/>
        <v>32361</v>
      </c>
      <c r="BK30" s="79">
        <v>25</v>
      </c>
      <c r="BL30" s="174">
        <v>21</v>
      </c>
      <c r="BM30" s="174">
        <v>21</v>
      </c>
      <c r="BN30" s="119">
        <f t="shared" si="15"/>
        <v>1723.3333333333333</v>
      </c>
      <c r="BO30" s="309"/>
      <c r="BP30" s="315"/>
      <c r="BQ30" s="99">
        <v>612</v>
      </c>
      <c r="BR30" s="83">
        <f t="shared" si="16"/>
        <v>2142</v>
      </c>
      <c r="BS30" s="174">
        <v>257</v>
      </c>
      <c r="BT30" s="83">
        <f t="shared" si="17"/>
        <v>899.5</v>
      </c>
      <c r="BU30" s="174">
        <v>4987</v>
      </c>
      <c r="BV30" s="83">
        <f t="shared" si="18"/>
        <v>34909</v>
      </c>
      <c r="BW30" s="174">
        <v>21</v>
      </c>
      <c r="BX30" s="174">
        <v>15</v>
      </c>
      <c r="BY30" s="174">
        <v>15</v>
      </c>
      <c r="BZ30" s="100">
        <f t="shared" si="10"/>
        <v>2530.0333333333333</v>
      </c>
      <c r="CA30" s="309"/>
      <c r="CB30" s="317"/>
      <c r="CC30" s="99">
        <v>294</v>
      </c>
      <c r="CD30" s="74">
        <f t="shared" si="19"/>
        <v>882</v>
      </c>
      <c r="CE30" s="174">
        <v>217</v>
      </c>
      <c r="CF30" s="74">
        <f t="shared" si="20"/>
        <v>651</v>
      </c>
      <c r="CG30" s="174">
        <v>1711</v>
      </c>
      <c r="CH30" s="74">
        <f t="shared" si="21"/>
        <v>10266</v>
      </c>
      <c r="CI30" s="174">
        <v>19</v>
      </c>
      <c r="CJ30" s="174">
        <v>10</v>
      </c>
      <c r="CK30" s="174">
        <v>10</v>
      </c>
      <c r="CL30" s="100">
        <f t="shared" si="22"/>
        <v>1179.9000000000001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298</v>
      </c>
      <c r="DB30" s="83">
        <f t="shared" si="27"/>
        <v>1043</v>
      </c>
      <c r="DC30" s="174">
        <v>93</v>
      </c>
      <c r="DD30" s="83">
        <f t="shared" si="28"/>
        <v>325.5</v>
      </c>
      <c r="DE30" s="174">
        <v>1985</v>
      </c>
      <c r="DF30" s="83">
        <f t="shared" si="29"/>
        <v>13895</v>
      </c>
      <c r="DG30" s="174">
        <v>14</v>
      </c>
      <c r="DH30" s="174">
        <v>9</v>
      </c>
      <c r="DI30" s="174">
        <v>14</v>
      </c>
      <c r="DJ30" s="100">
        <f t="shared" si="30"/>
        <v>1090.25</v>
      </c>
      <c r="DK30" s="309"/>
      <c r="DL30" s="311"/>
      <c r="DM30" s="102">
        <v>2</v>
      </c>
      <c r="DN30" s="74">
        <f t="shared" si="31"/>
        <v>7.5</v>
      </c>
      <c r="DO30" s="1">
        <v>152</v>
      </c>
      <c r="DP30" s="74">
        <f t="shared" si="32"/>
        <v>570</v>
      </c>
      <c r="DQ30" s="1">
        <v>426</v>
      </c>
      <c r="DR30" s="74">
        <f t="shared" si="33"/>
        <v>3195</v>
      </c>
      <c r="DS30" s="1">
        <v>4</v>
      </c>
      <c r="DT30" s="1">
        <v>4</v>
      </c>
      <c r="DU30" s="110">
        <f t="shared" si="34"/>
        <v>4</v>
      </c>
      <c r="DV30" s="108">
        <f t="shared" si="35"/>
        <v>943.125</v>
      </c>
    </row>
    <row r="31" spans="2:126" ht="19.5" thickBot="1" x14ac:dyDescent="0.35">
      <c r="B31" s="274">
        <v>58</v>
      </c>
      <c r="C31" s="38" t="s">
        <v>27</v>
      </c>
      <c r="D31" s="132">
        <f t="shared" si="11"/>
        <v>42427</v>
      </c>
      <c r="E31" s="144">
        <v>58331</v>
      </c>
      <c r="F31" s="144">
        <v>69510</v>
      </c>
      <c r="G31" s="2">
        <v>23280</v>
      </c>
      <c r="H31" s="170">
        <v>0</v>
      </c>
      <c r="I31" s="171">
        <v>23058</v>
      </c>
      <c r="J31" s="24">
        <f t="shared" si="0"/>
        <v>174179</v>
      </c>
      <c r="K31" s="7">
        <v>5582.5</v>
      </c>
      <c r="L31" s="7">
        <v>17831.5</v>
      </c>
      <c r="M31" s="23">
        <f t="shared" si="1"/>
        <v>197593</v>
      </c>
      <c r="N31" s="47"/>
      <c r="O31" s="48"/>
      <c r="P31" s="8">
        <f t="shared" si="2"/>
        <v>42427</v>
      </c>
      <c r="Q31" s="3">
        <v>0</v>
      </c>
      <c r="R31" s="3"/>
      <c r="S31" s="3"/>
      <c r="T31" s="3"/>
      <c r="U31" s="3"/>
      <c r="V31" s="3"/>
      <c r="W31" s="3"/>
      <c r="X31" s="3"/>
      <c r="Y31" s="3"/>
      <c r="Z31" s="3"/>
      <c r="AA31" s="6"/>
      <c r="AB31" s="3"/>
      <c r="AC31" s="3"/>
      <c r="AD31" s="3"/>
      <c r="AE31" s="3"/>
      <c r="AF31" s="3"/>
      <c r="AG31" s="3"/>
      <c r="AH31" s="3"/>
      <c r="AI31" s="3"/>
      <c r="AJ31" s="25"/>
      <c r="AK31" s="3"/>
      <c r="AL31" s="53"/>
      <c r="AM31" s="44">
        <f t="shared" si="3"/>
        <v>0</v>
      </c>
      <c r="AN31" s="9">
        <v>0</v>
      </c>
      <c r="AO31" s="9">
        <f t="shared" si="4"/>
        <v>197593</v>
      </c>
      <c r="AP31" s="49">
        <f>'[2]FEB 16'!$I$31</f>
        <v>7646.25</v>
      </c>
      <c r="AQ31" s="46">
        <f t="shared" si="5"/>
        <v>205239.25</v>
      </c>
      <c r="AS31" s="276">
        <f t="shared" si="6"/>
        <v>58</v>
      </c>
      <c r="AT31" s="5" t="str">
        <f t="shared" si="6"/>
        <v>SÁBADO</v>
      </c>
      <c r="AU31" s="8">
        <f t="shared" si="6"/>
        <v>42427</v>
      </c>
      <c r="AV31" s="69">
        <f t="shared" si="7"/>
        <v>8333</v>
      </c>
      <c r="AW31" s="69">
        <f t="shared" si="7"/>
        <v>9930</v>
      </c>
      <c r="AX31" s="69">
        <f t="shared" si="8"/>
        <v>3880</v>
      </c>
      <c r="AY31" s="69">
        <f t="shared" si="12"/>
        <v>0</v>
      </c>
      <c r="AZ31" s="157">
        <f t="shared" si="12"/>
        <v>3294</v>
      </c>
      <c r="BA31" s="159">
        <f t="shared" si="9"/>
        <v>25437</v>
      </c>
      <c r="BC31" s="308" t="str">
        <f>C18</f>
        <v>DOMINGO</v>
      </c>
      <c r="BD31" s="312">
        <f>AU18</f>
        <v>42414</v>
      </c>
      <c r="BE31" s="135">
        <v>400</v>
      </c>
      <c r="BF31" s="82">
        <f t="shared" si="36"/>
        <v>1400</v>
      </c>
      <c r="BG31" s="79">
        <v>227</v>
      </c>
      <c r="BH31" s="82">
        <f t="shared" si="13"/>
        <v>794.5</v>
      </c>
      <c r="BI31" s="79">
        <v>2389</v>
      </c>
      <c r="BJ31" s="82">
        <f t="shared" si="14"/>
        <v>16723</v>
      </c>
      <c r="BK31" s="79"/>
      <c r="BL31" s="174">
        <v>13</v>
      </c>
      <c r="BM31" s="174">
        <v>13</v>
      </c>
      <c r="BN31" s="119">
        <f t="shared" si="15"/>
        <v>1455.1923076923076</v>
      </c>
      <c r="BO31" s="308" t="str">
        <f>BC31</f>
        <v>DOMINGO</v>
      </c>
      <c r="BP31" s="314">
        <f>BD31</f>
        <v>42414</v>
      </c>
      <c r="BQ31" s="99">
        <v>412</v>
      </c>
      <c r="BR31" s="83">
        <f t="shared" si="16"/>
        <v>1442</v>
      </c>
      <c r="BS31" s="174">
        <v>199</v>
      </c>
      <c r="BT31" s="83">
        <f t="shared" si="17"/>
        <v>696.5</v>
      </c>
      <c r="BU31" s="174">
        <v>3477</v>
      </c>
      <c r="BV31" s="83">
        <f t="shared" si="18"/>
        <v>24339</v>
      </c>
      <c r="BW31" s="174"/>
      <c r="BX31" s="174">
        <v>19</v>
      </c>
      <c r="BY31" s="174">
        <v>19</v>
      </c>
      <c r="BZ31" s="100">
        <f t="shared" si="10"/>
        <v>1393.5526315789473</v>
      </c>
      <c r="CA31" s="308" t="str">
        <f>BO31</f>
        <v>DOMINGO</v>
      </c>
      <c r="CB31" s="316">
        <f>BP31</f>
        <v>42414</v>
      </c>
      <c r="CC31" s="99">
        <v>181</v>
      </c>
      <c r="CD31" s="74">
        <f t="shared" si="19"/>
        <v>543</v>
      </c>
      <c r="CE31" s="174">
        <v>175</v>
      </c>
      <c r="CF31" s="74">
        <f t="shared" si="20"/>
        <v>525</v>
      </c>
      <c r="CG31" s="174">
        <v>1266</v>
      </c>
      <c r="CH31" s="74">
        <f t="shared" si="21"/>
        <v>7596</v>
      </c>
      <c r="CI31" s="174"/>
      <c r="CJ31" s="174">
        <v>11</v>
      </c>
      <c r="CK31" s="174">
        <v>11</v>
      </c>
      <c r="CL31" s="100">
        <f t="shared" si="22"/>
        <v>787.63636363636363</v>
      </c>
      <c r="CM31" s="308" t="str">
        <f>CA31</f>
        <v>DOMINGO</v>
      </c>
      <c r="CN31" s="318">
        <f>CB31</f>
        <v>42414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DOMINGO</v>
      </c>
      <c r="CZ31" s="306">
        <f>CN31</f>
        <v>42414</v>
      </c>
      <c r="DA31" s="99">
        <v>77</v>
      </c>
      <c r="DB31" s="83">
        <f t="shared" si="27"/>
        <v>269.5</v>
      </c>
      <c r="DC31" s="174">
        <v>33</v>
      </c>
      <c r="DD31" s="83">
        <f t="shared" si="28"/>
        <v>115.5</v>
      </c>
      <c r="DE31" s="174">
        <v>560</v>
      </c>
      <c r="DF31" s="83">
        <f t="shared" si="29"/>
        <v>3920</v>
      </c>
      <c r="DG31" s="174"/>
      <c r="DH31" s="174">
        <v>5</v>
      </c>
      <c r="DI31" s="174">
        <v>5</v>
      </c>
      <c r="DJ31" s="100">
        <f t="shared" si="30"/>
        <v>861</v>
      </c>
      <c r="DK31" s="308" t="str">
        <f>CY31</f>
        <v>DOMINGO</v>
      </c>
      <c r="DL31" s="310">
        <f>CZ31</f>
        <v>42414</v>
      </c>
      <c r="DM31" s="102">
        <v>0</v>
      </c>
      <c r="DN31" s="74">
        <f t="shared" si="31"/>
        <v>0</v>
      </c>
      <c r="DO31" s="1">
        <v>90</v>
      </c>
      <c r="DP31" s="74">
        <f t="shared" si="32"/>
        <v>337.5</v>
      </c>
      <c r="DQ31" s="1">
        <v>314</v>
      </c>
      <c r="DR31" s="74">
        <f t="shared" si="33"/>
        <v>2355</v>
      </c>
      <c r="DS31" s="1"/>
      <c r="DT31" s="1">
        <v>4</v>
      </c>
      <c r="DU31" s="110">
        <f t="shared" si="34"/>
        <v>4</v>
      </c>
      <c r="DV31" s="108">
        <f t="shared" si="35"/>
        <v>673.125</v>
      </c>
    </row>
    <row r="32" spans="2:126" ht="19.5" thickBot="1" x14ac:dyDescent="0.35">
      <c r="B32" s="274">
        <v>59</v>
      </c>
      <c r="C32" s="38" t="s">
        <v>22</v>
      </c>
      <c r="D32" s="132">
        <f t="shared" si="11"/>
        <v>42428</v>
      </c>
      <c r="E32" s="144">
        <v>49679</v>
      </c>
      <c r="F32" s="144">
        <v>44499</v>
      </c>
      <c r="G32" s="2">
        <v>15864</v>
      </c>
      <c r="H32" s="170">
        <v>0</v>
      </c>
      <c r="I32" s="171">
        <v>8414</v>
      </c>
      <c r="J32" s="24">
        <f t="shared" si="0"/>
        <v>118456</v>
      </c>
      <c r="K32" s="7">
        <v>5666</v>
      </c>
      <c r="L32" s="7">
        <v>9285.5</v>
      </c>
      <c r="M32" s="23">
        <f t="shared" si="1"/>
        <v>133407.5</v>
      </c>
      <c r="N32" s="47"/>
      <c r="O32" s="48"/>
      <c r="P32" s="8">
        <f t="shared" si="2"/>
        <v>42428</v>
      </c>
      <c r="Q32" s="3">
        <v>0</v>
      </c>
      <c r="R32" s="3"/>
      <c r="S32" s="3"/>
      <c r="T32" s="3"/>
      <c r="U32" s="3"/>
      <c r="V32" s="3"/>
      <c r="W32" s="3"/>
      <c r="X32" s="3"/>
      <c r="Y32" s="3"/>
      <c r="Z32" s="3"/>
      <c r="AA32" s="6"/>
      <c r="AB32" s="3"/>
      <c r="AC32" s="3"/>
      <c r="AD32" s="3"/>
      <c r="AE32" s="3"/>
      <c r="AF32" s="3"/>
      <c r="AG32" s="3"/>
      <c r="AH32" s="3"/>
      <c r="AI32" s="3"/>
      <c r="AJ32" s="25"/>
      <c r="AK32" s="3"/>
      <c r="AL32" s="53"/>
      <c r="AM32" s="44">
        <f t="shared" si="3"/>
        <v>0</v>
      </c>
      <c r="AN32" s="9">
        <v>0</v>
      </c>
      <c r="AO32" s="9">
        <f t="shared" si="4"/>
        <v>133407.5</v>
      </c>
      <c r="AP32" s="49">
        <f>'[2]FEB 16'!$I$32</f>
        <v>6082.5</v>
      </c>
      <c r="AQ32" s="46">
        <f t="shared" si="5"/>
        <v>139490</v>
      </c>
      <c r="AS32" s="276">
        <f t="shared" si="6"/>
        <v>59</v>
      </c>
      <c r="AT32" s="5" t="str">
        <f t="shared" si="6"/>
        <v>DOMINGO</v>
      </c>
      <c r="AU32" s="8">
        <f t="shared" si="6"/>
        <v>42428</v>
      </c>
      <c r="AV32" s="69">
        <f t="shared" ref="AV32:AW35" si="37">E32/7</f>
        <v>7097</v>
      </c>
      <c r="AW32" s="69">
        <f t="shared" si="37"/>
        <v>6357</v>
      </c>
      <c r="AX32" s="69">
        <f t="shared" si="8"/>
        <v>2644</v>
      </c>
      <c r="AY32" s="69">
        <f t="shared" si="12"/>
        <v>0</v>
      </c>
      <c r="AZ32" s="157">
        <f t="shared" si="12"/>
        <v>1202</v>
      </c>
      <c r="BA32" s="159">
        <f t="shared" si="9"/>
        <v>17300</v>
      </c>
      <c r="BC32" s="309"/>
      <c r="BD32" s="313"/>
      <c r="BE32" s="135">
        <v>582</v>
      </c>
      <c r="BF32" s="82">
        <f t="shared" si="36"/>
        <v>2037</v>
      </c>
      <c r="BG32" s="79">
        <v>450</v>
      </c>
      <c r="BH32" s="82">
        <f t="shared" si="13"/>
        <v>1575</v>
      </c>
      <c r="BI32" s="79">
        <v>4108</v>
      </c>
      <c r="BJ32" s="82">
        <f t="shared" si="14"/>
        <v>28756</v>
      </c>
      <c r="BK32" s="79">
        <v>20</v>
      </c>
      <c r="BL32" s="174">
        <v>19</v>
      </c>
      <c r="BM32" s="174">
        <v>19</v>
      </c>
      <c r="BN32" s="119">
        <f t="shared" si="15"/>
        <v>1703.578947368421</v>
      </c>
      <c r="BO32" s="309"/>
      <c r="BP32" s="315"/>
      <c r="BQ32" s="99">
        <v>345</v>
      </c>
      <c r="BR32" s="83">
        <f t="shared" si="16"/>
        <v>1207.5</v>
      </c>
      <c r="BS32" s="174">
        <v>268</v>
      </c>
      <c r="BT32" s="83">
        <f t="shared" si="17"/>
        <v>938</v>
      </c>
      <c r="BU32" s="174">
        <v>2979</v>
      </c>
      <c r="BV32" s="83">
        <f t="shared" si="18"/>
        <v>20853</v>
      </c>
      <c r="BW32" s="174">
        <v>19</v>
      </c>
      <c r="BX32" s="174">
        <v>10</v>
      </c>
      <c r="BY32" s="174">
        <v>10</v>
      </c>
      <c r="BZ32" s="100">
        <f t="shared" si="10"/>
        <v>2299.85</v>
      </c>
      <c r="CA32" s="309"/>
      <c r="CB32" s="317"/>
      <c r="CC32" s="99">
        <v>250</v>
      </c>
      <c r="CD32" s="74">
        <f t="shared" si="19"/>
        <v>750</v>
      </c>
      <c r="CE32" s="174">
        <v>205</v>
      </c>
      <c r="CF32" s="74">
        <f t="shared" si="20"/>
        <v>615</v>
      </c>
      <c r="CG32" s="174">
        <v>1384</v>
      </c>
      <c r="CH32" s="74">
        <f t="shared" si="21"/>
        <v>8304</v>
      </c>
      <c r="CI32" s="174">
        <v>11</v>
      </c>
      <c r="CJ32" s="174">
        <v>10</v>
      </c>
      <c r="CK32" s="174">
        <v>10</v>
      </c>
      <c r="CL32" s="100">
        <f t="shared" si="22"/>
        <v>966.9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126</v>
      </c>
      <c r="DB32" s="83">
        <f t="shared" si="27"/>
        <v>441</v>
      </c>
      <c r="DC32" s="174">
        <v>44</v>
      </c>
      <c r="DD32" s="83">
        <f t="shared" si="28"/>
        <v>154</v>
      </c>
      <c r="DE32" s="174">
        <v>1089</v>
      </c>
      <c r="DF32" s="83">
        <f t="shared" si="29"/>
        <v>7623</v>
      </c>
      <c r="DG32" s="174">
        <v>6</v>
      </c>
      <c r="DH32" s="174">
        <v>6</v>
      </c>
      <c r="DI32" s="174">
        <v>6</v>
      </c>
      <c r="DJ32" s="100">
        <f t="shared" si="30"/>
        <v>1369.6666666666667</v>
      </c>
      <c r="DK32" s="309"/>
      <c r="DL32" s="311"/>
      <c r="DM32" s="102">
        <v>0</v>
      </c>
      <c r="DN32" s="74">
        <f t="shared" si="31"/>
        <v>0</v>
      </c>
      <c r="DO32" s="1">
        <v>18</v>
      </c>
      <c r="DP32" s="74">
        <f t="shared" si="32"/>
        <v>67.5</v>
      </c>
      <c r="DQ32" s="1">
        <v>113</v>
      </c>
      <c r="DR32" s="74">
        <f t="shared" si="33"/>
        <v>847.5</v>
      </c>
      <c r="DS32" s="1">
        <v>4</v>
      </c>
      <c r="DT32" s="1">
        <v>1</v>
      </c>
      <c r="DU32" s="110">
        <f t="shared" si="34"/>
        <v>1</v>
      </c>
      <c r="DV32" s="108">
        <f t="shared" si="35"/>
        <v>915</v>
      </c>
    </row>
    <row r="33" spans="2:126" ht="19.5" thickBot="1" x14ac:dyDescent="0.35">
      <c r="B33" s="274">
        <v>60</v>
      </c>
      <c r="C33" s="38" t="s">
        <v>24</v>
      </c>
      <c r="D33" s="132">
        <f t="shared" si="11"/>
        <v>42429</v>
      </c>
      <c r="E33" s="144">
        <v>89012</v>
      </c>
      <c r="F33" s="144">
        <v>103558</v>
      </c>
      <c r="G33" s="2">
        <v>37362</v>
      </c>
      <c r="H33" s="170">
        <v>0</v>
      </c>
      <c r="I33" s="171">
        <v>37380</v>
      </c>
      <c r="J33" s="24">
        <f t="shared" si="0"/>
        <v>267312</v>
      </c>
      <c r="K33" s="7">
        <v>7129</v>
      </c>
      <c r="L33" s="7">
        <v>42652</v>
      </c>
      <c r="M33" s="23">
        <f t="shared" si="1"/>
        <v>317093</v>
      </c>
      <c r="N33" s="47"/>
      <c r="O33" s="48"/>
      <c r="P33" s="8">
        <f t="shared" si="2"/>
        <v>42429</v>
      </c>
      <c r="Q33" s="3">
        <v>717750</v>
      </c>
      <c r="R33" s="3">
        <v>1989</v>
      </c>
      <c r="S33" s="3">
        <v>24834</v>
      </c>
      <c r="T33" s="3">
        <v>117</v>
      </c>
      <c r="U33" s="3"/>
      <c r="V33" s="3"/>
      <c r="W33" s="3">
        <v>580</v>
      </c>
      <c r="X33" s="3">
        <v>116</v>
      </c>
      <c r="Y33" s="3">
        <v>36216</v>
      </c>
      <c r="Z33" s="3"/>
      <c r="AA33" s="6"/>
      <c r="AB33" s="3">
        <v>1050</v>
      </c>
      <c r="AC33" s="3">
        <v>11600</v>
      </c>
      <c r="AD33" s="3"/>
      <c r="AE33" s="3"/>
      <c r="AF33" s="3"/>
      <c r="AG33" s="3"/>
      <c r="AH33" s="3"/>
      <c r="AI33" s="3"/>
      <c r="AJ33" s="25"/>
      <c r="AK33" s="3"/>
      <c r="AL33" s="53">
        <v>24144</v>
      </c>
      <c r="AM33" s="44">
        <f t="shared" si="3"/>
        <v>818396</v>
      </c>
      <c r="AN33" s="9">
        <v>0</v>
      </c>
      <c r="AO33" s="9">
        <f t="shared" si="4"/>
        <v>317093</v>
      </c>
      <c r="AP33" s="49">
        <f>'[2]FEB 16'!$I$33</f>
        <v>9142.5</v>
      </c>
      <c r="AQ33" s="46">
        <f t="shared" si="5"/>
        <v>1144631.5</v>
      </c>
      <c r="AS33" s="276">
        <f t="shared" si="6"/>
        <v>60</v>
      </c>
      <c r="AT33" s="5" t="str">
        <f t="shared" si="6"/>
        <v>LUNES</v>
      </c>
      <c r="AU33" s="8">
        <f t="shared" si="6"/>
        <v>42429</v>
      </c>
      <c r="AV33" s="69">
        <f t="shared" si="37"/>
        <v>12716</v>
      </c>
      <c r="AW33" s="69">
        <f t="shared" si="37"/>
        <v>14794</v>
      </c>
      <c r="AX33" s="69">
        <f t="shared" si="8"/>
        <v>6227</v>
      </c>
      <c r="AY33" s="69">
        <f t="shared" si="12"/>
        <v>0</v>
      </c>
      <c r="AZ33" s="157">
        <f t="shared" si="12"/>
        <v>5340</v>
      </c>
      <c r="BA33" s="159">
        <f t="shared" si="9"/>
        <v>39077</v>
      </c>
      <c r="BC33" s="308" t="str">
        <f>C19</f>
        <v>LUNES</v>
      </c>
      <c r="BD33" s="312">
        <f>AU19</f>
        <v>42415</v>
      </c>
      <c r="BE33" s="135">
        <v>2028</v>
      </c>
      <c r="BF33" s="82">
        <f t="shared" si="36"/>
        <v>7098</v>
      </c>
      <c r="BG33" s="79">
        <v>356</v>
      </c>
      <c r="BH33" s="82">
        <f t="shared" si="13"/>
        <v>1246</v>
      </c>
      <c r="BI33" s="79">
        <v>6449</v>
      </c>
      <c r="BJ33" s="82">
        <f t="shared" si="14"/>
        <v>45143</v>
      </c>
      <c r="BK33" s="79"/>
      <c r="BL33" s="174">
        <v>31</v>
      </c>
      <c r="BM33" s="174">
        <v>33</v>
      </c>
      <c r="BN33" s="119">
        <f t="shared" si="15"/>
        <v>1620.8181818181818</v>
      </c>
      <c r="BO33" s="308" t="str">
        <f>BC33</f>
        <v>LUNES</v>
      </c>
      <c r="BP33" s="314">
        <f>BD33</f>
        <v>42415</v>
      </c>
      <c r="BQ33" s="99">
        <v>1642</v>
      </c>
      <c r="BR33" s="83">
        <f t="shared" si="16"/>
        <v>5747</v>
      </c>
      <c r="BS33" s="174">
        <v>309</v>
      </c>
      <c r="BT33" s="83">
        <f>BS33*3.5</f>
        <v>1081.5</v>
      </c>
      <c r="BU33" s="174">
        <v>8240</v>
      </c>
      <c r="BV33" s="83">
        <f>BU33*7</f>
        <v>57680</v>
      </c>
      <c r="BW33" s="174"/>
      <c r="BX33" s="174">
        <v>29</v>
      </c>
      <c r="BY33" s="174">
        <v>25</v>
      </c>
      <c r="BZ33" s="100">
        <f t="shared" si="10"/>
        <v>2580.34</v>
      </c>
      <c r="CA33" s="308" t="str">
        <f>BO33</f>
        <v>LUNES</v>
      </c>
      <c r="CB33" s="316">
        <f>BP33</f>
        <v>42415</v>
      </c>
      <c r="CC33" s="99">
        <v>1512</v>
      </c>
      <c r="CD33" s="74">
        <f t="shared" si="19"/>
        <v>4536</v>
      </c>
      <c r="CE33" s="174">
        <v>335</v>
      </c>
      <c r="CF33" s="74">
        <f t="shared" si="20"/>
        <v>1005</v>
      </c>
      <c r="CG33" s="174">
        <v>4234</v>
      </c>
      <c r="CH33" s="74">
        <f t="shared" si="21"/>
        <v>25404</v>
      </c>
      <c r="CI33" s="174"/>
      <c r="CJ33" s="174">
        <v>22</v>
      </c>
      <c r="CK33" s="174">
        <v>20</v>
      </c>
      <c r="CL33" s="100">
        <f t="shared" si="22"/>
        <v>1547.25</v>
      </c>
      <c r="CM33" s="308" t="str">
        <f>CA33</f>
        <v>LUNES</v>
      </c>
      <c r="CN33" s="318">
        <f>CB33</f>
        <v>42415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LUNES</v>
      </c>
      <c r="CZ33" s="306">
        <f>CN33</f>
        <v>42415</v>
      </c>
      <c r="DA33" s="99">
        <v>602</v>
      </c>
      <c r="DB33" s="83">
        <f t="shared" si="27"/>
        <v>2107</v>
      </c>
      <c r="DC33" s="174">
        <v>73</v>
      </c>
      <c r="DD33" s="83">
        <f t="shared" si="28"/>
        <v>255.5</v>
      </c>
      <c r="DE33" s="174">
        <v>2676</v>
      </c>
      <c r="DF33" s="83">
        <f t="shared" si="29"/>
        <v>18732</v>
      </c>
      <c r="DG33" s="174"/>
      <c r="DH33" s="174">
        <v>16</v>
      </c>
      <c r="DI33" s="174">
        <v>15</v>
      </c>
      <c r="DJ33" s="100">
        <f t="shared" si="30"/>
        <v>1406.3</v>
      </c>
      <c r="DK33" s="308" t="str">
        <f>CY33</f>
        <v>LUNES</v>
      </c>
      <c r="DL33" s="310">
        <f>CZ33</f>
        <v>42415</v>
      </c>
      <c r="DM33" s="102">
        <v>21</v>
      </c>
      <c r="DN33" s="74">
        <f t="shared" si="31"/>
        <v>78.75</v>
      </c>
      <c r="DO33" s="1">
        <v>194</v>
      </c>
      <c r="DP33" s="74">
        <f t="shared" si="32"/>
        <v>727.5</v>
      </c>
      <c r="DQ33" s="1">
        <v>447</v>
      </c>
      <c r="DR33" s="74">
        <f t="shared" si="33"/>
        <v>3352.5</v>
      </c>
      <c r="DS33" s="1"/>
      <c r="DT33" s="1">
        <v>5</v>
      </c>
      <c r="DU33" s="110">
        <f t="shared" si="34"/>
        <v>5</v>
      </c>
      <c r="DV33" s="108">
        <f t="shared" si="35"/>
        <v>831.75</v>
      </c>
    </row>
    <row r="34" spans="2:126" ht="19.5" thickBot="1" x14ac:dyDescent="0.35">
      <c r="B34" s="37"/>
      <c r="C34" s="38"/>
      <c r="D34" s="132"/>
      <c r="E34" s="144"/>
      <c r="F34" s="144"/>
      <c r="G34" s="2"/>
      <c r="H34" s="170"/>
      <c r="I34" s="171"/>
      <c r="J34" s="24">
        <f t="shared" si="0"/>
        <v>0</v>
      </c>
      <c r="K34" s="7"/>
      <c r="L34" s="7"/>
      <c r="M34" s="23">
        <f t="shared" si="1"/>
        <v>0</v>
      </c>
      <c r="N34" s="47"/>
      <c r="O34" s="48"/>
      <c r="P34" s="8"/>
      <c r="Q34" s="3"/>
      <c r="R34" s="3"/>
      <c r="S34" s="3"/>
      <c r="T34" s="3"/>
      <c r="U34" s="3"/>
      <c r="V34" s="3"/>
      <c r="W34" s="3"/>
      <c r="X34" s="3"/>
      <c r="Y34" s="3"/>
      <c r="Z34" s="3"/>
      <c r="AA34" s="6"/>
      <c r="AB34" s="3"/>
      <c r="AC34" s="3"/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3"/>
        <v>0</v>
      </c>
      <c r="AN34" s="9"/>
      <c r="AO34" s="9">
        <f t="shared" si="4"/>
        <v>0</v>
      </c>
      <c r="AP34" s="49">
        <f>'[2]FEB 16'!$I$34</f>
        <v>0</v>
      </c>
      <c r="AQ34" s="162">
        <f t="shared" si="5"/>
        <v>0</v>
      </c>
      <c r="AS34" s="276"/>
      <c r="AT34" s="5"/>
      <c r="AU34" s="8"/>
      <c r="AV34" s="69">
        <f t="shared" si="37"/>
        <v>0</v>
      </c>
      <c r="AW34" s="69">
        <f t="shared" si="37"/>
        <v>0</v>
      </c>
      <c r="AX34" s="69">
        <f t="shared" si="8"/>
        <v>0</v>
      </c>
      <c r="AY34" s="69">
        <f t="shared" si="12"/>
        <v>0</v>
      </c>
      <c r="AZ34" s="157">
        <f t="shared" si="12"/>
        <v>0</v>
      </c>
      <c r="BA34" s="159">
        <f t="shared" si="9"/>
        <v>0</v>
      </c>
      <c r="BC34" s="309"/>
      <c r="BD34" s="313"/>
      <c r="BE34" s="135">
        <v>1617</v>
      </c>
      <c r="BF34" s="82">
        <f t="shared" si="36"/>
        <v>5659.5</v>
      </c>
      <c r="BG34" s="79">
        <v>403</v>
      </c>
      <c r="BH34" s="82">
        <f t="shared" si="13"/>
        <v>1410.5</v>
      </c>
      <c r="BI34" s="79">
        <v>6316</v>
      </c>
      <c r="BJ34" s="82">
        <f t="shared" si="14"/>
        <v>44212</v>
      </c>
      <c r="BK34" s="79">
        <v>34</v>
      </c>
      <c r="BL34" s="174">
        <v>28</v>
      </c>
      <c r="BM34" s="174">
        <v>33</v>
      </c>
      <c r="BN34" s="119">
        <f t="shared" si="15"/>
        <v>1554</v>
      </c>
      <c r="BO34" s="309"/>
      <c r="BP34" s="315"/>
      <c r="BQ34" s="99">
        <v>1538</v>
      </c>
      <c r="BR34" s="83">
        <f t="shared" si="16"/>
        <v>5383</v>
      </c>
      <c r="BS34" s="174">
        <v>254</v>
      </c>
      <c r="BT34" s="83">
        <f>BS34*3.5</f>
        <v>889</v>
      </c>
      <c r="BU34" s="174">
        <v>7573</v>
      </c>
      <c r="BV34" s="83">
        <f>BU34*7</f>
        <v>53011</v>
      </c>
      <c r="BW34" s="174">
        <v>29</v>
      </c>
      <c r="BX34" s="174">
        <v>25</v>
      </c>
      <c r="BY34" s="174">
        <v>25</v>
      </c>
      <c r="BZ34" s="100">
        <f t="shared" si="10"/>
        <v>2371.3200000000002</v>
      </c>
      <c r="CA34" s="309"/>
      <c r="CB34" s="317"/>
      <c r="CC34" s="99">
        <v>1009</v>
      </c>
      <c r="CD34" s="74">
        <f t="shared" si="19"/>
        <v>3027</v>
      </c>
      <c r="CE34" s="174">
        <v>209</v>
      </c>
      <c r="CF34" s="74">
        <f t="shared" si="20"/>
        <v>627</v>
      </c>
      <c r="CG34" s="174">
        <v>2699</v>
      </c>
      <c r="CH34" s="74">
        <f t="shared" si="21"/>
        <v>16194</v>
      </c>
      <c r="CI34" s="174">
        <v>20</v>
      </c>
      <c r="CJ34" s="174">
        <v>11</v>
      </c>
      <c r="CK34" s="174">
        <v>20</v>
      </c>
      <c r="CL34" s="100">
        <f t="shared" si="22"/>
        <v>992.4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419</v>
      </c>
      <c r="DB34" s="83">
        <f t="shared" si="27"/>
        <v>1466.5</v>
      </c>
      <c r="DC34" s="174">
        <v>84</v>
      </c>
      <c r="DD34" s="83">
        <f t="shared" si="28"/>
        <v>294</v>
      </c>
      <c r="DE34" s="174">
        <v>2579</v>
      </c>
      <c r="DF34" s="83">
        <f t="shared" si="29"/>
        <v>18053</v>
      </c>
      <c r="DG34" s="174">
        <v>16</v>
      </c>
      <c r="DH34" s="174">
        <v>15</v>
      </c>
      <c r="DI34" s="174">
        <v>15</v>
      </c>
      <c r="DJ34" s="100">
        <f t="shared" si="30"/>
        <v>1320.9</v>
      </c>
      <c r="DK34" s="309"/>
      <c r="DL34" s="311"/>
      <c r="DM34" s="102">
        <v>8</v>
      </c>
      <c r="DN34" s="74">
        <f t="shared" si="31"/>
        <v>30</v>
      </c>
      <c r="DO34" s="1">
        <v>154</v>
      </c>
      <c r="DP34" s="74">
        <f t="shared" si="32"/>
        <v>577.5</v>
      </c>
      <c r="DQ34" s="1">
        <v>482</v>
      </c>
      <c r="DR34" s="74">
        <f t="shared" si="33"/>
        <v>3615</v>
      </c>
      <c r="DS34" s="1">
        <v>5</v>
      </c>
      <c r="DT34" s="1">
        <v>3</v>
      </c>
      <c r="DU34" s="110">
        <f t="shared" si="34"/>
        <v>3</v>
      </c>
      <c r="DV34" s="108">
        <f t="shared" si="35"/>
        <v>1407.5</v>
      </c>
    </row>
    <row r="35" spans="2:126" ht="19.5" thickBot="1" x14ac:dyDescent="0.35">
      <c r="B35" s="37"/>
      <c r="C35" s="38"/>
      <c r="D35" s="132"/>
      <c r="E35" s="145"/>
      <c r="F35" s="145"/>
      <c r="G35" s="28"/>
      <c r="H35" s="172"/>
      <c r="I35" s="173"/>
      <c r="J35" s="24">
        <f t="shared" si="0"/>
        <v>0</v>
      </c>
      <c r="K35" s="22"/>
      <c r="L35" s="22"/>
      <c r="M35" s="23">
        <f t="shared" si="1"/>
        <v>0</v>
      </c>
      <c r="N35" s="47"/>
      <c r="O35" s="48"/>
      <c r="P35" s="8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31"/>
      <c r="AK35" s="56"/>
      <c r="AL35" s="54"/>
      <c r="AM35" s="44">
        <f t="shared" si="3"/>
        <v>0</v>
      </c>
      <c r="AN35" s="45"/>
      <c r="AO35" s="9">
        <f t="shared" si="4"/>
        <v>0</v>
      </c>
      <c r="AP35" s="49">
        <f>'[2]FEB 16'!$I$35</f>
        <v>0</v>
      </c>
      <c r="AQ35" s="60">
        <f t="shared" si="5"/>
        <v>0</v>
      </c>
      <c r="AS35" s="276"/>
      <c r="AT35" s="5"/>
      <c r="AU35" s="8"/>
      <c r="AV35" s="69">
        <f t="shared" si="37"/>
        <v>0</v>
      </c>
      <c r="AW35" s="69">
        <f t="shared" si="37"/>
        <v>0</v>
      </c>
      <c r="AX35" s="69">
        <f t="shared" si="8"/>
        <v>0</v>
      </c>
      <c r="AY35" s="69">
        <f>H35/7</f>
        <v>0</v>
      </c>
      <c r="AZ35" s="157">
        <f>I35/7</f>
        <v>0</v>
      </c>
      <c r="BA35" s="160">
        <f t="shared" si="9"/>
        <v>0</v>
      </c>
      <c r="BC35" s="308" t="str">
        <f>C20</f>
        <v>MARTES</v>
      </c>
      <c r="BD35" s="312">
        <f>AU20</f>
        <v>42416</v>
      </c>
      <c r="BE35" s="135">
        <v>1916</v>
      </c>
      <c r="BF35" s="82">
        <f t="shared" si="36"/>
        <v>6706</v>
      </c>
      <c r="BG35" s="79">
        <v>334</v>
      </c>
      <c r="BH35" s="82">
        <f t="shared" si="13"/>
        <v>1169</v>
      </c>
      <c r="BI35" s="79">
        <v>6425</v>
      </c>
      <c r="BJ35" s="82">
        <f t="shared" si="14"/>
        <v>44975</v>
      </c>
      <c r="BK35" s="79"/>
      <c r="BL35" s="174">
        <v>32</v>
      </c>
      <c r="BM35" s="174">
        <v>32</v>
      </c>
      <c r="BN35" s="119">
        <f t="shared" si="15"/>
        <v>1651.5625</v>
      </c>
      <c r="BO35" s="308" t="str">
        <f>BC35</f>
        <v>MARTES</v>
      </c>
      <c r="BP35" s="314">
        <f>BD35</f>
        <v>42416</v>
      </c>
      <c r="BQ35" s="99">
        <v>1818</v>
      </c>
      <c r="BR35" s="83">
        <f t="shared" si="16"/>
        <v>6363</v>
      </c>
      <c r="BS35" s="174">
        <v>347</v>
      </c>
      <c r="BT35" s="83">
        <f t="shared" ref="BT35:BT67" si="38">BS35*3.5</f>
        <v>1214.5</v>
      </c>
      <c r="BU35" s="174">
        <v>8402</v>
      </c>
      <c r="BV35" s="83">
        <f t="shared" ref="BV35:BV67" si="39">BU35*7</f>
        <v>58814</v>
      </c>
      <c r="BW35" s="174"/>
      <c r="BX35" s="174">
        <v>33</v>
      </c>
      <c r="BY35" s="174">
        <v>29</v>
      </c>
      <c r="BZ35" s="100">
        <f t="shared" si="10"/>
        <v>2289.3620689655172</v>
      </c>
      <c r="CA35" s="308" t="str">
        <f>BO35</f>
        <v>MARTES</v>
      </c>
      <c r="CB35" s="316">
        <f>BP35</f>
        <v>42416</v>
      </c>
      <c r="CC35" s="99">
        <v>1496</v>
      </c>
      <c r="CD35" s="74">
        <f t="shared" si="19"/>
        <v>4488</v>
      </c>
      <c r="CE35" s="174">
        <v>349</v>
      </c>
      <c r="CF35" s="74">
        <f t="shared" si="20"/>
        <v>1047</v>
      </c>
      <c r="CG35" s="174">
        <v>4202</v>
      </c>
      <c r="CH35" s="74">
        <f t="shared" si="21"/>
        <v>25212</v>
      </c>
      <c r="CI35" s="174"/>
      <c r="CJ35" s="174">
        <v>18</v>
      </c>
      <c r="CK35" s="174">
        <v>18</v>
      </c>
      <c r="CL35" s="100">
        <f t="shared" si="22"/>
        <v>1708.1666666666667</v>
      </c>
      <c r="CM35" s="308" t="str">
        <f>CA35</f>
        <v>MARTES</v>
      </c>
      <c r="CN35" s="318">
        <f>CB35</f>
        <v>42416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MARTES</v>
      </c>
      <c r="CZ35" s="306">
        <f>CN35</f>
        <v>42416</v>
      </c>
      <c r="DA35" s="99">
        <v>571</v>
      </c>
      <c r="DB35" s="83">
        <f t="shared" si="27"/>
        <v>1998.5</v>
      </c>
      <c r="DC35" s="174">
        <v>89</v>
      </c>
      <c r="DD35" s="83">
        <f t="shared" si="28"/>
        <v>311.5</v>
      </c>
      <c r="DE35" s="174">
        <v>2908</v>
      </c>
      <c r="DF35" s="83">
        <f t="shared" si="29"/>
        <v>20356</v>
      </c>
      <c r="DG35" s="174"/>
      <c r="DH35" s="174">
        <v>15</v>
      </c>
      <c r="DI35" s="174">
        <v>15</v>
      </c>
      <c r="DJ35" s="100">
        <f t="shared" si="30"/>
        <v>1511.0666666666666</v>
      </c>
      <c r="DK35" s="308" t="str">
        <f>CY35</f>
        <v>MARTES</v>
      </c>
      <c r="DL35" s="310">
        <f>CZ35</f>
        <v>42416</v>
      </c>
      <c r="DM35" s="102">
        <v>14</v>
      </c>
      <c r="DN35" s="74">
        <f t="shared" si="31"/>
        <v>52.5</v>
      </c>
      <c r="DO35" s="1">
        <v>276</v>
      </c>
      <c r="DP35" s="74">
        <f t="shared" si="32"/>
        <v>1035</v>
      </c>
      <c r="DQ35" s="1">
        <v>583</v>
      </c>
      <c r="DR35" s="74">
        <f t="shared" si="33"/>
        <v>4372.5</v>
      </c>
      <c r="DS35" s="1"/>
      <c r="DT35" s="1">
        <v>5</v>
      </c>
      <c r="DU35" s="110">
        <f t="shared" si="34"/>
        <v>5</v>
      </c>
      <c r="DV35" s="108">
        <f t="shared" si="35"/>
        <v>1092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0">SUM(E5:E35)</f>
        <v>2265634</v>
      </c>
      <c r="F36" s="260">
        <f t="shared" si="40"/>
        <v>2732303</v>
      </c>
      <c r="G36" s="261">
        <f t="shared" si="40"/>
        <v>1024818</v>
      </c>
      <c r="H36" s="262">
        <f t="shared" si="40"/>
        <v>30443</v>
      </c>
      <c r="I36" s="263">
        <f t="shared" si="40"/>
        <v>872599</v>
      </c>
      <c r="J36" s="264">
        <f t="shared" si="40"/>
        <v>6925797</v>
      </c>
      <c r="K36" s="279">
        <f t="shared" si="40"/>
        <v>195336</v>
      </c>
      <c r="L36" s="280">
        <f t="shared" si="40"/>
        <v>825096.5</v>
      </c>
      <c r="M36" s="265">
        <f t="shared" si="40"/>
        <v>7946229.5</v>
      </c>
      <c r="N36" s="21"/>
      <c r="O36" s="59"/>
      <c r="P36" s="13"/>
      <c r="Q36" s="282">
        <f t="shared" ref="Q36:AO36" si="41">SUM(Q5:Q35)</f>
        <v>3798700</v>
      </c>
      <c r="R36" s="283">
        <f t="shared" si="41"/>
        <v>50076</v>
      </c>
      <c r="S36" s="283">
        <f t="shared" si="41"/>
        <v>135886</v>
      </c>
      <c r="T36" s="283">
        <f t="shared" si="41"/>
        <v>1521</v>
      </c>
      <c r="U36" s="283">
        <f t="shared" si="41"/>
        <v>150410</v>
      </c>
      <c r="V36" s="283">
        <f t="shared" si="41"/>
        <v>0</v>
      </c>
      <c r="W36" s="283">
        <f t="shared" si="41"/>
        <v>25346</v>
      </c>
      <c r="X36" s="283">
        <f t="shared" si="41"/>
        <v>1334</v>
      </c>
      <c r="Y36" s="283">
        <f t="shared" si="41"/>
        <v>161558</v>
      </c>
      <c r="Z36" s="283">
        <f t="shared" si="41"/>
        <v>5834</v>
      </c>
      <c r="AA36" s="284">
        <f t="shared" si="41"/>
        <v>0</v>
      </c>
      <c r="AB36" s="283">
        <f t="shared" si="41"/>
        <v>18900</v>
      </c>
      <c r="AC36" s="283">
        <f t="shared" si="41"/>
        <v>57600</v>
      </c>
      <c r="AD36" s="283">
        <f t="shared" si="41"/>
        <v>12000</v>
      </c>
      <c r="AE36" s="283">
        <f t="shared" si="41"/>
        <v>0</v>
      </c>
      <c r="AF36" s="283">
        <f t="shared" si="41"/>
        <v>567</v>
      </c>
      <c r="AG36" s="283">
        <f t="shared" si="41"/>
        <v>17502</v>
      </c>
      <c r="AH36" s="283">
        <f t="shared" si="41"/>
        <v>0</v>
      </c>
      <c r="AI36" s="283">
        <f t="shared" si="41"/>
        <v>0</v>
      </c>
      <c r="AJ36" s="283">
        <f t="shared" si="41"/>
        <v>42000</v>
      </c>
      <c r="AK36" s="283">
        <f t="shared" si="41"/>
        <v>0</v>
      </c>
      <c r="AL36" s="285">
        <f t="shared" si="41"/>
        <v>201790</v>
      </c>
      <c r="AM36" s="251">
        <f t="shared" si="41"/>
        <v>4681024</v>
      </c>
      <c r="AN36" s="246">
        <f t="shared" si="41"/>
        <v>15637.470000000001</v>
      </c>
      <c r="AO36" s="250">
        <f t="shared" si="41"/>
        <v>7946229.5</v>
      </c>
      <c r="AP36" s="257">
        <f>SUM(AP5:AP35)</f>
        <v>331918.75</v>
      </c>
      <c r="AQ36" s="252">
        <f>SUM(AQ5:AQ35)</f>
        <v>12974809.719999999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1717</v>
      </c>
      <c r="BF36" s="82">
        <f t="shared" si="36"/>
        <v>6009.5</v>
      </c>
      <c r="BG36" s="79">
        <v>357</v>
      </c>
      <c r="BH36" s="82">
        <f t="shared" si="13"/>
        <v>1249.5</v>
      </c>
      <c r="BI36" s="79">
        <v>6554</v>
      </c>
      <c r="BJ36" s="82">
        <f t="shared" si="14"/>
        <v>45878</v>
      </c>
      <c r="BK36" s="79">
        <v>33</v>
      </c>
      <c r="BL36" s="69">
        <v>29</v>
      </c>
      <c r="BM36" s="69">
        <v>32</v>
      </c>
      <c r="BN36" s="119">
        <f t="shared" si="15"/>
        <v>1660.53125</v>
      </c>
      <c r="BO36" s="309"/>
      <c r="BP36" s="315"/>
      <c r="BQ36" s="107">
        <v>1656</v>
      </c>
      <c r="BR36" s="83">
        <f t="shared" si="16"/>
        <v>5796</v>
      </c>
      <c r="BS36" s="174">
        <v>380</v>
      </c>
      <c r="BT36" s="83">
        <f t="shared" si="38"/>
        <v>1330</v>
      </c>
      <c r="BU36" s="174">
        <v>8003</v>
      </c>
      <c r="BV36" s="83">
        <f t="shared" si="39"/>
        <v>56021</v>
      </c>
      <c r="BW36" s="174">
        <v>30</v>
      </c>
      <c r="BX36" s="174">
        <v>31</v>
      </c>
      <c r="BY36" s="174">
        <v>29</v>
      </c>
      <c r="BZ36" s="100">
        <f t="shared" si="10"/>
        <v>2177.4827586206898</v>
      </c>
      <c r="CA36" s="309"/>
      <c r="CB36" s="317"/>
      <c r="CC36" s="99">
        <v>1041</v>
      </c>
      <c r="CD36" s="74">
        <f t="shared" si="19"/>
        <v>3123</v>
      </c>
      <c r="CE36" s="174">
        <v>319</v>
      </c>
      <c r="CF36" s="74">
        <f t="shared" si="20"/>
        <v>957</v>
      </c>
      <c r="CG36" s="174">
        <v>2994</v>
      </c>
      <c r="CH36" s="74">
        <f t="shared" si="21"/>
        <v>17964</v>
      </c>
      <c r="CI36" s="174">
        <v>18</v>
      </c>
      <c r="CJ36" s="174">
        <v>13</v>
      </c>
      <c r="CK36" s="174">
        <v>18</v>
      </c>
      <c r="CL36" s="100">
        <f t="shared" si="22"/>
        <v>1224.6666666666667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466</v>
      </c>
      <c r="DB36" s="83">
        <f t="shared" si="27"/>
        <v>1631</v>
      </c>
      <c r="DC36" s="174">
        <v>92</v>
      </c>
      <c r="DD36" s="83">
        <f t="shared" si="28"/>
        <v>322</v>
      </c>
      <c r="DE36" s="174">
        <v>2566</v>
      </c>
      <c r="DF36" s="83">
        <f t="shared" si="29"/>
        <v>17962</v>
      </c>
      <c r="DG36" s="174">
        <v>15</v>
      </c>
      <c r="DH36" s="174">
        <v>14</v>
      </c>
      <c r="DI36" s="174">
        <v>15</v>
      </c>
      <c r="DJ36" s="100">
        <f t="shared" si="30"/>
        <v>1327.6666666666667</v>
      </c>
      <c r="DK36" s="309"/>
      <c r="DL36" s="311"/>
      <c r="DM36" s="102">
        <v>19</v>
      </c>
      <c r="DN36" s="74">
        <f t="shared" si="31"/>
        <v>71.25</v>
      </c>
      <c r="DO36" s="1">
        <v>398</v>
      </c>
      <c r="DP36" s="74">
        <f t="shared" si="32"/>
        <v>1492.5</v>
      </c>
      <c r="DQ36" s="1">
        <v>876</v>
      </c>
      <c r="DR36" s="74">
        <f t="shared" si="33"/>
        <v>6570</v>
      </c>
      <c r="DS36" s="1">
        <v>5</v>
      </c>
      <c r="DT36" s="1">
        <v>5</v>
      </c>
      <c r="DU36" s="110">
        <f t="shared" si="34"/>
        <v>5</v>
      </c>
      <c r="DV36" s="108">
        <f t="shared" si="35"/>
        <v>1626.75</v>
      </c>
    </row>
    <row r="37" spans="2:126" ht="20.25" thickTop="1" thickBot="1" x14ac:dyDescent="0.3">
      <c r="F37" s="51">
        <f>E36+F36</f>
        <v>4997937</v>
      </c>
      <c r="G37" s="51">
        <f>E36+F36+G36</f>
        <v>6022755</v>
      </c>
      <c r="I37" s="51">
        <f>H36+I36</f>
        <v>903042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15637.470000000001</v>
      </c>
      <c r="AO37" s="214">
        <f>AO36-M36</f>
        <v>0</v>
      </c>
      <c r="AP37" s="214">
        <f>AP36-'[2]FEB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170803</v>
      </c>
      <c r="AY37" s="215"/>
      <c r="AZ37" s="216"/>
      <c r="BA37" s="217">
        <f>SUM(AV37:AZ37)</f>
        <v>170803</v>
      </c>
      <c r="BC37" s="308" t="str">
        <f>C21</f>
        <v>MIÉRCOLES</v>
      </c>
      <c r="BD37" s="312">
        <f>AU21</f>
        <v>42417</v>
      </c>
      <c r="BE37" s="135">
        <v>1978</v>
      </c>
      <c r="BF37" s="82">
        <f t="shared" si="36"/>
        <v>6923</v>
      </c>
      <c r="BG37" s="79">
        <v>276</v>
      </c>
      <c r="BH37" s="82">
        <f t="shared" si="13"/>
        <v>966</v>
      </c>
      <c r="BI37" s="79">
        <v>6306</v>
      </c>
      <c r="BJ37" s="82">
        <f t="shared" si="14"/>
        <v>44142</v>
      </c>
      <c r="BK37" s="79"/>
      <c r="BL37" s="174">
        <v>29</v>
      </c>
      <c r="BM37" s="174">
        <v>29</v>
      </c>
      <c r="BN37" s="119">
        <f t="shared" si="15"/>
        <v>1794.1724137931035</v>
      </c>
      <c r="BO37" s="308" t="str">
        <f>BC37</f>
        <v>MIÉRCOLES</v>
      </c>
      <c r="BP37" s="314">
        <f>BD37</f>
        <v>42417</v>
      </c>
      <c r="BQ37" s="99">
        <v>1704</v>
      </c>
      <c r="BR37" s="83">
        <f t="shared" si="16"/>
        <v>5964</v>
      </c>
      <c r="BS37" s="174">
        <v>289</v>
      </c>
      <c r="BT37" s="83">
        <f t="shared" si="38"/>
        <v>1011.5</v>
      </c>
      <c r="BU37" s="174">
        <v>8327</v>
      </c>
      <c r="BV37" s="83">
        <f t="shared" si="39"/>
        <v>58289</v>
      </c>
      <c r="BW37" s="174"/>
      <c r="BX37" s="174">
        <v>29</v>
      </c>
      <c r="BY37" s="174">
        <v>29</v>
      </c>
      <c r="BZ37" s="100">
        <f t="shared" si="10"/>
        <v>2250.5</v>
      </c>
      <c r="CA37" s="308" t="str">
        <f>BO37</f>
        <v>MIÉRCOLES</v>
      </c>
      <c r="CB37" s="316">
        <f>BP37</f>
        <v>42417</v>
      </c>
      <c r="CC37" s="99">
        <v>1436</v>
      </c>
      <c r="CD37" s="74">
        <f t="shared" si="19"/>
        <v>4308</v>
      </c>
      <c r="CE37" s="174">
        <v>322</v>
      </c>
      <c r="CF37" s="74">
        <f t="shared" si="20"/>
        <v>966</v>
      </c>
      <c r="CG37" s="174">
        <v>3998</v>
      </c>
      <c r="CH37" s="74">
        <f t="shared" si="21"/>
        <v>23988</v>
      </c>
      <c r="CI37" s="174"/>
      <c r="CJ37" s="174">
        <v>19</v>
      </c>
      <c r="CK37" s="174">
        <v>19</v>
      </c>
      <c r="CL37" s="100">
        <f t="shared" si="22"/>
        <v>1540.1052631578948</v>
      </c>
      <c r="CM37" s="308" t="str">
        <f>CA37</f>
        <v>MIÉRCOLES</v>
      </c>
      <c r="CN37" s="318">
        <f>CB37</f>
        <v>42417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MIÉRCOLES</v>
      </c>
      <c r="CZ37" s="306">
        <f>CN37</f>
        <v>42417</v>
      </c>
      <c r="DA37" s="99">
        <v>549</v>
      </c>
      <c r="DB37" s="83">
        <f t="shared" si="27"/>
        <v>1921.5</v>
      </c>
      <c r="DC37" s="174">
        <v>83</v>
      </c>
      <c r="DD37" s="83">
        <f t="shared" si="28"/>
        <v>290.5</v>
      </c>
      <c r="DE37" s="174">
        <v>2792</v>
      </c>
      <c r="DF37" s="83">
        <f t="shared" si="29"/>
        <v>19544</v>
      </c>
      <c r="DG37" s="174"/>
      <c r="DH37" s="174">
        <v>15</v>
      </c>
      <c r="DI37" s="174">
        <v>15</v>
      </c>
      <c r="DJ37" s="100">
        <f t="shared" si="30"/>
        <v>1450.4</v>
      </c>
      <c r="DK37" s="308" t="str">
        <f>CY37</f>
        <v>MIÉRCOLES</v>
      </c>
      <c r="DL37" s="310">
        <f>CZ37</f>
        <v>42417</v>
      </c>
      <c r="DM37" s="102">
        <v>14</v>
      </c>
      <c r="DN37" s="74">
        <f t="shared" si="31"/>
        <v>52.5</v>
      </c>
      <c r="DO37" s="1">
        <v>216</v>
      </c>
      <c r="DP37" s="74">
        <f t="shared" si="32"/>
        <v>810</v>
      </c>
      <c r="DQ37" s="1">
        <v>665</v>
      </c>
      <c r="DR37" s="74">
        <f t="shared" si="33"/>
        <v>4987.5</v>
      </c>
      <c r="DS37" s="1"/>
      <c r="DT37" s="1">
        <v>5</v>
      </c>
      <c r="DU37" s="110">
        <f t="shared" si="34"/>
        <v>5</v>
      </c>
      <c r="DV37" s="108">
        <f t="shared" si="35"/>
        <v>1170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268" t="s">
        <v>77</v>
      </c>
      <c r="AN38" s="267">
        <f>[3]FEB!$I$40</f>
        <v>0</v>
      </c>
      <c r="AP38" s="266" t="s">
        <v>141</v>
      </c>
      <c r="AQ38" s="248">
        <f>AQ36-AP36</f>
        <v>12642890.969999999</v>
      </c>
      <c r="AS38" s="152" t="s">
        <v>79</v>
      </c>
      <c r="AT38" s="150"/>
      <c r="AU38" s="150"/>
      <c r="AV38" s="151">
        <f>SUM(AV5:AV37)</f>
        <v>323662</v>
      </c>
      <c r="AW38" s="151">
        <f>SUM(AW5:AW37)</f>
        <v>390329</v>
      </c>
      <c r="AX38" s="151"/>
      <c r="AY38" s="151">
        <f>SUM(AY5:AY37)</f>
        <v>4349</v>
      </c>
      <c r="AZ38" s="151">
        <f>SUM(AZ5:AZ37)</f>
        <v>124657</v>
      </c>
      <c r="BA38" s="164">
        <f t="shared" ref="BA38:BA42" si="42">SUM(AV38:AZ38)</f>
        <v>842997</v>
      </c>
      <c r="BC38" s="309"/>
      <c r="BD38" s="313"/>
      <c r="BE38" s="135">
        <v>1878</v>
      </c>
      <c r="BF38" s="82">
        <f t="shared" si="36"/>
        <v>6573</v>
      </c>
      <c r="BG38" s="79">
        <v>369</v>
      </c>
      <c r="BH38" s="82">
        <f t="shared" si="13"/>
        <v>1291.5</v>
      </c>
      <c r="BI38" s="79">
        <v>6621</v>
      </c>
      <c r="BJ38" s="82">
        <f t="shared" si="14"/>
        <v>46347</v>
      </c>
      <c r="BK38" s="79">
        <v>34</v>
      </c>
      <c r="BL38" s="174">
        <v>33</v>
      </c>
      <c r="BM38" s="174">
        <v>29</v>
      </c>
      <c r="BN38" s="119">
        <f t="shared" si="15"/>
        <v>1869.3620689655172</v>
      </c>
      <c r="BO38" s="309"/>
      <c r="BP38" s="315"/>
      <c r="BQ38" s="99">
        <v>1638</v>
      </c>
      <c r="BR38" s="83">
        <f t="shared" si="16"/>
        <v>5733</v>
      </c>
      <c r="BS38" s="174">
        <v>327</v>
      </c>
      <c r="BT38" s="83">
        <f t="shared" si="38"/>
        <v>1144.5</v>
      </c>
      <c r="BU38" s="174">
        <v>7755</v>
      </c>
      <c r="BV38" s="83">
        <f t="shared" si="39"/>
        <v>54285</v>
      </c>
      <c r="BW38" s="174">
        <v>30</v>
      </c>
      <c r="BX38" s="174">
        <v>30</v>
      </c>
      <c r="BY38" s="174">
        <v>29</v>
      </c>
      <c r="BZ38" s="100">
        <f t="shared" si="10"/>
        <v>2109.0517241379312</v>
      </c>
      <c r="CA38" s="309"/>
      <c r="CB38" s="317"/>
      <c r="CC38" s="99">
        <v>1174</v>
      </c>
      <c r="CD38" s="74">
        <f t="shared" si="19"/>
        <v>3522</v>
      </c>
      <c r="CE38" s="174">
        <v>245</v>
      </c>
      <c r="CF38" s="74">
        <f t="shared" si="20"/>
        <v>735</v>
      </c>
      <c r="CG38" s="174">
        <v>3128</v>
      </c>
      <c r="CH38" s="74">
        <f t="shared" si="21"/>
        <v>18768</v>
      </c>
      <c r="CI38" s="174">
        <v>21</v>
      </c>
      <c r="CJ38" s="174">
        <v>16</v>
      </c>
      <c r="CK38" s="174">
        <v>16</v>
      </c>
      <c r="CL38" s="100">
        <f t="shared" si="22"/>
        <v>1439.0625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447</v>
      </c>
      <c r="DB38" s="83">
        <f t="shared" si="27"/>
        <v>1564.5</v>
      </c>
      <c r="DC38" s="174">
        <v>61</v>
      </c>
      <c r="DD38" s="83">
        <f t="shared" si="28"/>
        <v>213.5</v>
      </c>
      <c r="DE38" s="174">
        <v>2589</v>
      </c>
      <c r="DF38" s="83">
        <f t="shared" si="29"/>
        <v>18123</v>
      </c>
      <c r="DG38" s="174">
        <v>15</v>
      </c>
      <c r="DH38" s="174">
        <v>15</v>
      </c>
      <c r="DI38" s="174">
        <v>15</v>
      </c>
      <c r="DJ38" s="100">
        <f t="shared" si="30"/>
        <v>1326.7333333333333</v>
      </c>
      <c r="DK38" s="309"/>
      <c r="DL38" s="311"/>
      <c r="DM38" s="102">
        <v>8</v>
      </c>
      <c r="DN38" s="74">
        <f t="shared" si="31"/>
        <v>30</v>
      </c>
      <c r="DO38" s="1">
        <v>276</v>
      </c>
      <c r="DP38" s="74">
        <f t="shared" si="32"/>
        <v>1035</v>
      </c>
      <c r="DQ38" s="1">
        <v>626</v>
      </c>
      <c r="DR38" s="74">
        <f t="shared" si="33"/>
        <v>4695</v>
      </c>
      <c r="DS38" s="1">
        <v>5</v>
      </c>
      <c r="DT38" s="1">
        <v>5</v>
      </c>
      <c r="DU38" s="110">
        <f t="shared" si="34"/>
        <v>5</v>
      </c>
      <c r="DV38" s="108">
        <f t="shared" si="35"/>
        <v>1152</v>
      </c>
    </row>
    <row r="39" spans="2:126" ht="19.5" thickBot="1" x14ac:dyDescent="0.3">
      <c r="F39">
        <f>F37*70</f>
        <v>349855590</v>
      </c>
      <c r="G39">
        <f>G37*630</f>
        <v>3794335650</v>
      </c>
      <c r="H39">
        <f>H5+H11+H12+H18+H19+H25+H26+H32+H33</f>
        <v>10087</v>
      </c>
      <c r="I39">
        <f>I5+I11+I12+I18+I19+I25+I26+I32+I33</f>
        <v>189455</v>
      </c>
      <c r="J39">
        <f>SUM(H39:I39)</f>
        <v>199542</v>
      </c>
      <c r="K39">
        <f>K5+K11+K12+K18+K19+K25+K26+K32+K33</f>
        <v>55055</v>
      </c>
      <c r="L39">
        <f>L5+L11+L12+L18+L19+L25+L26+L32+L33</f>
        <v>184723.5</v>
      </c>
      <c r="AQ39" s="266"/>
      <c r="AS39" s="334" t="s">
        <v>87</v>
      </c>
      <c r="AT39" s="335"/>
      <c r="AU39" s="335"/>
      <c r="AV39" s="215"/>
      <c r="AW39" s="215"/>
      <c r="AX39" s="215">
        <f>'[4]FEB 16'!$D$37</f>
        <v>58395</v>
      </c>
      <c r="AY39" s="215"/>
      <c r="AZ39" s="216"/>
      <c r="BA39" s="217">
        <f t="shared" si="42"/>
        <v>58395</v>
      </c>
      <c r="BC39" s="308" t="str">
        <f>C22</f>
        <v>JUEVES</v>
      </c>
      <c r="BD39" s="312">
        <f>AU22</f>
        <v>42418</v>
      </c>
      <c r="BE39" s="135">
        <v>2142</v>
      </c>
      <c r="BF39" s="82">
        <f t="shared" si="36"/>
        <v>7497</v>
      </c>
      <c r="BG39" s="79">
        <v>390</v>
      </c>
      <c r="BH39" s="82">
        <f t="shared" si="13"/>
        <v>1365</v>
      </c>
      <c r="BI39" s="79">
        <v>6423</v>
      </c>
      <c r="BJ39" s="82">
        <f t="shared" si="14"/>
        <v>44961</v>
      </c>
      <c r="BK39" s="79"/>
      <c r="BL39" s="174">
        <v>31</v>
      </c>
      <c r="BM39" s="174">
        <v>33</v>
      </c>
      <c r="BN39" s="119">
        <f t="shared" si="15"/>
        <v>1631</v>
      </c>
      <c r="BO39" s="308" t="str">
        <f>BC39</f>
        <v>JUEVES</v>
      </c>
      <c r="BP39" s="314">
        <f>BD39</f>
        <v>42418</v>
      </c>
      <c r="BQ39" s="99">
        <v>1986</v>
      </c>
      <c r="BR39" s="83">
        <f t="shared" si="16"/>
        <v>6951</v>
      </c>
      <c r="BS39" s="174">
        <v>298</v>
      </c>
      <c r="BT39" s="83">
        <f t="shared" si="38"/>
        <v>1043</v>
      </c>
      <c r="BU39" s="174">
        <v>8036</v>
      </c>
      <c r="BV39" s="83">
        <f t="shared" si="39"/>
        <v>56252</v>
      </c>
      <c r="BW39" s="174"/>
      <c r="BX39" s="174">
        <v>29</v>
      </c>
      <c r="BY39" s="174">
        <v>29</v>
      </c>
      <c r="BZ39" s="100">
        <f t="shared" si="10"/>
        <v>2215.3793103448274</v>
      </c>
      <c r="CA39" s="308" t="str">
        <f>BO39</f>
        <v>JUEVES</v>
      </c>
      <c r="CB39" s="316">
        <f>BP39</f>
        <v>42418</v>
      </c>
      <c r="CC39" s="99">
        <v>1467</v>
      </c>
      <c r="CD39" s="74">
        <f t="shared" si="19"/>
        <v>4401</v>
      </c>
      <c r="CE39" s="174">
        <v>303</v>
      </c>
      <c r="CF39" s="74">
        <f t="shared" si="20"/>
        <v>909</v>
      </c>
      <c r="CG39" s="174">
        <v>3789</v>
      </c>
      <c r="CH39" s="74">
        <f t="shared" si="21"/>
        <v>22734</v>
      </c>
      <c r="CI39" s="174"/>
      <c r="CJ39" s="174">
        <v>16</v>
      </c>
      <c r="CK39" s="174">
        <v>16</v>
      </c>
      <c r="CL39" s="100">
        <f t="shared" si="22"/>
        <v>1752.75</v>
      </c>
      <c r="CM39" s="308" t="str">
        <f>CA39</f>
        <v>JUEVES</v>
      </c>
      <c r="CN39" s="318">
        <f>CB39</f>
        <v>42418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JUEVES</v>
      </c>
      <c r="CZ39" s="306">
        <f>CN39</f>
        <v>42418</v>
      </c>
      <c r="DA39" s="99">
        <v>564</v>
      </c>
      <c r="DB39" s="83">
        <f t="shared" si="27"/>
        <v>1974</v>
      </c>
      <c r="DC39" s="174">
        <v>76</v>
      </c>
      <c r="DD39" s="83">
        <f t="shared" si="28"/>
        <v>266</v>
      </c>
      <c r="DE39" s="174">
        <v>2734</v>
      </c>
      <c r="DF39" s="83">
        <f t="shared" si="29"/>
        <v>19138</v>
      </c>
      <c r="DG39" s="174"/>
      <c r="DH39" s="174">
        <v>10</v>
      </c>
      <c r="DI39" s="174">
        <v>15</v>
      </c>
      <c r="DJ39" s="100">
        <f t="shared" si="30"/>
        <v>1425.2</v>
      </c>
      <c r="DK39" s="308" t="str">
        <f>CY39</f>
        <v>JUEVES</v>
      </c>
      <c r="DL39" s="310">
        <f>CZ39</f>
        <v>42418</v>
      </c>
      <c r="DM39" s="102">
        <v>10</v>
      </c>
      <c r="DN39" s="74">
        <f t="shared" si="31"/>
        <v>37.5</v>
      </c>
      <c r="DO39" s="1">
        <v>144</v>
      </c>
      <c r="DP39" s="74">
        <f t="shared" si="32"/>
        <v>540</v>
      </c>
      <c r="DQ39" s="1">
        <v>350</v>
      </c>
      <c r="DR39" s="74">
        <f t="shared" si="33"/>
        <v>2625</v>
      </c>
      <c r="DS39" s="1"/>
      <c r="DT39" s="1">
        <v>3</v>
      </c>
      <c r="DU39" s="110">
        <f t="shared" si="34"/>
        <v>3</v>
      </c>
      <c r="DV39" s="108">
        <f t="shared" si="35"/>
        <v>1067.5</v>
      </c>
    </row>
    <row r="40" spans="2:126" ht="19.5" thickBot="1" x14ac:dyDescent="0.3">
      <c r="AS40" s="152" t="s">
        <v>80</v>
      </c>
      <c r="AT40" s="153"/>
      <c r="AU40" s="153"/>
      <c r="AV40" s="151">
        <f>'[4]FEB 16'!$B$37</f>
        <v>83823</v>
      </c>
      <c r="AW40" s="151">
        <f>'[4]FEB 16'!$C$37</f>
        <v>78193</v>
      </c>
      <c r="AX40" s="151"/>
      <c r="AY40" s="151">
        <f>'[4]FEB 16'!$E$37</f>
        <v>680</v>
      </c>
      <c r="AZ40" s="151">
        <f>'[4]FEB 16'!$F$37</f>
        <v>22993</v>
      </c>
      <c r="BA40" s="164">
        <f t="shared" si="42"/>
        <v>185689</v>
      </c>
      <c r="BC40" s="309"/>
      <c r="BD40" s="313"/>
      <c r="BE40" s="135">
        <v>1833</v>
      </c>
      <c r="BF40" s="82">
        <f t="shared" si="36"/>
        <v>6415.5</v>
      </c>
      <c r="BG40" s="79">
        <v>416</v>
      </c>
      <c r="BH40" s="82">
        <f t="shared" si="13"/>
        <v>1456</v>
      </c>
      <c r="BI40" s="79">
        <v>6586</v>
      </c>
      <c r="BJ40" s="82">
        <f t="shared" si="14"/>
        <v>46102</v>
      </c>
      <c r="BK40" s="79">
        <v>34</v>
      </c>
      <c r="BL40" s="174">
        <v>32</v>
      </c>
      <c r="BM40" s="174">
        <v>32</v>
      </c>
      <c r="BN40" s="119">
        <f t="shared" si="15"/>
        <v>1686.671875</v>
      </c>
      <c r="BO40" s="309"/>
      <c r="BP40" s="315"/>
      <c r="BQ40" s="99">
        <v>1694</v>
      </c>
      <c r="BR40" s="83">
        <f t="shared" si="16"/>
        <v>5929</v>
      </c>
      <c r="BS40" s="174">
        <v>321</v>
      </c>
      <c r="BT40" s="83">
        <f t="shared" si="38"/>
        <v>1123.5</v>
      </c>
      <c r="BU40" s="174">
        <v>7842</v>
      </c>
      <c r="BV40" s="83">
        <f t="shared" si="39"/>
        <v>54894</v>
      </c>
      <c r="BW40" s="174">
        <v>30</v>
      </c>
      <c r="BX40" s="174">
        <v>30</v>
      </c>
      <c r="BY40" s="174">
        <v>29</v>
      </c>
      <c r="BZ40" s="100">
        <f t="shared" si="10"/>
        <v>2136.0862068965516</v>
      </c>
      <c r="CA40" s="309"/>
      <c r="CB40" s="317"/>
      <c r="CC40" s="99">
        <v>1011</v>
      </c>
      <c r="CD40" s="74">
        <f t="shared" si="19"/>
        <v>3033</v>
      </c>
      <c r="CE40" s="174">
        <v>170</v>
      </c>
      <c r="CF40" s="74">
        <f t="shared" si="20"/>
        <v>510</v>
      </c>
      <c r="CG40" s="174">
        <v>2662</v>
      </c>
      <c r="CH40" s="74">
        <f t="shared" si="21"/>
        <v>15972</v>
      </c>
      <c r="CI40" s="174">
        <v>17</v>
      </c>
      <c r="CJ40" s="174">
        <v>12</v>
      </c>
      <c r="CK40" s="174">
        <v>16</v>
      </c>
      <c r="CL40" s="100">
        <f t="shared" si="22"/>
        <v>1219.6875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453</v>
      </c>
      <c r="DB40" s="83">
        <f t="shared" si="27"/>
        <v>1585.5</v>
      </c>
      <c r="DC40" s="174">
        <v>95</v>
      </c>
      <c r="DD40" s="83">
        <f t="shared" si="28"/>
        <v>332.5</v>
      </c>
      <c r="DE40" s="174">
        <v>2643</v>
      </c>
      <c r="DF40" s="83">
        <f t="shared" si="29"/>
        <v>18501</v>
      </c>
      <c r="DG40" s="174">
        <v>15</v>
      </c>
      <c r="DH40" s="174">
        <v>15</v>
      </c>
      <c r="DI40" s="174">
        <v>15</v>
      </c>
      <c r="DJ40" s="100">
        <f t="shared" si="30"/>
        <v>1361.2666666666667</v>
      </c>
      <c r="DK40" s="309"/>
      <c r="DL40" s="311"/>
      <c r="DM40" s="102">
        <v>18</v>
      </c>
      <c r="DN40" s="74">
        <f t="shared" si="31"/>
        <v>67.5</v>
      </c>
      <c r="DO40" s="1">
        <v>190</v>
      </c>
      <c r="DP40" s="74">
        <f t="shared" si="32"/>
        <v>712.5</v>
      </c>
      <c r="DQ40" s="1">
        <v>534</v>
      </c>
      <c r="DR40" s="74">
        <f t="shared" si="33"/>
        <v>4005</v>
      </c>
      <c r="DS40" s="1">
        <v>4</v>
      </c>
      <c r="DT40" s="1">
        <v>4</v>
      </c>
      <c r="DU40" s="110">
        <f t="shared" si="34"/>
        <v>4</v>
      </c>
      <c r="DV40" s="108">
        <f t="shared" si="35"/>
        <v>1196.25</v>
      </c>
    </row>
    <row r="41" spans="2:126" ht="19.5" thickBot="1" x14ac:dyDescent="0.3">
      <c r="F41">
        <f>F36+F39</f>
        <v>352587893</v>
      </c>
      <c r="G41">
        <f>G36+G39</f>
        <v>3795360468</v>
      </c>
      <c r="H41">
        <f>H36-H39</f>
        <v>20356</v>
      </c>
      <c r="I41">
        <f>I36-I39</f>
        <v>683144</v>
      </c>
      <c r="J41">
        <f t="shared" ref="J41:J51" si="43">SUM(H41:I41)</f>
        <v>703500</v>
      </c>
      <c r="K41">
        <f>K36-K39</f>
        <v>140281</v>
      </c>
      <c r="L41">
        <f>L36-L39</f>
        <v>640373</v>
      </c>
      <c r="AS41" s="334" t="s">
        <v>88</v>
      </c>
      <c r="AT41" s="335"/>
      <c r="AU41" s="335"/>
      <c r="AV41" s="215"/>
      <c r="AW41" s="215"/>
      <c r="AX41" s="215">
        <f>'[4]FEB 16'!$L$37</f>
        <v>15874</v>
      </c>
      <c r="AY41" s="215"/>
      <c r="AZ41" s="216"/>
      <c r="BA41" s="217">
        <f t="shared" si="42"/>
        <v>15874</v>
      </c>
      <c r="BC41" s="308" t="str">
        <f>C23</f>
        <v>VIERNES</v>
      </c>
      <c r="BD41" s="312">
        <f>AU23</f>
        <v>42419</v>
      </c>
      <c r="BE41" s="135">
        <v>2077</v>
      </c>
      <c r="BF41" s="82">
        <f t="shared" si="36"/>
        <v>7269.5</v>
      </c>
      <c r="BG41" s="79">
        <v>390</v>
      </c>
      <c r="BH41" s="82">
        <f t="shared" si="13"/>
        <v>1365</v>
      </c>
      <c r="BI41" s="79">
        <v>6435</v>
      </c>
      <c r="BJ41" s="82">
        <f t="shared" si="14"/>
        <v>45045</v>
      </c>
      <c r="BK41" s="79"/>
      <c r="BL41" s="174">
        <v>32</v>
      </c>
      <c r="BM41" s="174">
        <v>31</v>
      </c>
      <c r="BN41" s="119">
        <f t="shared" si="15"/>
        <v>1731.5967741935483</v>
      </c>
      <c r="BO41" s="308" t="str">
        <f>BC41</f>
        <v>VIERNES</v>
      </c>
      <c r="BP41" s="314">
        <f>BD41</f>
        <v>42419</v>
      </c>
      <c r="BQ41" s="99">
        <v>1825</v>
      </c>
      <c r="BR41" s="83">
        <f t="shared" si="16"/>
        <v>6387.5</v>
      </c>
      <c r="BS41" s="174">
        <v>333</v>
      </c>
      <c r="BT41" s="83">
        <f t="shared" si="38"/>
        <v>1165.5</v>
      </c>
      <c r="BU41" s="174">
        <v>8352</v>
      </c>
      <c r="BV41" s="83">
        <f t="shared" si="39"/>
        <v>58464</v>
      </c>
      <c r="BW41" s="174"/>
      <c r="BX41" s="174">
        <v>29</v>
      </c>
      <c r="BY41" s="174">
        <v>29</v>
      </c>
      <c r="BZ41" s="100">
        <f t="shared" si="10"/>
        <v>2276.4482758620688</v>
      </c>
      <c r="CA41" s="308" t="str">
        <f>BO41</f>
        <v>VIERNES</v>
      </c>
      <c r="CB41" s="316">
        <f>BP41</f>
        <v>42419</v>
      </c>
      <c r="CC41" s="99">
        <v>1317</v>
      </c>
      <c r="CD41" s="74">
        <f t="shared" si="19"/>
        <v>3951</v>
      </c>
      <c r="CE41" s="174">
        <v>303</v>
      </c>
      <c r="CF41" s="74">
        <f t="shared" si="20"/>
        <v>909</v>
      </c>
      <c r="CG41" s="174">
        <v>3658</v>
      </c>
      <c r="CH41" s="74">
        <f t="shared" si="21"/>
        <v>21948</v>
      </c>
      <c r="CI41" s="174"/>
      <c r="CJ41" s="174">
        <v>15</v>
      </c>
      <c r="CK41" s="174">
        <v>15</v>
      </c>
      <c r="CL41" s="100">
        <f t="shared" si="22"/>
        <v>1787.2</v>
      </c>
      <c r="CM41" s="308" t="str">
        <f>CA41</f>
        <v>VIERNES</v>
      </c>
      <c r="CN41" s="318">
        <f>CB41</f>
        <v>42419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VIERNES</v>
      </c>
      <c r="CZ41" s="306">
        <f>CN41</f>
        <v>42419</v>
      </c>
      <c r="DA41" s="99">
        <v>625</v>
      </c>
      <c r="DB41" s="83">
        <f t="shared" si="27"/>
        <v>2187.5</v>
      </c>
      <c r="DC41" s="174">
        <v>85</v>
      </c>
      <c r="DD41" s="83">
        <f t="shared" si="28"/>
        <v>297.5</v>
      </c>
      <c r="DE41" s="174">
        <v>2941</v>
      </c>
      <c r="DF41" s="83">
        <f t="shared" si="29"/>
        <v>20587</v>
      </c>
      <c r="DG41" s="174"/>
      <c r="DH41" s="174">
        <v>15</v>
      </c>
      <c r="DI41" s="174">
        <v>15</v>
      </c>
      <c r="DJ41" s="100">
        <f t="shared" si="30"/>
        <v>1538.1333333333334</v>
      </c>
      <c r="DK41" s="308" t="str">
        <f>CY41</f>
        <v>VIERNES</v>
      </c>
      <c r="DL41" s="310">
        <f>CZ41</f>
        <v>42419</v>
      </c>
      <c r="DM41" s="102">
        <v>7</v>
      </c>
      <c r="DN41" s="74">
        <f t="shared" si="31"/>
        <v>26.25</v>
      </c>
      <c r="DO41" s="1">
        <v>168</v>
      </c>
      <c r="DP41" s="74">
        <f t="shared" si="32"/>
        <v>630</v>
      </c>
      <c r="DQ41" s="1">
        <v>489</v>
      </c>
      <c r="DR41" s="74">
        <f t="shared" si="33"/>
        <v>3667.5</v>
      </c>
      <c r="DS41" s="1"/>
      <c r="DT41" s="1">
        <v>4</v>
      </c>
      <c r="DU41" s="110">
        <f t="shared" si="34"/>
        <v>4</v>
      </c>
      <c r="DV41" s="108">
        <f t="shared" si="35"/>
        <v>1080.9375</v>
      </c>
    </row>
    <row r="42" spans="2:126" ht="19.5" thickBot="1" x14ac:dyDescent="0.3">
      <c r="AS42" s="152" t="s">
        <v>81</v>
      </c>
      <c r="AT42" s="150"/>
      <c r="AU42" s="150"/>
      <c r="AV42" s="151">
        <f>'[4]FEB 16'!$J$37</f>
        <v>21936</v>
      </c>
      <c r="AW42" s="151">
        <f>'[4]FEB 16'!$K$37</f>
        <v>16054</v>
      </c>
      <c r="AX42" s="151"/>
      <c r="AY42" s="151">
        <f>'[4]FEB 16'!$M$37</f>
        <v>187</v>
      </c>
      <c r="AZ42" s="151">
        <f>'[4]FEB 16'!$N$37</f>
        <v>4027</v>
      </c>
      <c r="BA42" s="164">
        <f t="shared" si="42"/>
        <v>42204</v>
      </c>
      <c r="BC42" s="309"/>
      <c r="BD42" s="313"/>
      <c r="BE42" s="135">
        <v>1638</v>
      </c>
      <c r="BF42" s="82">
        <f t="shared" si="36"/>
        <v>5733</v>
      </c>
      <c r="BG42" s="79">
        <v>411</v>
      </c>
      <c r="BH42" s="82">
        <f t="shared" si="13"/>
        <v>1438.5</v>
      </c>
      <c r="BI42" s="79">
        <v>5815</v>
      </c>
      <c r="BJ42" s="82">
        <f t="shared" si="14"/>
        <v>40705</v>
      </c>
      <c r="BK42" s="79">
        <v>32</v>
      </c>
      <c r="BL42" s="174">
        <v>26</v>
      </c>
      <c r="BM42" s="174">
        <v>31</v>
      </c>
      <c r="BN42" s="119">
        <f t="shared" si="15"/>
        <v>1544.4032258064517</v>
      </c>
      <c r="BO42" s="309"/>
      <c r="BP42" s="315"/>
      <c r="BQ42" s="99">
        <v>1760</v>
      </c>
      <c r="BR42" s="83">
        <f t="shared" si="16"/>
        <v>6160</v>
      </c>
      <c r="BS42" s="174">
        <v>331</v>
      </c>
      <c r="BT42" s="83">
        <f t="shared" si="38"/>
        <v>1158.5</v>
      </c>
      <c r="BU42" s="174">
        <v>7579</v>
      </c>
      <c r="BV42" s="83">
        <f t="shared" si="39"/>
        <v>53053</v>
      </c>
      <c r="BW42" s="174">
        <v>30</v>
      </c>
      <c r="BX42" s="174">
        <v>27</v>
      </c>
      <c r="BY42" s="174">
        <v>29</v>
      </c>
      <c r="BZ42" s="100">
        <f t="shared" si="10"/>
        <v>2081.7758620689656</v>
      </c>
      <c r="CA42" s="309"/>
      <c r="CB42" s="317"/>
      <c r="CC42" s="99">
        <v>1184</v>
      </c>
      <c r="CD42" s="74">
        <f t="shared" si="19"/>
        <v>3552</v>
      </c>
      <c r="CE42" s="174">
        <v>257</v>
      </c>
      <c r="CF42" s="74">
        <f t="shared" si="20"/>
        <v>771</v>
      </c>
      <c r="CG42" s="174">
        <v>3299</v>
      </c>
      <c r="CH42" s="74">
        <f t="shared" si="21"/>
        <v>19794</v>
      </c>
      <c r="CI42" s="174">
        <v>17</v>
      </c>
      <c r="CJ42" s="174">
        <v>14</v>
      </c>
      <c r="CK42" s="174">
        <v>14</v>
      </c>
      <c r="CL42" s="100">
        <f t="shared" si="22"/>
        <v>1722.6428571428571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393</v>
      </c>
      <c r="DB42" s="83">
        <f t="shared" si="27"/>
        <v>1375.5</v>
      </c>
      <c r="DC42" s="174">
        <v>60</v>
      </c>
      <c r="DD42" s="83">
        <f t="shared" si="28"/>
        <v>210</v>
      </c>
      <c r="DE42" s="174">
        <v>2311</v>
      </c>
      <c r="DF42" s="83">
        <f t="shared" si="29"/>
        <v>16177</v>
      </c>
      <c r="DG42" s="174">
        <v>15</v>
      </c>
      <c r="DH42" s="174">
        <v>12</v>
      </c>
      <c r="DI42" s="174">
        <v>15</v>
      </c>
      <c r="DJ42" s="100">
        <f t="shared" si="30"/>
        <v>1184.1666666666667</v>
      </c>
      <c r="DK42" s="309"/>
      <c r="DL42" s="311"/>
      <c r="DM42" s="102">
        <v>20</v>
      </c>
      <c r="DN42" s="74">
        <f t="shared" si="31"/>
        <v>75</v>
      </c>
      <c r="DO42" s="1">
        <v>278</v>
      </c>
      <c r="DP42" s="74">
        <f t="shared" si="32"/>
        <v>1042.5</v>
      </c>
      <c r="DQ42" s="1">
        <v>540</v>
      </c>
      <c r="DR42" s="74">
        <f t="shared" si="33"/>
        <v>4050</v>
      </c>
      <c r="DS42" s="1">
        <v>5</v>
      </c>
      <c r="DT42" s="1">
        <v>4</v>
      </c>
      <c r="DU42" s="110">
        <f t="shared" si="34"/>
        <v>4</v>
      </c>
      <c r="DV42" s="108">
        <f t="shared" si="35"/>
        <v>1291.875</v>
      </c>
    </row>
    <row r="43" spans="2:126" ht="24" thickBot="1" x14ac:dyDescent="0.3">
      <c r="H43">
        <f>H41/6</f>
        <v>3392.6666666666665</v>
      </c>
      <c r="I43">
        <f>I41/6</f>
        <v>113857.33333333333</v>
      </c>
      <c r="J43">
        <f t="shared" si="43"/>
        <v>117250</v>
      </c>
      <c r="K43">
        <f>K41/3</f>
        <v>46760.333333333336</v>
      </c>
      <c r="L43">
        <f>L41/3</f>
        <v>213457.66666666666</v>
      </c>
      <c r="AS43" s="328" t="s">
        <v>29</v>
      </c>
      <c r="AT43" s="329"/>
      <c r="AU43" s="330"/>
      <c r="AV43" s="218">
        <f>SUM(AV37:AV42)</f>
        <v>429421</v>
      </c>
      <c r="AW43" s="218">
        <f>SUM(AW37:AW42)</f>
        <v>484576</v>
      </c>
      <c r="AX43" s="218">
        <f t="shared" ref="AX43:AZ43" si="44">SUM(AX37:AX42)</f>
        <v>245072</v>
      </c>
      <c r="AY43" s="218">
        <f t="shared" si="44"/>
        <v>5216</v>
      </c>
      <c r="AZ43" s="218">
        <f t="shared" si="44"/>
        <v>151677</v>
      </c>
      <c r="BA43" s="253">
        <f>SUM(AV43:AZ43)</f>
        <v>1315962</v>
      </c>
      <c r="BC43" s="308" t="str">
        <f>C24</f>
        <v>SÁBADO</v>
      </c>
      <c r="BD43" s="312">
        <f>AU24</f>
        <v>42420</v>
      </c>
      <c r="BE43" s="135">
        <v>796</v>
      </c>
      <c r="BF43" s="82">
        <f t="shared" si="36"/>
        <v>2786</v>
      </c>
      <c r="BG43" s="79">
        <v>319</v>
      </c>
      <c r="BH43" s="82">
        <f t="shared" si="13"/>
        <v>1116.5</v>
      </c>
      <c r="BI43" s="79">
        <v>3750</v>
      </c>
      <c r="BJ43" s="82">
        <f t="shared" si="14"/>
        <v>26250</v>
      </c>
      <c r="BK43" s="79"/>
      <c r="BL43" s="174">
        <v>21</v>
      </c>
      <c r="BM43" s="174">
        <v>21</v>
      </c>
      <c r="BN43" s="119">
        <f t="shared" si="15"/>
        <v>1435.8333333333333</v>
      </c>
      <c r="BO43" s="308" t="str">
        <f>BC43</f>
        <v>SÁBADO</v>
      </c>
      <c r="BP43" s="314">
        <f>BD43</f>
        <v>42420</v>
      </c>
      <c r="BQ43" s="99">
        <v>932</v>
      </c>
      <c r="BR43" s="83">
        <f t="shared" si="16"/>
        <v>3262</v>
      </c>
      <c r="BS43" s="174">
        <v>275</v>
      </c>
      <c r="BT43" s="83">
        <f t="shared" si="38"/>
        <v>962.5</v>
      </c>
      <c r="BU43" s="174">
        <v>5620</v>
      </c>
      <c r="BV43" s="83">
        <f t="shared" si="39"/>
        <v>39340</v>
      </c>
      <c r="BW43" s="174"/>
      <c r="BX43" s="174">
        <v>18</v>
      </c>
      <c r="BY43" s="174">
        <v>19</v>
      </c>
      <c r="BZ43" s="100">
        <f t="shared" si="10"/>
        <v>2292.8684210526317</v>
      </c>
      <c r="CA43" s="308" t="str">
        <f>BO43</f>
        <v>SÁBADO</v>
      </c>
      <c r="CB43" s="316">
        <f>BP43</f>
        <v>42420</v>
      </c>
      <c r="CC43" s="99">
        <v>628</v>
      </c>
      <c r="CD43" s="74">
        <f t="shared" si="19"/>
        <v>1884</v>
      </c>
      <c r="CE43" s="174">
        <v>270</v>
      </c>
      <c r="CF43" s="74">
        <f t="shared" si="20"/>
        <v>810</v>
      </c>
      <c r="CG43" s="174">
        <v>2515</v>
      </c>
      <c r="CH43" s="74">
        <f t="shared" si="21"/>
        <v>15090</v>
      </c>
      <c r="CI43" s="174"/>
      <c r="CJ43" s="174">
        <v>13</v>
      </c>
      <c r="CK43" s="174">
        <v>19</v>
      </c>
      <c r="CL43" s="100">
        <f t="shared" si="22"/>
        <v>936</v>
      </c>
      <c r="CM43" s="308" t="str">
        <f>CA43</f>
        <v>SÁBADO</v>
      </c>
      <c r="CN43" s="318">
        <f>CB43</f>
        <v>42420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SÁBADO</v>
      </c>
      <c r="CZ43" s="306">
        <f>CN43</f>
        <v>42420</v>
      </c>
      <c r="DA43" s="99">
        <v>342</v>
      </c>
      <c r="DB43" s="83">
        <f t="shared" si="27"/>
        <v>1197</v>
      </c>
      <c r="DC43" s="174">
        <v>86</v>
      </c>
      <c r="DD43" s="83">
        <f t="shared" si="28"/>
        <v>301</v>
      </c>
      <c r="DE43" s="174">
        <v>1994</v>
      </c>
      <c r="DF43" s="83">
        <f t="shared" si="29"/>
        <v>13958</v>
      </c>
      <c r="DG43" s="174"/>
      <c r="DH43" s="174">
        <v>12</v>
      </c>
      <c r="DI43" s="174">
        <v>12</v>
      </c>
      <c r="DJ43" s="100">
        <f t="shared" si="30"/>
        <v>1288</v>
      </c>
      <c r="DK43" s="308" t="str">
        <f>CY43</f>
        <v>SÁBADO</v>
      </c>
      <c r="DL43" s="310">
        <f>CZ43</f>
        <v>42420</v>
      </c>
      <c r="DM43" s="102">
        <v>9</v>
      </c>
      <c r="DN43" s="74">
        <f t="shared" si="31"/>
        <v>33.75</v>
      </c>
      <c r="DO43" s="1">
        <v>104</v>
      </c>
      <c r="DP43" s="74">
        <f t="shared" si="32"/>
        <v>390</v>
      </c>
      <c r="DQ43" s="1">
        <v>377</v>
      </c>
      <c r="DR43" s="74">
        <f t="shared" si="33"/>
        <v>2827.5</v>
      </c>
      <c r="DS43" s="1"/>
      <c r="DT43" s="1">
        <v>4</v>
      </c>
      <c r="DU43" s="110">
        <f t="shared" si="34"/>
        <v>4</v>
      </c>
      <c r="DV43" s="108">
        <f t="shared" si="35"/>
        <v>812.8125</v>
      </c>
    </row>
    <row r="44" spans="2:126" ht="16.5" thickBot="1" x14ac:dyDescent="0.3">
      <c r="AS44" s="19"/>
      <c r="AT44" s="19"/>
      <c r="AU44" s="19"/>
      <c r="AV44" s="331">
        <f>AV43+AW43+AX43</f>
        <v>1159069</v>
      </c>
      <c r="AW44" s="332"/>
      <c r="AX44" s="333"/>
      <c r="AY44" s="331">
        <f>AY43+AZ43</f>
        <v>156893</v>
      </c>
      <c r="AZ44" s="333"/>
      <c r="BA44" s="211"/>
      <c r="BC44" s="309"/>
      <c r="BD44" s="313"/>
      <c r="BE44" s="135">
        <v>782</v>
      </c>
      <c r="BF44" s="82">
        <f t="shared" si="36"/>
        <v>2737</v>
      </c>
      <c r="BG44" s="79">
        <v>508</v>
      </c>
      <c r="BH44" s="82">
        <f t="shared" si="13"/>
        <v>1778</v>
      </c>
      <c r="BI44" s="79">
        <v>4900</v>
      </c>
      <c r="BJ44" s="82">
        <f t="shared" si="14"/>
        <v>34300</v>
      </c>
      <c r="BK44" s="79">
        <v>24</v>
      </c>
      <c r="BL44" s="174">
        <v>21</v>
      </c>
      <c r="BM44" s="174">
        <v>21</v>
      </c>
      <c r="BN44" s="119">
        <f t="shared" si="15"/>
        <v>1848.3333333333333</v>
      </c>
      <c r="BO44" s="309"/>
      <c r="BP44" s="315"/>
      <c r="BQ44" s="99">
        <v>680</v>
      </c>
      <c r="BR44" s="83">
        <f t="shared" si="16"/>
        <v>2380</v>
      </c>
      <c r="BS44" s="174">
        <v>308</v>
      </c>
      <c r="BT44" s="83">
        <f t="shared" si="38"/>
        <v>1078</v>
      </c>
      <c r="BU44" s="174">
        <v>4953</v>
      </c>
      <c r="BV44" s="83">
        <f t="shared" si="39"/>
        <v>34671</v>
      </c>
      <c r="BW44" s="174">
        <v>22</v>
      </c>
      <c r="BX44" s="174">
        <v>16</v>
      </c>
      <c r="BY44" s="174">
        <v>15</v>
      </c>
      <c r="BZ44" s="100">
        <f t="shared" si="10"/>
        <v>2541.9333333333334</v>
      </c>
      <c r="CA44" s="309"/>
      <c r="CB44" s="317"/>
      <c r="CC44" s="99">
        <v>408</v>
      </c>
      <c r="CD44" s="74">
        <f t="shared" si="19"/>
        <v>1224</v>
      </c>
      <c r="CE44" s="174">
        <v>214</v>
      </c>
      <c r="CF44" s="74">
        <f t="shared" si="20"/>
        <v>642</v>
      </c>
      <c r="CG44" s="174">
        <v>1940</v>
      </c>
      <c r="CH44" s="74">
        <f t="shared" si="21"/>
        <v>11640</v>
      </c>
      <c r="CI44" s="174">
        <v>13</v>
      </c>
      <c r="CJ44" s="174">
        <v>10</v>
      </c>
      <c r="CK44" s="174">
        <v>10</v>
      </c>
      <c r="CL44" s="100">
        <f t="shared" si="22"/>
        <v>1350.6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276</v>
      </c>
      <c r="DB44" s="83">
        <f t="shared" si="27"/>
        <v>966</v>
      </c>
      <c r="DC44" s="174">
        <v>70</v>
      </c>
      <c r="DD44" s="83">
        <f t="shared" si="28"/>
        <v>245</v>
      </c>
      <c r="DE44" s="174">
        <v>1755</v>
      </c>
      <c r="DF44" s="83">
        <f t="shared" si="29"/>
        <v>12285</v>
      </c>
      <c r="DG44" s="174">
        <v>12</v>
      </c>
      <c r="DH44" s="174">
        <v>8</v>
      </c>
      <c r="DI44" s="174">
        <v>8</v>
      </c>
      <c r="DJ44" s="100">
        <f t="shared" si="30"/>
        <v>1687</v>
      </c>
      <c r="DK44" s="309"/>
      <c r="DL44" s="311"/>
      <c r="DM44" s="102">
        <v>13</v>
      </c>
      <c r="DN44" s="74">
        <f t="shared" si="31"/>
        <v>48.75</v>
      </c>
      <c r="DO44" s="1">
        <v>176</v>
      </c>
      <c r="DP44" s="74">
        <f t="shared" si="32"/>
        <v>660</v>
      </c>
      <c r="DQ44" s="1">
        <v>513</v>
      </c>
      <c r="DR44" s="74">
        <f t="shared" si="33"/>
        <v>3847.5</v>
      </c>
      <c r="DS44" s="1">
        <v>4</v>
      </c>
      <c r="DT44" s="1">
        <v>4</v>
      </c>
      <c r="DU44" s="110">
        <f t="shared" si="34"/>
        <v>4</v>
      </c>
      <c r="DV44" s="108">
        <f t="shared" si="35"/>
        <v>1139.0625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1159069</v>
      </c>
      <c r="AY45" s="192"/>
      <c r="AZ45" s="192">
        <f>AY44</f>
        <v>156893</v>
      </c>
      <c r="BA45" s="212">
        <f>SUM(BA37:BA42)-BA43</f>
        <v>0</v>
      </c>
      <c r="BC45" s="308" t="str">
        <f>C25</f>
        <v>DOMINGO</v>
      </c>
      <c r="BD45" s="312">
        <f>AU25</f>
        <v>42421</v>
      </c>
      <c r="BE45" s="135">
        <v>471</v>
      </c>
      <c r="BF45" s="82">
        <f t="shared" si="36"/>
        <v>1648.5</v>
      </c>
      <c r="BG45" s="79">
        <v>295</v>
      </c>
      <c r="BH45" s="82">
        <f t="shared" si="13"/>
        <v>1032.5</v>
      </c>
      <c r="BI45" s="79">
        <v>2578</v>
      </c>
      <c r="BJ45" s="82">
        <f t="shared" si="14"/>
        <v>18046</v>
      </c>
      <c r="BK45" s="79"/>
      <c r="BL45" s="174">
        <v>15</v>
      </c>
      <c r="BM45" s="174">
        <v>15</v>
      </c>
      <c r="BN45" s="119">
        <f>(BF45+BH45+BJ45)/BM45</f>
        <v>1381.8</v>
      </c>
      <c r="BO45" s="308" t="str">
        <f>BC45</f>
        <v>DOMINGO</v>
      </c>
      <c r="BP45" s="314">
        <f>BD45</f>
        <v>42421</v>
      </c>
      <c r="BQ45" s="99">
        <v>421</v>
      </c>
      <c r="BR45" s="83">
        <f t="shared" si="16"/>
        <v>1473.5</v>
      </c>
      <c r="BS45" s="174">
        <v>153</v>
      </c>
      <c r="BT45" s="83">
        <f t="shared" si="38"/>
        <v>535.5</v>
      </c>
      <c r="BU45" s="174">
        <v>3042</v>
      </c>
      <c r="BV45" s="83">
        <f t="shared" si="39"/>
        <v>21294</v>
      </c>
      <c r="BW45" s="174"/>
      <c r="BX45" s="174">
        <v>15</v>
      </c>
      <c r="BY45" s="174">
        <v>19</v>
      </c>
      <c r="BZ45" s="100">
        <f t="shared" si="10"/>
        <v>1226.4736842105262</v>
      </c>
      <c r="CA45" s="308" t="str">
        <f>BO45</f>
        <v>DOMINGO</v>
      </c>
      <c r="CB45" s="316">
        <f>BP45</f>
        <v>42421</v>
      </c>
      <c r="CC45" s="99">
        <v>202</v>
      </c>
      <c r="CD45" s="74">
        <f t="shared" si="19"/>
        <v>606</v>
      </c>
      <c r="CE45" s="174">
        <v>158</v>
      </c>
      <c r="CF45" s="74">
        <f t="shared" si="20"/>
        <v>474</v>
      </c>
      <c r="CG45" s="174">
        <v>1141</v>
      </c>
      <c r="CH45" s="74">
        <f t="shared" si="21"/>
        <v>6846</v>
      </c>
      <c r="CI45" s="174"/>
      <c r="CJ45" s="174">
        <v>10</v>
      </c>
      <c r="CK45" s="174">
        <v>11</v>
      </c>
      <c r="CL45" s="100">
        <f t="shared" si="22"/>
        <v>720.5454545454545</v>
      </c>
      <c r="CM45" s="308" t="str">
        <f>CA45</f>
        <v>DOMINGO</v>
      </c>
      <c r="CN45" s="318">
        <f>CB45</f>
        <v>42421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DOMINGO</v>
      </c>
      <c r="CZ45" s="306">
        <f>CN45</f>
        <v>42421</v>
      </c>
      <c r="DA45" s="99">
        <v>62</v>
      </c>
      <c r="DB45" s="83">
        <f t="shared" si="27"/>
        <v>217</v>
      </c>
      <c r="DC45" s="174">
        <v>57</v>
      </c>
      <c r="DD45" s="83">
        <f t="shared" si="28"/>
        <v>199.5</v>
      </c>
      <c r="DE45" s="174">
        <v>589</v>
      </c>
      <c r="DF45" s="83">
        <f t="shared" si="29"/>
        <v>4123</v>
      </c>
      <c r="DG45" s="174"/>
      <c r="DH45" s="174">
        <v>4</v>
      </c>
      <c r="DI45" s="174">
        <v>4</v>
      </c>
      <c r="DJ45" s="100">
        <f t="shared" si="30"/>
        <v>1134.875</v>
      </c>
      <c r="DK45" s="308" t="str">
        <f>CY45</f>
        <v>DOMINGO</v>
      </c>
      <c r="DL45" s="310">
        <f>CZ45</f>
        <v>42421</v>
      </c>
      <c r="DM45" s="102">
        <v>0</v>
      </c>
      <c r="DN45" s="74">
        <f t="shared" si="31"/>
        <v>0</v>
      </c>
      <c r="DO45" s="1">
        <v>116</v>
      </c>
      <c r="DP45" s="74">
        <f t="shared" si="32"/>
        <v>435</v>
      </c>
      <c r="DQ45" s="1">
        <v>304</v>
      </c>
      <c r="DR45" s="74">
        <f t="shared" si="33"/>
        <v>2280</v>
      </c>
      <c r="DS45" s="1"/>
      <c r="DT45" s="1">
        <v>4</v>
      </c>
      <c r="DU45" s="110">
        <f t="shared" si="34"/>
        <v>4</v>
      </c>
      <c r="DV45" s="108">
        <f t="shared" si="35"/>
        <v>678.75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591</v>
      </c>
      <c r="BF46" s="82">
        <f t="shared" si="36"/>
        <v>2068.5</v>
      </c>
      <c r="BG46" s="79">
        <v>485</v>
      </c>
      <c r="BH46" s="82">
        <f t="shared" si="13"/>
        <v>1697.5</v>
      </c>
      <c r="BI46" s="79">
        <v>3979</v>
      </c>
      <c r="BJ46" s="82">
        <f t="shared" si="14"/>
        <v>27853</v>
      </c>
      <c r="BK46" s="79">
        <v>20</v>
      </c>
      <c r="BL46" s="174">
        <v>19</v>
      </c>
      <c r="BM46" s="174">
        <v>19</v>
      </c>
      <c r="BN46" s="119">
        <f t="shared" si="15"/>
        <v>1664.1578947368421</v>
      </c>
      <c r="BO46" s="309"/>
      <c r="BP46" s="315"/>
      <c r="BQ46" s="99">
        <v>384</v>
      </c>
      <c r="BR46" s="83">
        <f t="shared" si="16"/>
        <v>1344</v>
      </c>
      <c r="BS46" s="174">
        <v>213</v>
      </c>
      <c r="BT46" s="83">
        <f t="shared" si="38"/>
        <v>745.5</v>
      </c>
      <c r="BU46" s="174">
        <v>3287</v>
      </c>
      <c r="BV46" s="83">
        <f t="shared" si="39"/>
        <v>23009</v>
      </c>
      <c r="BW46" s="174">
        <v>16</v>
      </c>
      <c r="BX46" s="174">
        <v>12</v>
      </c>
      <c r="BY46" s="174">
        <v>10</v>
      </c>
      <c r="BZ46" s="100">
        <f t="shared" si="10"/>
        <v>2509.85</v>
      </c>
      <c r="CA46" s="309"/>
      <c r="CB46" s="317"/>
      <c r="CC46" s="99">
        <v>210</v>
      </c>
      <c r="CD46" s="74">
        <f t="shared" si="19"/>
        <v>630</v>
      </c>
      <c r="CE46" s="174">
        <v>198</v>
      </c>
      <c r="CF46" s="74">
        <f t="shared" si="20"/>
        <v>594</v>
      </c>
      <c r="CG46" s="174">
        <v>1214</v>
      </c>
      <c r="CH46" s="74">
        <f t="shared" si="21"/>
        <v>7284</v>
      </c>
      <c r="CI46" s="174">
        <v>12</v>
      </c>
      <c r="CJ46" s="174">
        <v>9</v>
      </c>
      <c r="CK46" s="174">
        <v>10</v>
      </c>
      <c r="CL46" s="100">
        <f t="shared" si="22"/>
        <v>850.8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88</v>
      </c>
      <c r="DB46" s="83">
        <f t="shared" si="27"/>
        <v>308</v>
      </c>
      <c r="DC46" s="174">
        <v>39</v>
      </c>
      <c r="DD46" s="83">
        <f t="shared" si="28"/>
        <v>136.5</v>
      </c>
      <c r="DE46" s="174">
        <v>660</v>
      </c>
      <c r="DF46" s="83">
        <f t="shared" si="29"/>
        <v>4620</v>
      </c>
      <c r="DG46" s="174">
        <v>5</v>
      </c>
      <c r="DH46" s="174">
        <v>4</v>
      </c>
      <c r="DI46" s="174">
        <v>5</v>
      </c>
      <c r="DJ46" s="100">
        <f t="shared" si="30"/>
        <v>1012.9</v>
      </c>
      <c r="DK46" s="309"/>
      <c r="DL46" s="311"/>
      <c r="DM46" s="102">
        <v>0</v>
      </c>
      <c r="DN46" s="74">
        <f t="shared" si="31"/>
        <v>0</v>
      </c>
      <c r="DO46" s="1">
        <v>80</v>
      </c>
      <c r="DP46" s="74">
        <f t="shared" si="32"/>
        <v>300</v>
      </c>
      <c r="DQ46" s="1">
        <v>287</v>
      </c>
      <c r="DR46" s="74">
        <f t="shared" si="33"/>
        <v>2152.5</v>
      </c>
      <c r="DS46" s="1">
        <v>4</v>
      </c>
      <c r="DT46" s="1">
        <v>4</v>
      </c>
      <c r="DU46" s="110">
        <f t="shared" si="34"/>
        <v>4</v>
      </c>
      <c r="DV46" s="108">
        <f t="shared" si="35"/>
        <v>613.125</v>
      </c>
    </row>
    <row r="47" spans="2:126" ht="21.75" thickBot="1" x14ac:dyDescent="0.4">
      <c r="H47">
        <f>H39/6</f>
        <v>1681.1666666666667</v>
      </c>
      <c r="I47">
        <f>I39/6</f>
        <v>31575.833333333332</v>
      </c>
      <c r="J47">
        <f t="shared" si="43"/>
        <v>33257</v>
      </c>
      <c r="K47">
        <f>K39/3</f>
        <v>18351.666666666668</v>
      </c>
      <c r="L47">
        <f>L39/3</f>
        <v>61574.5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LUNES</v>
      </c>
      <c r="BD47" s="312">
        <f>AU26</f>
        <v>42422</v>
      </c>
      <c r="BE47" s="135">
        <v>1876</v>
      </c>
      <c r="BF47" s="82">
        <f t="shared" si="36"/>
        <v>6566</v>
      </c>
      <c r="BG47" s="79">
        <v>321</v>
      </c>
      <c r="BH47" s="82">
        <f t="shared" si="13"/>
        <v>1123.5</v>
      </c>
      <c r="BI47" s="79">
        <v>5808</v>
      </c>
      <c r="BJ47" s="82">
        <f t="shared" si="14"/>
        <v>40656</v>
      </c>
      <c r="BK47" s="79"/>
      <c r="BL47" s="174">
        <v>25</v>
      </c>
      <c r="BM47" s="174">
        <v>28</v>
      </c>
      <c r="BN47" s="119">
        <f t="shared" si="15"/>
        <v>1726.625</v>
      </c>
      <c r="BO47" s="308" t="str">
        <f>BC47</f>
        <v>LUNES</v>
      </c>
      <c r="BP47" s="314">
        <f>BD47</f>
        <v>42422</v>
      </c>
      <c r="BQ47" s="99">
        <v>1832</v>
      </c>
      <c r="BR47" s="83">
        <f t="shared" si="16"/>
        <v>6412</v>
      </c>
      <c r="BS47" s="174">
        <v>291</v>
      </c>
      <c r="BT47" s="83">
        <f t="shared" si="38"/>
        <v>1018.5</v>
      </c>
      <c r="BU47" s="174">
        <v>8288</v>
      </c>
      <c r="BV47" s="83">
        <f t="shared" si="39"/>
        <v>58016</v>
      </c>
      <c r="BW47" s="174"/>
      <c r="BX47" s="174">
        <v>27</v>
      </c>
      <c r="BY47" s="174">
        <v>26</v>
      </c>
      <c r="BZ47" s="100">
        <f t="shared" si="10"/>
        <v>2517.1730769230771</v>
      </c>
      <c r="CA47" s="308" t="str">
        <f>BO47</f>
        <v>LUNES</v>
      </c>
      <c r="CB47" s="316">
        <f>BP47</f>
        <v>42422</v>
      </c>
      <c r="CC47" s="99">
        <v>1400</v>
      </c>
      <c r="CD47" s="74">
        <f t="shared" si="19"/>
        <v>4200</v>
      </c>
      <c r="CE47" s="174">
        <v>466</v>
      </c>
      <c r="CF47" s="74">
        <f t="shared" si="20"/>
        <v>1398</v>
      </c>
      <c r="CG47" s="174">
        <v>3891</v>
      </c>
      <c r="CH47" s="74">
        <f t="shared" si="21"/>
        <v>23346</v>
      </c>
      <c r="CI47" s="174"/>
      <c r="CJ47" s="174">
        <v>18</v>
      </c>
      <c r="CK47" s="174">
        <v>18</v>
      </c>
      <c r="CL47" s="100">
        <f t="shared" si="22"/>
        <v>1608</v>
      </c>
      <c r="CM47" s="308" t="str">
        <f>CA47</f>
        <v>LUNES</v>
      </c>
      <c r="CN47" s="318">
        <f>CB47</f>
        <v>42422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LUNES</v>
      </c>
      <c r="CZ47" s="306">
        <f>CN47</f>
        <v>42422</v>
      </c>
      <c r="DA47" s="99">
        <v>483</v>
      </c>
      <c r="DB47" s="83">
        <f t="shared" si="27"/>
        <v>1690.5</v>
      </c>
      <c r="DC47" s="174">
        <v>109</v>
      </c>
      <c r="DD47" s="83">
        <f t="shared" si="28"/>
        <v>381.5</v>
      </c>
      <c r="DE47" s="174">
        <v>2525</v>
      </c>
      <c r="DF47" s="83">
        <f t="shared" si="29"/>
        <v>17675</v>
      </c>
      <c r="DG47" s="174"/>
      <c r="DH47" s="174">
        <v>14</v>
      </c>
      <c r="DI47" s="174">
        <v>14</v>
      </c>
      <c r="DJ47" s="100">
        <f t="shared" si="30"/>
        <v>1410.5</v>
      </c>
      <c r="DK47" s="308" t="str">
        <f>CY47</f>
        <v>LUNES</v>
      </c>
      <c r="DL47" s="310">
        <f>CZ47</f>
        <v>42422</v>
      </c>
      <c r="DM47" s="102">
        <v>19</v>
      </c>
      <c r="DN47" s="74">
        <f t="shared" si="31"/>
        <v>71.25</v>
      </c>
      <c r="DO47" s="1">
        <v>88</v>
      </c>
      <c r="DP47" s="74">
        <f t="shared" si="32"/>
        <v>330</v>
      </c>
      <c r="DQ47" s="1">
        <v>286</v>
      </c>
      <c r="DR47" s="74">
        <f t="shared" si="33"/>
        <v>2145</v>
      </c>
      <c r="DS47" s="1"/>
      <c r="DT47" s="1">
        <v>3</v>
      </c>
      <c r="DU47" s="110">
        <f t="shared" si="34"/>
        <v>3</v>
      </c>
      <c r="DV47" s="108">
        <f t="shared" si="35"/>
        <v>848.75</v>
      </c>
    </row>
    <row r="48" spans="2:126" ht="19.5" thickBot="1" x14ac:dyDescent="0.35">
      <c r="AS48" s="350" t="str">
        <f>AS2</f>
        <v>FEBRERO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 t="str">
        <f>AY4</f>
        <v>400    DINA</v>
      </c>
      <c r="AZ48" s="229" t="str">
        <f>AZ4</f>
        <v>500    DINA</v>
      </c>
      <c r="BA48" s="254" t="s">
        <v>139</v>
      </c>
      <c r="BC48" s="309"/>
      <c r="BD48" s="313"/>
      <c r="BE48" s="135">
        <v>2024</v>
      </c>
      <c r="BF48" s="82">
        <f t="shared" si="36"/>
        <v>7084</v>
      </c>
      <c r="BG48" s="79">
        <v>466</v>
      </c>
      <c r="BH48" s="82">
        <f t="shared" si="13"/>
        <v>1631</v>
      </c>
      <c r="BI48" s="79">
        <v>6967</v>
      </c>
      <c r="BJ48" s="82">
        <f t="shared" si="14"/>
        <v>48769</v>
      </c>
      <c r="BK48" s="79">
        <v>32</v>
      </c>
      <c r="BL48" s="174">
        <v>32</v>
      </c>
      <c r="BM48" s="174">
        <v>29</v>
      </c>
      <c r="BN48" s="119">
        <f t="shared" si="15"/>
        <v>1982.2068965517242</v>
      </c>
      <c r="BO48" s="309"/>
      <c r="BP48" s="315"/>
      <c r="BQ48" s="99">
        <v>1736</v>
      </c>
      <c r="BR48" s="83">
        <f t="shared" si="16"/>
        <v>6076</v>
      </c>
      <c r="BS48" s="174">
        <v>262</v>
      </c>
      <c r="BT48" s="83">
        <f t="shared" si="38"/>
        <v>917</v>
      </c>
      <c r="BU48" s="174">
        <v>7470</v>
      </c>
      <c r="BV48" s="83">
        <f t="shared" si="39"/>
        <v>52290</v>
      </c>
      <c r="BW48" s="174">
        <v>27</v>
      </c>
      <c r="BX48" s="174">
        <v>28</v>
      </c>
      <c r="BY48" s="174">
        <v>25</v>
      </c>
      <c r="BZ48" s="100">
        <f t="shared" si="10"/>
        <v>2371.3200000000002</v>
      </c>
      <c r="CA48" s="309"/>
      <c r="CB48" s="317"/>
      <c r="CC48" s="99">
        <v>1451</v>
      </c>
      <c r="CD48" s="74">
        <f t="shared" si="19"/>
        <v>4353</v>
      </c>
      <c r="CE48" s="174">
        <v>259</v>
      </c>
      <c r="CF48" s="74">
        <f t="shared" si="20"/>
        <v>777</v>
      </c>
      <c r="CG48" s="174">
        <v>3285</v>
      </c>
      <c r="CH48" s="74">
        <f t="shared" si="21"/>
        <v>19710</v>
      </c>
      <c r="CI48" s="174">
        <v>20</v>
      </c>
      <c r="CJ48" s="174">
        <v>17</v>
      </c>
      <c r="CK48" s="174">
        <v>17</v>
      </c>
      <c r="CL48" s="100">
        <f t="shared" si="22"/>
        <v>1461.1764705882354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526</v>
      </c>
      <c r="DB48" s="83">
        <f t="shared" si="27"/>
        <v>1841</v>
      </c>
      <c r="DC48" s="174">
        <v>55</v>
      </c>
      <c r="DD48" s="83">
        <f t="shared" si="28"/>
        <v>192.5</v>
      </c>
      <c r="DE48" s="174">
        <v>2475</v>
      </c>
      <c r="DF48" s="83">
        <f t="shared" si="29"/>
        <v>17325</v>
      </c>
      <c r="DG48" s="174">
        <v>14</v>
      </c>
      <c r="DH48" s="174">
        <v>13</v>
      </c>
      <c r="DI48" s="174">
        <v>13</v>
      </c>
      <c r="DJ48" s="100">
        <f t="shared" si="30"/>
        <v>1489.1153846153845</v>
      </c>
      <c r="DK48" s="309"/>
      <c r="DL48" s="311"/>
      <c r="DM48" s="102">
        <v>23</v>
      </c>
      <c r="DN48" s="74">
        <f t="shared" si="31"/>
        <v>86.25</v>
      </c>
      <c r="DO48" s="1">
        <v>250</v>
      </c>
      <c r="DP48" s="74">
        <f t="shared" si="32"/>
        <v>937.5</v>
      </c>
      <c r="DQ48" s="1">
        <v>470</v>
      </c>
      <c r="DR48" s="74">
        <f t="shared" si="33"/>
        <v>3525</v>
      </c>
      <c r="DS48" s="1">
        <v>3</v>
      </c>
      <c r="DT48" s="1">
        <v>3</v>
      </c>
      <c r="DU48" s="110">
        <f t="shared" si="34"/>
        <v>3</v>
      </c>
      <c r="DV48" s="108">
        <f t="shared" si="35"/>
        <v>1516.25</v>
      </c>
    </row>
    <row r="49" spans="8:126" ht="19.5" thickBot="1" x14ac:dyDescent="0.3">
      <c r="H49">
        <f>H43/21</f>
        <v>161.55555555555554</v>
      </c>
      <c r="I49">
        <f>I43/21</f>
        <v>5421.7777777777774</v>
      </c>
      <c r="J49">
        <f t="shared" si="43"/>
        <v>5583.333333333333</v>
      </c>
      <c r="K49">
        <f>K43/21</f>
        <v>2226.6825396825398</v>
      </c>
      <c r="L49">
        <f>L43/21</f>
        <v>10164.650793650793</v>
      </c>
      <c r="AS49" s="327" t="s">
        <v>85</v>
      </c>
      <c r="AT49" s="327"/>
      <c r="AU49" s="327"/>
      <c r="AV49" s="224"/>
      <c r="AW49" s="224"/>
      <c r="AX49" s="224">
        <f>AX37*6</f>
        <v>1024818</v>
      </c>
      <c r="AY49" s="224"/>
      <c r="AZ49" s="225"/>
      <c r="BA49" s="155">
        <f t="shared" ref="BA49:BA54" si="45">SUM(AV49:AZ49)</f>
        <v>1024818</v>
      </c>
      <c r="BC49" s="308" t="str">
        <f>C27</f>
        <v>MARTES</v>
      </c>
      <c r="BD49" s="312">
        <f>AU27</f>
        <v>42423</v>
      </c>
      <c r="BE49" s="135">
        <v>2389</v>
      </c>
      <c r="BF49" s="82">
        <f t="shared" si="36"/>
        <v>8361.5</v>
      </c>
      <c r="BG49" s="79">
        <v>361</v>
      </c>
      <c r="BH49" s="82">
        <f t="shared" si="13"/>
        <v>1263.5</v>
      </c>
      <c r="BI49" s="79">
        <v>6394</v>
      </c>
      <c r="BJ49" s="82">
        <f t="shared" si="14"/>
        <v>44758</v>
      </c>
      <c r="BK49" s="79"/>
      <c r="BL49" s="174">
        <v>32</v>
      </c>
      <c r="BM49" s="174">
        <v>32</v>
      </c>
      <c r="BN49" s="119">
        <f t="shared" si="15"/>
        <v>1699.46875</v>
      </c>
      <c r="BO49" s="308" t="str">
        <f>BC49</f>
        <v>MARTES</v>
      </c>
      <c r="BP49" s="314">
        <f>BD49</f>
        <v>42423</v>
      </c>
      <c r="BQ49" s="99">
        <v>1929</v>
      </c>
      <c r="BR49" s="83">
        <f t="shared" si="16"/>
        <v>6751.5</v>
      </c>
      <c r="BS49" s="174">
        <v>282</v>
      </c>
      <c r="BT49" s="83">
        <f t="shared" si="38"/>
        <v>987</v>
      </c>
      <c r="BU49" s="174">
        <v>7636</v>
      </c>
      <c r="BV49" s="83">
        <f t="shared" si="39"/>
        <v>53452</v>
      </c>
      <c r="BW49" s="174"/>
      <c r="BX49" s="174">
        <v>28</v>
      </c>
      <c r="BY49" s="174">
        <v>28</v>
      </c>
      <c r="BZ49" s="100">
        <f t="shared" si="10"/>
        <v>2185.375</v>
      </c>
      <c r="CA49" s="308" t="str">
        <f>BO49</f>
        <v>MARTES</v>
      </c>
      <c r="CB49" s="316">
        <f>BP49</f>
        <v>42423</v>
      </c>
      <c r="CC49" s="99">
        <v>1523</v>
      </c>
      <c r="CD49" s="74">
        <f t="shared" si="19"/>
        <v>4569</v>
      </c>
      <c r="CE49" s="174">
        <v>555</v>
      </c>
      <c r="CF49" s="74">
        <f t="shared" si="20"/>
        <v>1665</v>
      </c>
      <c r="CG49" s="174">
        <v>3927</v>
      </c>
      <c r="CH49" s="74">
        <f t="shared" si="21"/>
        <v>23562</v>
      </c>
      <c r="CI49" s="174"/>
      <c r="CJ49" s="174">
        <v>18</v>
      </c>
      <c r="CK49" s="174">
        <v>18</v>
      </c>
      <c r="CL49" s="100">
        <f t="shared" si="22"/>
        <v>1655.3333333333333</v>
      </c>
      <c r="CM49" s="308" t="str">
        <f>CA49</f>
        <v>MARTES</v>
      </c>
      <c r="CN49" s="318">
        <f>CB49</f>
        <v>42423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MARTES</v>
      </c>
      <c r="CZ49" s="306">
        <f>CN49</f>
        <v>42423</v>
      </c>
      <c r="DA49" s="99">
        <v>702</v>
      </c>
      <c r="DB49" s="83">
        <f t="shared" si="27"/>
        <v>2457</v>
      </c>
      <c r="DC49" s="174">
        <v>182</v>
      </c>
      <c r="DD49" s="83">
        <f t="shared" si="28"/>
        <v>637</v>
      </c>
      <c r="DE49" s="174">
        <v>2924</v>
      </c>
      <c r="DF49" s="83">
        <f t="shared" si="29"/>
        <v>20468</v>
      </c>
      <c r="DG49" s="174"/>
      <c r="DH49" s="174">
        <v>15</v>
      </c>
      <c r="DI49" s="174">
        <v>15</v>
      </c>
      <c r="DJ49" s="100">
        <f t="shared" si="30"/>
        <v>1570.8</v>
      </c>
      <c r="DK49" s="308" t="str">
        <f>CY49</f>
        <v>MARTES</v>
      </c>
      <c r="DL49" s="310">
        <f>CZ49</f>
        <v>42423</v>
      </c>
      <c r="DM49" s="102">
        <v>9</v>
      </c>
      <c r="DN49" s="74">
        <f t="shared" si="31"/>
        <v>33.75</v>
      </c>
      <c r="DO49" s="1">
        <v>102</v>
      </c>
      <c r="DP49" s="74">
        <f t="shared" si="32"/>
        <v>382.5</v>
      </c>
      <c r="DQ49" s="1">
        <v>280</v>
      </c>
      <c r="DR49" s="74">
        <f t="shared" si="33"/>
        <v>2100</v>
      </c>
      <c r="DS49" s="1"/>
      <c r="DT49" s="1">
        <v>3</v>
      </c>
      <c r="DU49" s="110">
        <f t="shared" si="34"/>
        <v>3</v>
      </c>
      <c r="DV49" s="108">
        <f t="shared" si="35"/>
        <v>838.75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2265634</v>
      </c>
      <c r="AW50" s="147">
        <f>AW38*7</f>
        <v>2732303</v>
      </c>
      <c r="AX50" s="147"/>
      <c r="AY50" s="147">
        <f>AY38*7</f>
        <v>30443</v>
      </c>
      <c r="AZ50" s="147">
        <f>AZ38*7</f>
        <v>872599</v>
      </c>
      <c r="BA50" s="163">
        <f t="shared" si="45"/>
        <v>5900979</v>
      </c>
      <c r="BC50" s="309"/>
      <c r="BD50" s="313"/>
      <c r="BE50" s="135">
        <v>1899</v>
      </c>
      <c r="BF50" s="82">
        <f t="shared" si="36"/>
        <v>6646.5</v>
      </c>
      <c r="BG50" s="79">
        <v>328</v>
      </c>
      <c r="BH50" s="82">
        <f t="shared" si="13"/>
        <v>1148</v>
      </c>
      <c r="BI50" s="79">
        <v>6160</v>
      </c>
      <c r="BJ50" s="82">
        <f t="shared" si="14"/>
        <v>43120</v>
      </c>
      <c r="BK50" s="79">
        <v>32</v>
      </c>
      <c r="BL50" s="174">
        <v>31</v>
      </c>
      <c r="BM50" s="174">
        <v>31</v>
      </c>
      <c r="BN50" s="119">
        <f t="shared" si="15"/>
        <v>1642.4032258064517</v>
      </c>
      <c r="BO50" s="309"/>
      <c r="BP50" s="315"/>
      <c r="BQ50" s="99">
        <v>1877</v>
      </c>
      <c r="BR50" s="83">
        <f t="shared" si="16"/>
        <v>6569.5</v>
      </c>
      <c r="BS50" s="174">
        <v>291</v>
      </c>
      <c r="BT50" s="83">
        <f t="shared" si="38"/>
        <v>1018.5</v>
      </c>
      <c r="BU50" s="174">
        <v>7253</v>
      </c>
      <c r="BV50" s="83">
        <f t="shared" si="39"/>
        <v>50771</v>
      </c>
      <c r="BW50" s="174">
        <v>28</v>
      </c>
      <c r="BX50" s="174">
        <v>26</v>
      </c>
      <c r="BY50" s="174">
        <v>25</v>
      </c>
      <c r="BZ50" s="100">
        <f t="shared" si="10"/>
        <v>2334.36</v>
      </c>
      <c r="CA50" s="309"/>
      <c r="CB50" s="317"/>
      <c r="CC50" s="99">
        <v>1477</v>
      </c>
      <c r="CD50" s="74">
        <f t="shared" si="19"/>
        <v>4431</v>
      </c>
      <c r="CE50" s="174">
        <v>239</v>
      </c>
      <c r="CF50" s="74">
        <f t="shared" si="20"/>
        <v>717</v>
      </c>
      <c r="CG50" s="174">
        <v>3149</v>
      </c>
      <c r="CH50" s="74">
        <f t="shared" si="21"/>
        <v>18894</v>
      </c>
      <c r="CI50" s="174">
        <v>18</v>
      </c>
      <c r="CJ50" s="174">
        <v>16</v>
      </c>
      <c r="CK50" s="174">
        <v>16</v>
      </c>
      <c r="CL50" s="100">
        <f t="shared" si="22"/>
        <v>1502.625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492</v>
      </c>
      <c r="DB50" s="83">
        <f t="shared" si="27"/>
        <v>1722</v>
      </c>
      <c r="DC50" s="174">
        <v>76</v>
      </c>
      <c r="DD50" s="83">
        <f t="shared" si="28"/>
        <v>266</v>
      </c>
      <c r="DE50" s="174">
        <v>2593</v>
      </c>
      <c r="DF50" s="83">
        <f t="shared" si="29"/>
        <v>18151</v>
      </c>
      <c r="DG50" s="174">
        <v>15</v>
      </c>
      <c r="DH50" s="174">
        <v>15</v>
      </c>
      <c r="DI50" s="174">
        <v>15</v>
      </c>
      <c r="DJ50" s="100">
        <f t="shared" si="30"/>
        <v>1342.6</v>
      </c>
      <c r="DK50" s="309"/>
      <c r="DL50" s="311"/>
      <c r="DM50" s="102">
        <v>31</v>
      </c>
      <c r="DN50" s="74">
        <f t="shared" si="31"/>
        <v>116.25</v>
      </c>
      <c r="DO50" s="1">
        <v>208</v>
      </c>
      <c r="DP50" s="74">
        <f t="shared" si="32"/>
        <v>780</v>
      </c>
      <c r="DQ50" s="1">
        <v>444</v>
      </c>
      <c r="DR50" s="74">
        <f t="shared" si="33"/>
        <v>3330</v>
      </c>
      <c r="DS50" s="1">
        <v>5</v>
      </c>
      <c r="DT50" s="1">
        <v>4</v>
      </c>
      <c r="DU50" s="110">
        <f t="shared" si="34"/>
        <v>4</v>
      </c>
      <c r="DV50" s="108">
        <f t="shared" si="35"/>
        <v>1056.5625</v>
      </c>
    </row>
    <row r="51" spans="8:126" ht="19.5" thickBot="1" x14ac:dyDescent="0.3">
      <c r="H51">
        <f>H47/9</f>
        <v>186.7962962962963</v>
      </c>
      <c r="I51">
        <f>I47/9</f>
        <v>3508.4259259259256</v>
      </c>
      <c r="J51">
        <f t="shared" si="43"/>
        <v>3695.2222222222217</v>
      </c>
      <c r="K51">
        <f>K47/9</f>
        <v>2039.0740740740741</v>
      </c>
      <c r="L51">
        <f>L47/9</f>
        <v>6841.6111111111113</v>
      </c>
      <c r="AS51" s="327" t="s">
        <v>101</v>
      </c>
      <c r="AT51" s="327"/>
      <c r="AU51" s="327"/>
      <c r="AV51" s="175"/>
      <c r="AW51" s="175"/>
      <c r="AX51" s="175">
        <f>AX39*3</f>
        <v>175185</v>
      </c>
      <c r="AY51" s="175"/>
      <c r="AZ51" s="154"/>
      <c r="BA51" s="155">
        <f t="shared" si="45"/>
        <v>175185</v>
      </c>
      <c r="BC51" s="308" t="str">
        <f>C28</f>
        <v>MIÉRCOLES</v>
      </c>
      <c r="BD51" s="312">
        <f>AU28</f>
        <v>42424</v>
      </c>
      <c r="BE51" s="135">
        <v>2439</v>
      </c>
      <c r="BF51" s="82">
        <f t="shared" si="36"/>
        <v>8536.5</v>
      </c>
      <c r="BG51" s="79">
        <v>355</v>
      </c>
      <c r="BH51" s="82">
        <f t="shared" si="13"/>
        <v>1242.5</v>
      </c>
      <c r="BI51" s="79">
        <v>6363</v>
      </c>
      <c r="BJ51" s="82">
        <f t="shared" si="14"/>
        <v>44541</v>
      </c>
      <c r="BK51" s="79"/>
      <c r="BL51" s="174">
        <v>32</v>
      </c>
      <c r="BM51" s="174">
        <v>31</v>
      </c>
      <c r="BN51" s="119">
        <f t="shared" si="15"/>
        <v>1752.258064516129</v>
      </c>
      <c r="BO51" s="308" t="str">
        <f>BC51</f>
        <v>MIÉRCOLES</v>
      </c>
      <c r="BP51" s="314">
        <f>BD51</f>
        <v>42424</v>
      </c>
      <c r="BQ51" s="99">
        <v>2069</v>
      </c>
      <c r="BR51" s="83">
        <f t="shared" si="16"/>
        <v>7241.5</v>
      </c>
      <c r="BS51" s="174">
        <v>232</v>
      </c>
      <c r="BT51" s="83">
        <f t="shared" si="38"/>
        <v>812</v>
      </c>
      <c r="BU51" s="174">
        <v>7677</v>
      </c>
      <c r="BV51" s="83">
        <f t="shared" si="39"/>
        <v>53739</v>
      </c>
      <c r="BW51" s="174"/>
      <c r="BX51" s="174">
        <v>29</v>
      </c>
      <c r="BY51" s="174">
        <v>27</v>
      </c>
      <c r="BZ51" s="100">
        <f t="shared" si="10"/>
        <v>2288.6111111111113</v>
      </c>
      <c r="CA51" s="308" t="str">
        <f>BO51</f>
        <v>MIÉRCOLES</v>
      </c>
      <c r="CB51" s="316">
        <f>BP51</f>
        <v>42424</v>
      </c>
      <c r="CC51" s="99">
        <v>1758</v>
      </c>
      <c r="CD51" s="74">
        <f t="shared" si="19"/>
        <v>5274</v>
      </c>
      <c r="CE51" s="174">
        <v>423</v>
      </c>
      <c r="CF51" s="74">
        <f t="shared" si="20"/>
        <v>1269</v>
      </c>
      <c r="CG51" s="174">
        <v>3764</v>
      </c>
      <c r="CH51" s="74">
        <f t="shared" si="21"/>
        <v>22584</v>
      </c>
      <c r="CI51" s="174"/>
      <c r="CJ51" s="174">
        <v>19</v>
      </c>
      <c r="CK51" s="174">
        <v>19</v>
      </c>
      <c r="CL51" s="100">
        <f t="shared" si="22"/>
        <v>1533</v>
      </c>
      <c r="CM51" s="308" t="str">
        <f>CA51</f>
        <v>MIÉRCOLES</v>
      </c>
      <c r="CN51" s="318">
        <f>CB51</f>
        <v>42424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MIÉRCOLES</v>
      </c>
      <c r="CZ51" s="306">
        <f>CN51</f>
        <v>42424</v>
      </c>
      <c r="DA51" s="99">
        <v>579</v>
      </c>
      <c r="DB51" s="83">
        <f t="shared" si="27"/>
        <v>2026.5</v>
      </c>
      <c r="DC51" s="174">
        <v>65</v>
      </c>
      <c r="DD51" s="83">
        <f t="shared" si="28"/>
        <v>227.5</v>
      </c>
      <c r="DE51" s="174">
        <v>2345</v>
      </c>
      <c r="DF51" s="83">
        <f t="shared" si="29"/>
        <v>16415</v>
      </c>
      <c r="DG51" s="174"/>
      <c r="DH51" s="174">
        <v>14</v>
      </c>
      <c r="DI51" s="174">
        <v>14</v>
      </c>
      <c r="DJ51" s="100">
        <f t="shared" si="30"/>
        <v>1333.5</v>
      </c>
      <c r="DK51" s="308" t="str">
        <f>CY51</f>
        <v>MIÉRCOLES</v>
      </c>
      <c r="DL51" s="310">
        <f>CZ51</f>
        <v>42424</v>
      </c>
      <c r="DM51" s="102">
        <v>49</v>
      </c>
      <c r="DN51" s="74">
        <f t="shared" si="31"/>
        <v>183.75</v>
      </c>
      <c r="DO51" s="1">
        <v>181</v>
      </c>
      <c r="DP51" s="74">
        <f t="shared" si="32"/>
        <v>678.75</v>
      </c>
      <c r="DQ51" s="1">
        <v>555</v>
      </c>
      <c r="DR51" s="74">
        <f t="shared" si="33"/>
        <v>4162.5</v>
      </c>
      <c r="DS51" s="1"/>
      <c r="DT51" s="1">
        <v>4</v>
      </c>
      <c r="DU51" s="110">
        <f t="shared" si="34"/>
        <v>4</v>
      </c>
      <c r="DV51" s="108">
        <f t="shared" si="35"/>
        <v>1256.25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293380.5</v>
      </c>
      <c r="AW52" s="147">
        <f>AW40*3.5</f>
        <v>273675.5</v>
      </c>
      <c r="AX52" s="147"/>
      <c r="AY52" s="147">
        <f>AY40*3.5</f>
        <v>2380</v>
      </c>
      <c r="AZ52" s="147">
        <f>AZ40*3.5</f>
        <v>80475.5</v>
      </c>
      <c r="BA52" s="163">
        <f t="shared" si="45"/>
        <v>649911.5</v>
      </c>
      <c r="BC52" s="309"/>
      <c r="BD52" s="313"/>
      <c r="BE52" s="135">
        <v>2102</v>
      </c>
      <c r="BF52" s="82">
        <f t="shared" si="36"/>
        <v>7357</v>
      </c>
      <c r="BG52" s="79">
        <v>359</v>
      </c>
      <c r="BH52" s="82">
        <f t="shared" si="13"/>
        <v>1256.5</v>
      </c>
      <c r="BI52" s="79">
        <v>5999</v>
      </c>
      <c r="BJ52" s="82">
        <f t="shared" si="14"/>
        <v>41993</v>
      </c>
      <c r="BK52" s="79">
        <v>34</v>
      </c>
      <c r="BL52" s="174">
        <v>32</v>
      </c>
      <c r="BM52" s="174">
        <v>32</v>
      </c>
      <c r="BN52" s="119">
        <f t="shared" si="15"/>
        <v>1581.453125</v>
      </c>
      <c r="BO52" s="309"/>
      <c r="BP52" s="315"/>
      <c r="BQ52" s="99">
        <v>2104</v>
      </c>
      <c r="BR52" s="83">
        <f t="shared" si="16"/>
        <v>7364</v>
      </c>
      <c r="BS52" s="174">
        <v>252</v>
      </c>
      <c r="BT52" s="83">
        <f t="shared" si="38"/>
        <v>882</v>
      </c>
      <c r="BU52" s="174">
        <v>7490</v>
      </c>
      <c r="BV52" s="83">
        <f t="shared" si="39"/>
        <v>52430</v>
      </c>
      <c r="BW52" s="174">
        <v>28</v>
      </c>
      <c r="BX52" s="174">
        <v>29</v>
      </c>
      <c r="BY52" s="174">
        <v>25</v>
      </c>
      <c r="BZ52" s="100">
        <f t="shared" si="10"/>
        <v>2427.04</v>
      </c>
      <c r="CA52" s="309"/>
      <c r="CB52" s="317"/>
      <c r="CC52" s="99">
        <v>1499</v>
      </c>
      <c r="CD52" s="74">
        <f t="shared" si="19"/>
        <v>4497</v>
      </c>
      <c r="CE52" s="174">
        <v>309</v>
      </c>
      <c r="CF52" s="74">
        <f t="shared" si="20"/>
        <v>927</v>
      </c>
      <c r="CG52" s="174">
        <v>3297</v>
      </c>
      <c r="CH52" s="74">
        <f t="shared" si="21"/>
        <v>19782</v>
      </c>
      <c r="CI52" s="174">
        <v>19</v>
      </c>
      <c r="CJ52" s="174">
        <v>18</v>
      </c>
      <c r="CK52" s="174">
        <v>18</v>
      </c>
      <c r="CL52" s="100">
        <f t="shared" si="22"/>
        <v>1400.3333333333333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550</v>
      </c>
      <c r="DB52" s="83">
        <f t="shared" si="27"/>
        <v>1925</v>
      </c>
      <c r="DC52" s="174">
        <v>71</v>
      </c>
      <c r="DD52" s="83">
        <f t="shared" si="28"/>
        <v>248.5</v>
      </c>
      <c r="DE52" s="174">
        <v>2572</v>
      </c>
      <c r="DF52" s="83">
        <f t="shared" si="29"/>
        <v>18004</v>
      </c>
      <c r="DG52" s="174">
        <v>15</v>
      </c>
      <c r="DH52" s="174">
        <v>15</v>
      </c>
      <c r="DI52" s="174">
        <v>15</v>
      </c>
      <c r="DJ52" s="100">
        <f t="shared" si="30"/>
        <v>1345.1666666666667</v>
      </c>
      <c r="DK52" s="309"/>
      <c r="DL52" s="311"/>
      <c r="DM52" s="102">
        <v>35</v>
      </c>
      <c r="DN52" s="74">
        <f t="shared" si="31"/>
        <v>131.25</v>
      </c>
      <c r="DO52" s="1">
        <v>162</v>
      </c>
      <c r="DP52" s="74">
        <f t="shared" si="32"/>
        <v>607.5</v>
      </c>
      <c r="DQ52" s="1">
        <v>514</v>
      </c>
      <c r="DR52" s="74">
        <f t="shared" si="33"/>
        <v>3855</v>
      </c>
      <c r="DS52" s="1">
        <v>4</v>
      </c>
      <c r="DT52" s="1">
        <v>4</v>
      </c>
      <c r="DU52" s="110">
        <f t="shared" si="34"/>
        <v>4</v>
      </c>
      <c r="DV52" s="108">
        <f t="shared" si="35"/>
        <v>1148.4375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47622</v>
      </c>
      <c r="AY53" s="175"/>
      <c r="AZ53" s="154"/>
      <c r="BA53" s="155">
        <f t="shared" si="45"/>
        <v>47622</v>
      </c>
      <c r="BB53" s="59"/>
      <c r="BC53" s="308" t="str">
        <f>C29</f>
        <v>JUEVES</v>
      </c>
      <c r="BD53" s="312">
        <f>AU29</f>
        <v>42425</v>
      </c>
      <c r="BE53" s="135">
        <v>2601</v>
      </c>
      <c r="BF53" s="82">
        <f t="shared" si="36"/>
        <v>9103.5</v>
      </c>
      <c r="BG53" s="79">
        <v>391</v>
      </c>
      <c r="BH53" s="82">
        <f t="shared" si="13"/>
        <v>1368.5</v>
      </c>
      <c r="BI53" s="79">
        <v>6649</v>
      </c>
      <c r="BJ53" s="82">
        <f t="shared" si="14"/>
        <v>46543</v>
      </c>
      <c r="BK53" s="79"/>
      <c r="BL53" s="174">
        <v>32</v>
      </c>
      <c r="BM53" s="174">
        <v>32</v>
      </c>
      <c r="BN53" s="119">
        <f t="shared" si="15"/>
        <v>1781.71875</v>
      </c>
      <c r="BO53" s="308" t="str">
        <f>BC53</f>
        <v>JUEVES</v>
      </c>
      <c r="BP53" s="314">
        <f>BD53</f>
        <v>42425</v>
      </c>
      <c r="BQ53" s="99">
        <v>2438</v>
      </c>
      <c r="BR53" s="83">
        <f t="shared" si="16"/>
        <v>8533</v>
      </c>
      <c r="BS53" s="174">
        <v>243</v>
      </c>
      <c r="BT53" s="83">
        <f t="shared" si="38"/>
        <v>850.5</v>
      </c>
      <c r="BU53" s="174">
        <v>7478</v>
      </c>
      <c r="BV53" s="83">
        <f t="shared" si="39"/>
        <v>52346</v>
      </c>
      <c r="BW53" s="174"/>
      <c r="BX53" s="174">
        <v>27</v>
      </c>
      <c r="BY53" s="174">
        <v>27</v>
      </c>
      <c r="BZ53" s="100">
        <f t="shared" si="10"/>
        <v>2286.2777777777778</v>
      </c>
      <c r="CA53" s="308" t="str">
        <f>BO53</f>
        <v>JUEVES</v>
      </c>
      <c r="CB53" s="316">
        <f>BP53</f>
        <v>42425</v>
      </c>
      <c r="CC53" s="99">
        <v>1853</v>
      </c>
      <c r="CD53" s="74">
        <f t="shared" si="19"/>
        <v>5559</v>
      </c>
      <c r="CE53" s="174">
        <v>332</v>
      </c>
      <c r="CF53" s="74">
        <f t="shared" si="20"/>
        <v>996</v>
      </c>
      <c r="CG53" s="174">
        <v>3838</v>
      </c>
      <c r="CH53" s="74">
        <f t="shared" si="21"/>
        <v>23028</v>
      </c>
      <c r="CI53" s="174"/>
      <c r="CJ53" s="174">
        <v>19</v>
      </c>
      <c r="CK53" s="174">
        <v>19</v>
      </c>
      <c r="CL53" s="100">
        <f t="shared" si="22"/>
        <v>1557</v>
      </c>
      <c r="CM53" s="308" t="str">
        <f>CA53</f>
        <v>JUEVES</v>
      </c>
      <c r="CN53" s="318">
        <f>CB53</f>
        <v>42425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JUEVES</v>
      </c>
      <c r="CZ53" s="306">
        <f>CN53</f>
        <v>42425</v>
      </c>
      <c r="DA53" s="99">
        <v>670</v>
      </c>
      <c r="DB53" s="83">
        <f t="shared" si="27"/>
        <v>2345</v>
      </c>
      <c r="DC53" s="174">
        <v>79</v>
      </c>
      <c r="DD53" s="83">
        <f t="shared" si="28"/>
        <v>276.5</v>
      </c>
      <c r="DE53" s="174">
        <v>2617</v>
      </c>
      <c r="DF53" s="83">
        <f t="shared" si="29"/>
        <v>18319</v>
      </c>
      <c r="DG53" s="174"/>
      <c r="DH53" s="174">
        <v>15</v>
      </c>
      <c r="DI53" s="174">
        <v>15</v>
      </c>
      <c r="DJ53" s="100">
        <f t="shared" si="30"/>
        <v>1396.0333333333333</v>
      </c>
      <c r="DK53" s="308" t="str">
        <f>CY53</f>
        <v>JUEVES</v>
      </c>
      <c r="DL53" s="310">
        <f>CZ53</f>
        <v>42425</v>
      </c>
      <c r="DM53" s="102">
        <v>24</v>
      </c>
      <c r="DN53" s="74">
        <f t="shared" si="31"/>
        <v>90</v>
      </c>
      <c r="DO53" s="1">
        <v>92</v>
      </c>
      <c r="DP53" s="74">
        <f t="shared" si="32"/>
        <v>345</v>
      </c>
      <c r="DQ53" s="1">
        <v>392</v>
      </c>
      <c r="DR53" s="74">
        <f t="shared" si="33"/>
        <v>2940</v>
      </c>
      <c r="DS53" s="1"/>
      <c r="DT53" s="1">
        <v>3</v>
      </c>
      <c r="DU53" s="110">
        <f t="shared" si="34"/>
        <v>3</v>
      </c>
      <c r="DV53" s="108">
        <f t="shared" si="35"/>
        <v>1125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76776</v>
      </c>
      <c r="AW54" s="16">
        <f>AW42*3.5</f>
        <v>56189</v>
      </c>
      <c r="AX54" s="16"/>
      <c r="AY54" s="16">
        <f>AY42*3.5</f>
        <v>654.5</v>
      </c>
      <c r="AZ54" s="16">
        <f>AZ42*3.5</f>
        <v>14094.5</v>
      </c>
      <c r="BA54" s="163">
        <f t="shared" si="45"/>
        <v>147714</v>
      </c>
      <c r="BC54" s="309"/>
      <c r="BD54" s="313"/>
      <c r="BE54" s="135">
        <v>2160</v>
      </c>
      <c r="BF54" s="82">
        <f t="shared" si="36"/>
        <v>7560</v>
      </c>
      <c r="BG54" s="79">
        <v>394</v>
      </c>
      <c r="BH54" s="82">
        <f t="shared" si="13"/>
        <v>1379</v>
      </c>
      <c r="BI54" s="79">
        <v>6317</v>
      </c>
      <c r="BJ54" s="82">
        <f t="shared" si="14"/>
        <v>44219</v>
      </c>
      <c r="BK54" s="79">
        <v>32</v>
      </c>
      <c r="BL54" s="174">
        <v>31</v>
      </c>
      <c r="BM54" s="174">
        <v>31</v>
      </c>
      <c r="BN54" s="119">
        <f t="shared" si="15"/>
        <v>1714.7741935483871</v>
      </c>
      <c r="BO54" s="309"/>
      <c r="BP54" s="315"/>
      <c r="BQ54" s="99">
        <v>2088</v>
      </c>
      <c r="BR54" s="83">
        <f t="shared" si="16"/>
        <v>7308</v>
      </c>
      <c r="BS54" s="174">
        <v>299</v>
      </c>
      <c r="BT54" s="83">
        <f t="shared" si="38"/>
        <v>1046.5</v>
      </c>
      <c r="BU54" s="174">
        <v>7486</v>
      </c>
      <c r="BV54" s="83">
        <f t="shared" si="39"/>
        <v>52402</v>
      </c>
      <c r="BW54" s="174">
        <v>29</v>
      </c>
      <c r="BX54" s="174">
        <v>29</v>
      </c>
      <c r="BY54" s="174">
        <v>29</v>
      </c>
      <c r="BZ54" s="100">
        <f t="shared" si="10"/>
        <v>2095.0517241379312</v>
      </c>
      <c r="CA54" s="309"/>
      <c r="CB54" s="317"/>
      <c r="CC54" s="99">
        <v>1405</v>
      </c>
      <c r="CD54" s="74">
        <f t="shared" si="19"/>
        <v>4215</v>
      </c>
      <c r="CE54" s="174">
        <v>255</v>
      </c>
      <c r="CF54" s="74">
        <f t="shared" si="20"/>
        <v>765</v>
      </c>
      <c r="CG54" s="174">
        <v>3081</v>
      </c>
      <c r="CH54" s="74">
        <f t="shared" si="21"/>
        <v>18486</v>
      </c>
      <c r="CI54" s="174">
        <v>20</v>
      </c>
      <c r="CJ54" s="174">
        <v>16</v>
      </c>
      <c r="CK54" s="174">
        <v>16</v>
      </c>
      <c r="CL54" s="100">
        <f t="shared" si="22"/>
        <v>1466.625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558</v>
      </c>
      <c r="DB54" s="83">
        <f t="shared" si="27"/>
        <v>1953</v>
      </c>
      <c r="DC54" s="174">
        <v>68</v>
      </c>
      <c r="DD54" s="83">
        <f t="shared" si="28"/>
        <v>238</v>
      </c>
      <c r="DE54" s="174">
        <v>2391</v>
      </c>
      <c r="DF54" s="83">
        <f t="shared" si="29"/>
        <v>16737</v>
      </c>
      <c r="DG54" s="174">
        <v>15</v>
      </c>
      <c r="DH54" s="174">
        <v>13</v>
      </c>
      <c r="DI54" s="174">
        <v>15</v>
      </c>
      <c r="DJ54" s="100">
        <f t="shared" si="30"/>
        <v>1261.8666666666666</v>
      </c>
      <c r="DK54" s="309"/>
      <c r="DL54" s="311"/>
      <c r="DM54" s="102">
        <v>56</v>
      </c>
      <c r="DN54" s="74">
        <f t="shared" si="31"/>
        <v>210</v>
      </c>
      <c r="DO54" s="1">
        <v>212</v>
      </c>
      <c r="DP54" s="74">
        <f t="shared" si="32"/>
        <v>795</v>
      </c>
      <c r="DQ54" s="1">
        <v>575</v>
      </c>
      <c r="DR54" s="74">
        <f t="shared" si="33"/>
        <v>4312.5</v>
      </c>
      <c r="DS54" s="1">
        <v>4</v>
      </c>
      <c r="DT54" s="1">
        <v>4</v>
      </c>
      <c r="DU54" s="110">
        <f t="shared" si="34"/>
        <v>4</v>
      </c>
      <c r="DV54" s="108">
        <f t="shared" si="35"/>
        <v>1329.375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2635790.5</v>
      </c>
      <c r="AW55" s="167">
        <f>SUM(AW49:AW54)</f>
        <v>3062167.5</v>
      </c>
      <c r="AX55" s="146">
        <f>SUM(AX49:AX54)</f>
        <v>1247625</v>
      </c>
      <c r="AY55" s="167">
        <f>SUM(AY49:AY54)</f>
        <v>33477.5</v>
      </c>
      <c r="AZ55" s="146">
        <f>SUM(AZ49:AZ54)</f>
        <v>967169</v>
      </c>
      <c r="BA55" s="255">
        <f>SUM(AV55:AZ55)</f>
        <v>7946229.5</v>
      </c>
      <c r="BC55" s="308" t="str">
        <f>C30</f>
        <v>VIERNES</v>
      </c>
      <c r="BD55" s="312">
        <f>AU30</f>
        <v>42426</v>
      </c>
      <c r="BE55" s="135">
        <v>2368</v>
      </c>
      <c r="BF55" s="82">
        <f t="shared" si="36"/>
        <v>8288</v>
      </c>
      <c r="BG55" s="79">
        <v>481</v>
      </c>
      <c r="BH55" s="82">
        <f t="shared" si="13"/>
        <v>1683.5</v>
      </c>
      <c r="BI55" s="79">
        <v>6658</v>
      </c>
      <c r="BJ55" s="82">
        <f t="shared" si="14"/>
        <v>46606</v>
      </c>
      <c r="BK55" s="79"/>
      <c r="BL55" s="174">
        <v>32</v>
      </c>
      <c r="BM55" s="174">
        <v>33</v>
      </c>
      <c r="BN55" s="119">
        <f t="shared" si="15"/>
        <v>1714.469696969697</v>
      </c>
      <c r="BO55" s="308" t="str">
        <f>BC55</f>
        <v>VIERNES</v>
      </c>
      <c r="BP55" s="314">
        <f>BD55</f>
        <v>42426</v>
      </c>
      <c r="BQ55" s="99">
        <v>2208</v>
      </c>
      <c r="BR55" s="83">
        <f t="shared" si="16"/>
        <v>7728</v>
      </c>
      <c r="BS55" s="174">
        <v>351</v>
      </c>
      <c r="BT55" s="83">
        <f t="shared" si="38"/>
        <v>1228.5</v>
      </c>
      <c r="BU55" s="174">
        <v>8119</v>
      </c>
      <c r="BV55" s="83">
        <f t="shared" si="39"/>
        <v>56833</v>
      </c>
      <c r="BW55" s="174"/>
      <c r="BX55" s="174">
        <v>27</v>
      </c>
      <c r="BY55" s="174">
        <v>28</v>
      </c>
      <c r="BZ55" s="100">
        <f t="shared" si="10"/>
        <v>2349.625</v>
      </c>
      <c r="CA55" s="308" t="str">
        <f>BO55</f>
        <v>VIERNES</v>
      </c>
      <c r="CB55" s="316">
        <f>BP55</f>
        <v>42426</v>
      </c>
      <c r="CC55" s="99">
        <v>1662</v>
      </c>
      <c r="CD55" s="74">
        <f t="shared" si="19"/>
        <v>4986</v>
      </c>
      <c r="CE55" s="174">
        <v>346</v>
      </c>
      <c r="CF55" s="74">
        <f t="shared" si="20"/>
        <v>1038</v>
      </c>
      <c r="CG55" s="174">
        <v>3776</v>
      </c>
      <c r="CH55" s="74">
        <f t="shared" si="21"/>
        <v>22656</v>
      </c>
      <c r="CI55" s="174"/>
      <c r="CJ55" s="174">
        <v>17</v>
      </c>
      <c r="CK55" s="174">
        <v>17</v>
      </c>
      <c r="CL55" s="100">
        <f t="shared" si="22"/>
        <v>1687.0588235294117</v>
      </c>
      <c r="CM55" s="308" t="str">
        <f>CA55</f>
        <v>VIERNES</v>
      </c>
      <c r="CN55" s="318">
        <f>CB55</f>
        <v>42426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VIERNES</v>
      </c>
      <c r="CZ55" s="306">
        <f>CN55</f>
        <v>42426</v>
      </c>
      <c r="DA55" s="99">
        <v>618</v>
      </c>
      <c r="DB55" s="83">
        <f t="shared" si="27"/>
        <v>2163</v>
      </c>
      <c r="DC55" s="174">
        <v>75</v>
      </c>
      <c r="DD55" s="83">
        <f t="shared" si="28"/>
        <v>262.5</v>
      </c>
      <c r="DE55" s="174">
        <v>2602</v>
      </c>
      <c r="DF55" s="83">
        <f t="shared" si="29"/>
        <v>18214</v>
      </c>
      <c r="DG55" s="174"/>
      <c r="DH55" s="174">
        <v>14</v>
      </c>
      <c r="DI55" s="174">
        <v>15</v>
      </c>
      <c r="DJ55" s="100">
        <f t="shared" si="30"/>
        <v>1375.9666666666667</v>
      </c>
      <c r="DK55" s="308" t="str">
        <f>CY55</f>
        <v>VIERNES</v>
      </c>
      <c r="DL55" s="310">
        <f>CZ55</f>
        <v>42426</v>
      </c>
      <c r="DM55" s="102">
        <v>26</v>
      </c>
      <c r="DN55" s="74">
        <f t="shared" si="31"/>
        <v>97.5</v>
      </c>
      <c r="DO55" s="1">
        <v>150</v>
      </c>
      <c r="DP55" s="74">
        <f t="shared" si="32"/>
        <v>562.5</v>
      </c>
      <c r="DQ55" s="1">
        <v>396</v>
      </c>
      <c r="DR55" s="74">
        <f t="shared" si="33"/>
        <v>2970</v>
      </c>
      <c r="DS55" s="1"/>
      <c r="DT55" s="1">
        <v>4</v>
      </c>
      <c r="DU55" s="110">
        <f t="shared" si="34"/>
        <v>4</v>
      </c>
      <c r="DV55" s="108">
        <f t="shared" si="35"/>
        <v>907.5</v>
      </c>
    </row>
    <row r="56" spans="8:126" ht="15.75" thickBot="1" x14ac:dyDescent="0.3">
      <c r="AV56" s="324">
        <f>AV55+AW55+AX55</f>
        <v>6945583</v>
      </c>
      <c r="AW56" s="325"/>
      <c r="AX56" s="326"/>
      <c r="AY56" s="324">
        <f>AY55+AZ55</f>
        <v>1000646.5</v>
      </c>
      <c r="AZ56" s="326"/>
      <c r="BA56" s="210"/>
      <c r="BC56" s="309"/>
      <c r="BD56" s="313"/>
      <c r="BE56" s="135">
        <v>1870</v>
      </c>
      <c r="BF56" s="82">
        <f t="shared" si="36"/>
        <v>6545</v>
      </c>
      <c r="BG56" s="79">
        <v>459</v>
      </c>
      <c r="BH56" s="82">
        <f t="shared" si="13"/>
        <v>1606.5</v>
      </c>
      <c r="BI56" s="79">
        <v>5812</v>
      </c>
      <c r="BJ56" s="82">
        <f t="shared" si="14"/>
        <v>40684</v>
      </c>
      <c r="BK56" s="79">
        <v>34</v>
      </c>
      <c r="BL56" s="174">
        <v>28</v>
      </c>
      <c r="BM56" s="174">
        <v>28</v>
      </c>
      <c r="BN56" s="119">
        <f t="shared" si="15"/>
        <v>1744.125</v>
      </c>
      <c r="BO56" s="309"/>
      <c r="BP56" s="315"/>
      <c r="BQ56" s="99">
        <v>1806</v>
      </c>
      <c r="BR56" s="83">
        <f t="shared" si="16"/>
        <v>6321</v>
      </c>
      <c r="BS56" s="174">
        <v>293</v>
      </c>
      <c r="BT56" s="83">
        <f t="shared" si="38"/>
        <v>1025.5</v>
      </c>
      <c r="BU56" s="174">
        <v>7331</v>
      </c>
      <c r="BV56" s="83">
        <f t="shared" si="39"/>
        <v>51317</v>
      </c>
      <c r="BW56" s="174">
        <v>28</v>
      </c>
      <c r="BX56" s="174">
        <v>28</v>
      </c>
      <c r="BY56" s="174">
        <v>28</v>
      </c>
      <c r="BZ56" s="100">
        <f t="shared" si="10"/>
        <v>2095.125</v>
      </c>
      <c r="CA56" s="309"/>
      <c r="CB56" s="317"/>
      <c r="CC56" s="99">
        <v>1281</v>
      </c>
      <c r="CD56" s="74">
        <f t="shared" si="19"/>
        <v>3843</v>
      </c>
      <c r="CE56" s="174">
        <v>349</v>
      </c>
      <c r="CF56" s="74">
        <f t="shared" si="20"/>
        <v>1047</v>
      </c>
      <c r="CG56" s="174">
        <v>3051</v>
      </c>
      <c r="CH56" s="74">
        <f t="shared" si="21"/>
        <v>18306</v>
      </c>
      <c r="CI56" s="174">
        <v>18</v>
      </c>
      <c r="CJ56" s="174">
        <v>15</v>
      </c>
      <c r="CK56" s="174">
        <v>15</v>
      </c>
      <c r="CL56" s="100">
        <f t="shared" si="22"/>
        <v>1546.4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511</v>
      </c>
      <c r="DB56" s="83">
        <f t="shared" si="27"/>
        <v>1788.5</v>
      </c>
      <c r="DC56" s="174">
        <v>75</v>
      </c>
      <c r="DD56" s="83">
        <f t="shared" si="28"/>
        <v>262.5</v>
      </c>
      <c r="DE56" s="174">
        <v>2276</v>
      </c>
      <c r="DF56" s="83">
        <f t="shared" si="29"/>
        <v>15932</v>
      </c>
      <c r="DG56" s="174">
        <v>15</v>
      </c>
      <c r="DH56" s="174">
        <v>12</v>
      </c>
      <c r="DI56" s="174">
        <v>14</v>
      </c>
      <c r="DJ56" s="100">
        <f t="shared" si="30"/>
        <v>1284.5</v>
      </c>
      <c r="DK56" s="309"/>
      <c r="DL56" s="311"/>
      <c r="DM56" s="102">
        <v>61</v>
      </c>
      <c r="DN56" s="74">
        <f t="shared" si="31"/>
        <v>228.75</v>
      </c>
      <c r="DO56" s="1">
        <v>192</v>
      </c>
      <c r="DP56" s="74">
        <f t="shared" si="32"/>
        <v>720</v>
      </c>
      <c r="DQ56" s="1">
        <v>555</v>
      </c>
      <c r="DR56" s="74">
        <f t="shared" si="33"/>
        <v>4162.5</v>
      </c>
      <c r="DS56" s="1">
        <v>4</v>
      </c>
      <c r="DT56" s="1">
        <v>4</v>
      </c>
      <c r="DU56" s="110">
        <f t="shared" si="34"/>
        <v>4</v>
      </c>
      <c r="DV56" s="108">
        <f t="shared" si="35"/>
        <v>1277.8125</v>
      </c>
    </row>
    <row r="57" spans="8:126" ht="16.5" thickTop="1" thickBot="1" x14ac:dyDescent="0.3">
      <c r="AX57" s="193">
        <f>AV56</f>
        <v>6945583</v>
      </c>
      <c r="AY57" s="194"/>
      <c r="AZ57" s="193">
        <f>AY56</f>
        <v>1000646.5</v>
      </c>
      <c r="BA57" s="213">
        <f>M36-BA55</f>
        <v>0</v>
      </c>
      <c r="BC57" s="308" t="str">
        <f>C31</f>
        <v>SÁBADO</v>
      </c>
      <c r="BD57" s="312">
        <f>AU31</f>
        <v>42427</v>
      </c>
      <c r="BE57" s="135">
        <v>865</v>
      </c>
      <c r="BF57" s="82">
        <f t="shared" si="36"/>
        <v>3027.5</v>
      </c>
      <c r="BG57" s="79">
        <v>277</v>
      </c>
      <c r="BH57" s="82">
        <f t="shared" si="13"/>
        <v>969.5</v>
      </c>
      <c r="BI57" s="79">
        <v>3651</v>
      </c>
      <c r="BJ57" s="82">
        <f t="shared" si="14"/>
        <v>25557</v>
      </c>
      <c r="BK57" s="79"/>
      <c r="BL57" s="174">
        <v>18</v>
      </c>
      <c r="BM57" s="174">
        <v>21</v>
      </c>
      <c r="BN57" s="119">
        <f t="shared" si="15"/>
        <v>1407.3333333333333</v>
      </c>
      <c r="BO57" s="308" t="str">
        <f>BC57</f>
        <v>SÁBADO</v>
      </c>
      <c r="BP57" s="314">
        <f>BD57</f>
        <v>42427</v>
      </c>
      <c r="BQ57" s="99">
        <v>1120</v>
      </c>
      <c r="BR57" s="83">
        <f t="shared" si="16"/>
        <v>3920</v>
      </c>
      <c r="BS57" s="174">
        <v>279</v>
      </c>
      <c r="BT57" s="83">
        <f t="shared" si="38"/>
        <v>976.5</v>
      </c>
      <c r="BU57" s="174">
        <v>5875</v>
      </c>
      <c r="BV57" s="83">
        <f t="shared" si="39"/>
        <v>41125</v>
      </c>
      <c r="BW57" s="174"/>
      <c r="BX57" s="174">
        <v>18</v>
      </c>
      <c r="BY57" s="174">
        <v>19</v>
      </c>
      <c r="BZ57" s="100">
        <f t="shared" si="10"/>
        <v>2422.1842105263158</v>
      </c>
      <c r="CA57" s="308" t="str">
        <f>BO57</f>
        <v>SÁBADO</v>
      </c>
      <c r="CB57" s="316">
        <f>BP57</f>
        <v>42427</v>
      </c>
      <c r="CC57" s="99">
        <v>674</v>
      </c>
      <c r="CD57" s="74">
        <f t="shared" si="19"/>
        <v>2022</v>
      </c>
      <c r="CE57" s="174">
        <v>169</v>
      </c>
      <c r="CF57" s="74">
        <f t="shared" si="20"/>
        <v>507</v>
      </c>
      <c r="CG57" s="174">
        <v>2184</v>
      </c>
      <c r="CH57" s="74">
        <f t="shared" si="21"/>
        <v>13104</v>
      </c>
      <c r="CI57" s="174"/>
      <c r="CJ57" s="174">
        <v>11</v>
      </c>
      <c r="CK57" s="174">
        <v>19</v>
      </c>
      <c r="CL57" s="100">
        <f t="shared" si="22"/>
        <v>822.78947368421052</v>
      </c>
      <c r="CM57" s="308" t="str">
        <f>CA57</f>
        <v>SÁBADO</v>
      </c>
      <c r="CN57" s="318">
        <f>CB57</f>
        <v>42427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SÁBADO</v>
      </c>
      <c r="CZ57" s="306">
        <f>CN57</f>
        <v>42427</v>
      </c>
      <c r="DA57" s="99">
        <v>342</v>
      </c>
      <c r="DB57" s="83">
        <f t="shared" si="27"/>
        <v>1197</v>
      </c>
      <c r="DC57" s="174">
        <v>60</v>
      </c>
      <c r="DD57" s="83">
        <f t="shared" si="28"/>
        <v>210</v>
      </c>
      <c r="DE57" s="174">
        <v>1626</v>
      </c>
      <c r="DF57" s="83">
        <f t="shared" si="29"/>
        <v>11382</v>
      </c>
      <c r="DG57" s="174"/>
      <c r="DH57" s="174">
        <v>10</v>
      </c>
      <c r="DI57" s="174">
        <v>12</v>
      </c>
      <c r="DJ57" s="100">
        <f t="shared" si="30"/>
        <v>1065.75</v>
      </c>
      <c r="DK57" s="308" t="str">
        <f>CY57</f>
        <v>SÁBADO</v>
      </c>
      <c r="DL57" s="310">
        <f>CZ57</f>
        <v>42427</v>
      </c>
      <c r="DM57" s="102">
        <v>11</v>
      </c>
      <c r="DN57" s="74">
        <f t="shared" si="31"/>
        <v>41.25</v>
      </c>
      <c r="DO57" s="1">
        <v>150</v>
      </c>
      <c r="DP57" s="74">
        <f t="shared" si="32"/>
        <v>562.5</v>
      </c>
      <c r="DQ57" s="1">
        <v>413</v>
      </c>
      <c r="DR57" s="74">
        <f t="shared" si="33"/>
        <v>3097.5</v>
      </c>
      <c r="DS57" s="1"/>
      <c r="DT57" s="1">
        <v>4</v>
      </c>
      <c r="DU57" s="110">
        <f t="shared" si="34"/>
        <v>4</v>
      </c>
      <c r="DV57" s="108">
        <f t="shared" si="35"/>
        <v>925.3125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862</v>
      </c>
      <c r="BF58" s="82">
        <f t="shared" si="36"/>
        <v>3017</v>
      </c>
      <c r="BG58" s="79">
        <v>410</v>
      </c>
      <c r="BH58" s="82">
        <f t="shared" si="13"/>
        <v>1435</v>
      </c>
      <c r="BI58" s="79">
        <v>4682</v>
      </c>
      <c r="BJ58" s="82">
        <f t="shared" si="14"/>
        <v>32774</v>
      </c>
      <c r="BK58" s="79">
        <v>24</v>
      </c>
      <c r="BL58" s="174">
        <v>22</v>
      </c>
      <c r="BM58" s="174">
        <v>21</v>
      </c>
      <c r="BN58" s="119">
        <f t="shared" si="15"/>
        <v>1772.6666666666667</v>
      </c>
      <c r="BO58" s="309"/>
      <c r="BP58" s="315"/>
      <c r="BQ58" s="99">
        <v>646</v>
      </c>
      <c r="BR58" s="83">
        <f t="shared" si="16"/>
        <v>2261</v>
      </c>
      <c r="BS58" s="174">
        <v>203</v>
      </c>
      <c r="BT58" s="83">
        <f t="shared" si="38"/>
        <v>710.5</v>
      </c>
      <c r="BU58" s="174">
        <v>4055</v>
      </c>
      <c r="BV58" s="83">
        <f t="shared" si="39"/>
        <v>28385</v>
      </c>
      <c r="BW58" s="174">
        <v>19</v>
      </c>
      <c r="BX58" s="174">
        <v>12</v>
      </c>
      <c r="BY58" s="174">
        <v>15</v>
      </c>
      <c r="BZ58" s="100">
        <f t="shared" si="10"/>
        <v>2090.4333333333334</v>
      </c>
      <c r="CA58" s="309"/>
      <c r="CB58" s="317"/>
      <c r="CC58" s="99">
        <v>476</v>
      </c>
      <c r="CD58" s="74">
        <f t="shared" si="19"/>
        <v>1428</v>
      </c>
      <c r="CE58" s="174">
        <v>195</v>
      </c>
      <c r="CF58" s="74">
        <f t="shared" si="20"/>
        <v>585</v>
      </c>
      <c r="CG58" s="174">
        <v>1696</v>
      </c>
      <c r="CH58" s="74">
        <f t="shared" si="21"/>
        <v>10176</v>
      </c>
      <c r="CI58" s="174">
        <v>13</v>
      </c>
      <c r="CJ58" s="174">
        <v>10</v>
      </c>
      <c r="CK58" s="174">
        <v>10</v>
      </c>
      <c r="CL58" s="100">
        <f t="shared" si="22"/>
        <v>1218.9000000000001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274</v>
      </c>
      <c r="DB58" s="83">
        <f t="shared" si="27"/>
        <v>959</v>
      </c>
      <c r="DC58" s="174">
        <v>54</v>
      </c>
      <c r="DD58" s="83">
        <f t="shared" si="28"/>
        <v>189</v>
      </c>
      <c r="DE58" s="174">
        <v>1668</v>
      </c>
      <c r="DF58" s="83">
        <f t="shared" si="29"/>
        <v>11676</v>
      </c>
      <c r="DG58" s="174">
        <v>11</v>
      </c>
      <c r="DH58" s="174">
        <v>7</v>
      </c>
      <c r="DI58" s="174">
        <v>8</v>
      </c>
      <c r="DJ58" s="100">
        <f t="shared" si="30"/>
        <v>1603</v>
      </c>
      <c r="DK58" s="309"/>
      <c r="DL58" s="311"/>
      <c r="DM58" s="102">
        <v>28</v>
      </c>
      <c r="DN58" s="74">
        <f t="shared" si="31"/>
        <v>105</v>
      </c>
      <c r="DO58" s="1">
        <v>144</v>
      </c>
      <c r="DP58" s="74">
        <f t="shared" si="32"/>
        <v>540</v>
      </c>
      <c r="DQ58" s="1">
        <v>440</v>
      </c>
      <c r="DR58" s="74">
        <f t="shared" si="33"/>
        <v>3300</v>
      </c>
      <c r="DS58" s="1">
        <v>4</v>
      </c>
      <c r="DT58" s="1">
        <v>4</v>
      </c>
      <c r="DU58" s="110">
        <f t="shared" si="34"/>
        <v>4</v>
      </c>
      <c r="DV58" s="108">
        <f t="shared" si="35"/>
        <v>986.25</v>
      </c>
    </row>
    <row r="59" spans="8:126" ht="15.75" thickTop="1" x14ac:dyDescent="0.25">
      <c r="BC59" s="308" t="str">
        <f>C32</f>
        <v>DOMINGO</v>
      </c>
      <c r="BD59" s="312">
        <f>AU32</f>
        <v>42428</v>
      </c>
      <c r="BE59" s="135">
        <v>593</v>
      </c>
      <c r="BF59" s="82">
        <f t="shared" si="36"/>
        <v>2075.5</v>
      </c>
      <c r="BG59" s="79">
        <v>311</v>
      </c>
      <c r="BH59" s="82">
        <f t="shared" si="13"/>
        <v>1088.5</v>
      </c>
      <c r="BI59" s="79">
        <v>2899</v>
      </c>
      <c r="BJ59" s="82">
        <f t="shared" si="14"/>
        <v>20293</v>
      </c>
      <c r="BK59" s="79"/>
      <c r="BL59" s="174">
        <v>17</v>
      </c>
      <c r="BM59" s="174">
        <v>15</v>
      </c>
      <c r="BN59" s="119">
        <f t="shared" si="15"/>
        <v>1563.8</v>
      </c>
      <c r="BO59" s="308" t="str">
        <f>BC59</f>
        <v>DOMINGO</v>
      </c>
      <c r="BP59" s="314">
        <f>BD59</f>
        <v>42428</v>
      </c>
      <c r="BQ59" s="99">
        <v>443</v>
      </c>
      <c r="BR59" s="83">
        <f t="shared" si="16"/>
        <v>1550.5</v>
      </c>
      <c r="BS59" s="174">
        <v>247</v>
      </c>
      <c r="BT59" s="83">
        <f t="shared" si="38"/>
        <v>864.5</v>
      </c>
      <c r="BU59" s="174">
        <v>3341</v>
      </c>
      <c r="BV59" s="83">
        <f t="shared" si="39"/>
        <v>23387</v>
      </c>
      <c r="BW59" s="174"/>
      <c r="BX59" s="174">
        <v>17</v>
      </c>
      <c r="BY59" s="174">
        <v>19</v>
      </c>
      <c r="BZ59" s="100">
        <f t="shared" si="10"/>
        <v>1358</v>
      </c>
      <c r="CA59" s="308" t="str">
        <f>BO59</f>
        <v>DOMINGO</v>
      </c>
      <c r="CB59" s="316">
        <f>BP59</f>
        <v>42428</v>
      </c>
      <c r="CC59" s="99">
        <v>204</v>
      </c>
      <c r="CD59" s="74">
        <f t="shared" si="19"/>
        <v>612</v>
      </c>
      <c r="CE59" s="174">
        <v>193</v>
      </c>
      <c r="CF59" s="74">
        <f t="shared" si="20"/>
        <v>579</v>
      </c>
      <c r="CG59" s="174">
        <v>1393</v>
      </c>
      <c r="CH59" s="74">
        <f t="shared" si="21"/>
        <v>8358</v>
      </c>
      <c r="CI59" s="174"/>
      <c r="CJ59" s="174">
        <v>11</v>
      </c>
      <c r="CK59" s="174">
        <v>11</v>
      </c>
      <c r="CL59" s="100">
        <f t="shared" si="22"/>
        <v>868.09090909090912</v>
      </c>
      <c r="CM59" s="308" t="str">
        <f>CA59</f>
        <v>DOMINGO</v>
      </c>
      <c r="CN59" s="318">
        <f>CB59</f>
        <v>42428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DOMINGO</v>
      </c>
      <c r="CZ59" s="306">
        <f>CN59</f>
        <v>42428</v>
      </c>
      <c r="DA59" s="99">
        <v>126</v>
      </c>
      <c r="DB59" s="83">
        <f t="shared" si="27"/>
        <v>441</v>
      </c>
      <c r="DC59" s="174">
        <v>22</v>
      </c>
      <c r="DD59" s="83">
        <f t="shared" si="28"/>
        <v>77</v>
      </c>
      <c r="DE59" s="174">
        <v>634</v>
      </c>
      <c r="DF59" s="83">
        <f t="shared" si="29"/>
        <v>4438</v>
      </c>
      <c r="DG59" s="174"/>
      <c r="DH59" s="174">
        <v>5</v>
      </c>
      <c r="DI59" s="174">
        <v>4</v>
      </c>
      <c r="DJ59" s="100">
        <f t="shared" si="30"/>
        <v>1239</v>
      </c>
      <c r="DK59" s="308" t="str">
        <f>CY59</f>
        <v>DOMINGO</v>
      </c>
      <c r="DL59" s="310">
        <f>CZ59</f>
        <v>42428</v>
      </c>
      <c r="DM59" s="102">
        <v>0</v>
      </c>
      <c r="DN59" s="74">
        <f t="shared" si="31"/>
        <v>0</v>
      </c>
      <c r="DO59" s="1">
        <v>98</v>
      </c>
      <c r="DP59" s="74">
        <f t="shared" si="32"/>
        <v>367.5</v>
      </c>
      <c r="DQ59" s="1">
        <v>250</v>
      </c>
      <c r="DR59" s="74">
        <f t="shared" si="33"/>
        <v>1875</v>
      </c>
      <c r="DS59" s="1"/>
      <c r="DT59" s="1">
        <v>4</v>
      </c>
      <c r="DU59" s="110">
        <f t="shared" si="34"/>
        <v>4</v>
      </c>
      <c r="DV59" s="108">
        <f t="shared" si="35"/>
        <v>560.625</v>
      </c>
    </row>
    <row r="60" spans="8:126" ht="15.75" thickBot="1" x14ac:dyDescent="0.3">
      <c r="BC60" s="309"/>
      <c r="BD60" s="313"/>
      <c r="BE60" s="135">
        <v>662</v>
      </c>
      <c r="BF60" s="82">
        <f t="shared" si="36"/>
        <v>2317</v>
      </c>
      <c r="BG60" s="79">
        <v>500</v>
      </c>
      <c r="BH60" s="82">
        <f t="shared" si="13"/>
        <v>1750</v>
      </c>
      <c r="BI60" s="79">
        <v>4198</v>
      </c>
      <c r="BJ60" s="82">
        <f t="shared" si="14"/>
        <v>29386</v>
      </c>
      <c r="BK60" s="79">
        <v>21</v>
      </c>
      <c r="BL60" s="174">
        <v>19</v>
      </c>
      <c r="BM60" s="174">
        <v>19</v>
      </c>
      <c r="BN60" s="119">
        <f t="shared" si="15"/>
        <v>1760.6842105263158</v>
      </c>
      <c r="BO60" s="309"/>
      <c r="BP60" s="315"/>
      <c r="BQ60" s="99">
        <v>372</v>
      </c>
      <c r="BR60" s="83">
        <f t="shared" si="16"/>
        <v>1302</v>
      </c>
      <c r="BS60" s="174">
        <v>217</v>
      </c>
      <c r="BT60" s="83">
        <f t="shared" si="38"/>
        <v>759.5</v>
      </c>
      <c r="BU60" s="174">
        <v>3016</v>
      </c>
      <c r="BV60" s="83">
        <f t="shared" si="39"/>
        <v>21112</v>
      </c>
      <c r="BW60" s="174">
        <v>17</v>
      </c>
      <c r="BX60" s="174">
        <v>10</v>
      </c>
      <c r="BY60" s="174">
        <v>10</v>
      </c>
      <c r="BZ60" s="100">
        <f t="shared" si="10"/>
        <v>2317.35</v>
      </c>
      <c r="CA60" s="309"/>
      <c r="CB60" s="317"/>
      <c r="CC60" s="99">
        <v>244</v>
      </c>
      <c r="CD60" s="74">
        <f t="shared" si="19"/>
        <v>732</v>
      </c>
      <c r="CE60" s="174">
        <v>151</v>
      </c>
      <c r="CF60" s="74">
        <f t="shared" si="20"/>
        <v>453</v>
      </c>
      <c r="CG60" s="174">
        <v>1251</v>
      </c>
      <c r="CH60" s="74">
        <f t="shared" si="21"/>
        <v>7506</v>
      </c>
      <c r="CI60" s="174">
        <v>12</v>
      </c>
      <c r="CJ60" s="174">
        <v>9</v>
      </c>
      <c r="CK60" s="174">
        <v>10</v>
      </c>
      <c r="CL60" s="100">
        <f t="shared" si="22"/>
        <v>869.1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73</v>
      </c>
      <c r="DB60" s="83">
        <f t="shared" si="27"/>
        <v>255.5</v>
      </c>
      <c r="DC60" s="174">
        <v>27</v>
      </c>
      <c r="DD60" s="83">
        <f t="shared" si="28"/>
        <v>94.5</v>
      </c>
      <c r="DE60" s="174">
        <v>568</v>
      </c>
      <c r="DF60" s="83">
        <f t="shared" si="29"/>
        <v>3976</v>
      </c>
      <c r="DG60" s="174">
        <v>5</v>
      </c>
      <c r="DH60" s="174">
        <v>4</v>
      </c>
      <c r="DI60" s="174">
        <v>5</v>
      </c>
      <c r="DJ60" s="100">
        <f t="shared" si="30"/>
        <v>865.2</v>
      </c>
      <c r="DK60" s="309"/>
      <c r="DL60" s="311"/>
      <c r="DM60" s="102">
        <v>0</v>
      </c>
      <c r="DN60" s="74">
        <f t="shared" si="31"/>
        <v>0</v>
      </c>
      <c r="DO60" s="1">
        <v>102</v>
      </c>
      <c r="DP60" s="74">
        <f t="shared" si="32"/>
        <v>382.5</v>
      </c>
      <c r="DQ60" s="1">
        <v>461</v>
      </c>
      <c r="DR60" s="74">
        <f t="shared" si="33"/>
        <v>3457.5</v>
      </c>
      <c r="DS60" s="1">
        <v>4</v>
      </c>
      <c r="DT60" s="1">
        <v>4</v>
      </c>
      <c r="DU60" s="110">
        <f t="shared" si="34"/>
        <v>4</v>
      </c>
      <c r="DV60" s="108">
        <f t="shared" si="35"/>
        <v>960</v>
      </c>
    </row>
    <row r="61" spans="8:126" x14ac:dyDescent="0.25">
      <c r="BC61" s="308" t="str">
        <f>C33</f>
        <v>LUNES</v>
      </c>
      <c r="BD61" s="312">
        <f>AU33</f>
        <v>42429</v>
      </c>
      <c r="BE61" s="135">
        <v>2284</v>
      </c>
      <c r="BF61" s="82">
        <f t="shared" si="36"/>
        <v>7994</v>
      </c>
      <c r="BG61" s="79">
        <v>373</v>
      </c>
      <c r="BH61" s="82">
        <f t="shared" si="13"/>
        <v>1305.5</v>
      </c>
      <c r="BI61" s="79">
        <v>6261</v>
      </c>
      <c r="BJ61" s="82">
        <f t="shared" si="14"/>
        <v>43827</v>
      </c>
      <c r="BK61" s="79"/>
      <c r="BL61" s="174">
        <v>29</v>
      </c>
      <c r="BM61" s="174">
        <v>31</v>
      </c>
      <c r="BN61" s="119">
        <f t="shared" si="15"/>
        <v>1713.758064516129</v>
      </c>
      <c r="BO61" s="308" t="str">
        <f>BC61</f>
        <v>LUNES</v>
      </c>
      <c r="BP61" s="314">
        <f>BD61</f>
        <v>42429</v>
      </c>
      <c r="BQ61" s="99">
        <v>1999</v>
      </c>
      <c r="BR61" s="83">
        <f t="shared" si="16"/>
        <v>6996.5</v>
      </c>
      <c r="BS61" s="174">
        <v>293</v>
      </c>
      <c r="BT61" s="83">
        <f t="shared" si="38"/>
        <v>1025.5</v>
      </c>
      <c r="BU61" s="174">
        <v>7741</v>
      </c>
      <c r="BV61" s="83">
        <f t="shared" si="39"/>
        <v>54187</v>
      </c>
      <c r="BW61" s="174"/>
      <c r="BX61" s="174">
        <v>27</v>
      </c>
      <c r="BY61" s="174">
        <v>27</v>
      </c>
      <c r="BZ61" s="100">
        <f t="shared" si="10"/>
        <v>2304.037037037037</v>
      </c>
      <c r="CA61" s="308" t="str">
        <f>BO61</f>
        <v>LUNES</v>
      </c>
      <c r="CB61" s="316">
        <f>BP61</f>
        <v>42429</v>
      </c>
      <c r="CC61" s="99">
        <v>1724</v>
      </c>
      <c r="CD61" s="74">
        <f t="shared" si="19"/>
        <v>5172</v>
      </c>
      <c r="CE61" s="174">
        <v>362</v>
      </c>
      <c r="CF61" s="74">
        <f t="shared" si="20"/>
        <v>1086</v>
      </c>
      <c r="CG61" s="174">
        <v>3609</v>
      </c>
      <c r="CH61" s="74">
        <f t="shared" si="21"/>
        <v>21654</v>
      </c>
      <c r="CI61" s="174"/>
      <c r="CJ61" s="174">
        <v>19</v>
      </c>
      <c r="CK61" s="174">
        <v>16</v>
      </c>
      <c r="CL61" s="100">
        <f t="shared" si="22"/>
        <v>1744.5</v>
      </c>
      <c r="CM61" s="308" t="str">
        <f>CA61</f>
        <v>LUNES</v>
      </c>
      <c r="CN61" s="318">
        <f>CB61</f>
        <v>42429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LUNES</v>
      </c>
      <c r="CZ61" s="306">
        <f>CN61</f>
        <v>42429</v>
      </c>
      <c r="DA61" s="99">
        <v>657</v>
      </c>
      <c r="DB61" s="83">
        <f t="shared" si="27"/>
        <v>2299.5</v>
      </c>
      <c r="DC61" s="174">
        <v>58</v>
      </c>
      <c r="DD61" s="83">
        <f t="shared" si="28"/>
        <v>203</v>
      </c>
      <c r="DE61" s="174">
        <v>2686</v>
      </c>
      <c r="DF61" s="83">
        <f t="shared" si="29"/>
        <v>18802</v>
      </c>
      <c r="DG61" s="174"/>
      <c r="DH61" s="174">
        <v>15</v>
      </c>
      <c r="DI61" s="174">
        <v>15</v>
      </c>
      <c r="DJ61" s="100">
        <f t="shared" si="30"/>
        <v>1420.3</v>
      </c>
      <c r="DK61" s="308" t="str">
        <f>CY61</f>
        <v>LUNES</v>
      </c>
      <c r="DL61" s="310">
        <f>CZ61</f>
        <v>42429</v>
      </c>
      <c r="DM61" s="102">
        <v>36</v>
      </c>
      <c r="DN61" s="74">
        <f t="shared" si="31"/>
        <v>135</v>
      </c>
      <c r="DO61" s="1">
        <v>102</v>
      </c>
      <c r="DP61" s="74">
        <f t="shared" si="32"/>
        <v>382.5</v>
      </c>
      <c r="DQ61" s="1">
        <v>515</v>
      </c>
      <c r="DR61" s="74">
        <f t="shared" si="33"/>
        <v>3862.5</v>
      </c>
      <c r="DS61" s="1"/>
      <c r="DT61" s="1">
        <v>3</v>
      </c>
      <c r="DU61" s="110">
        <f t="shared" si="34"/>
        <v>3</v>
      </c>
      <c r="DV61" s="108">
        <f t="shared" si="35"/>
        <v>1460</v>
      </c>
    </row>
    <row r="62" spans="8:126" ht="15.75" thickBot="1" x14ac:dyDescent="0.3">
      <c r="BC62" s="309"/>
      <c r="BD62" s="313"/>
      <c r="BE62" s="135">
        <v>2268</v>
      </c>
      <c r="BF62" s="82">
        <f t="shared" si="36"/>
        <v>7938</v>
      </c>
      <c r="BG62" s="79">
        <v>468</v>
      </c>
      <c r="BH62" s="82">
        <f t="shared" si="13"/>
        <v>1638</v>
      </c>
      <c r="BI62" s="79">
        <v>6455</v>
      </c>
      <c r="BJ62" s="82">
        <f t="shared" si="14"/>
        <v>45185</v>
      </c>
      <c r="BK62" s="79">
        <v>31</v>
      </c>
      <c r="BL62" s="174">
        <v>30</v>
      </c>
      <c r="BM62" s="174">
        <v>29</v>
      </c>
      <c r="BN62" s="119">
        <f t="shared" si="15"/>
        <v>1888.3103448275863</v>
      </c>
      <c r="BO62" s="309"/>
      <c r="BP62" s="315"/>
      <c r="BQ62" s="99">
        <v>1903</v>
      </c>
      <c r="BR62" s="83">
        <f t="shared" si="16"/>
        <v>6660.5</v>
      </c>
      <c r="BS62" s="174">
        <v>253</v>
      </c>
      <c r="BT62" s="83">
        <f t="shared" si="38"/>
        <v>885.5</v>
      </c>
      <c r="BU62" s="174">
        <v>7053</v>
      </c>
      <c r="BV62" s="83">
        <f t="shared" si="39"/>
        <v>49371</v>
      </c>
      <c r="BW62" s="174">
        <v>27</v>
      </c>
      <c r="BX62" s="174">
        <v>24</v>
      </c>
      <c r="BY62" s="174">
        <v>24</v>
      </c>
      <c r="BZ62" s="100">
        <f t="shared" si="10"/>
        <v>2371.5416666666665</v>
      </c>
      <c r="CA62" s="309"/>
      <c r="CB62" s="317"/>
      <c r="CC62" s="99">
        <v>1249</v>
      </c>
      <c r="CD62" s="74">
        <f t="shared" si="19"/>
        <v>3747</v>
      </c>
      <c r="CE62" s="174">
        <v>227</v>
      </c>
      <c r="CF62" s="74">
        <f t="shared" si="20"/>
        <v>681</v>
      </c>
      <c r="CG62" s="174">
        <v>2618</v>
      </c>
      <c r="CH62" s="74">
        <f t="shared" si="21"/>
        <v>15708</v>
      </c>
      <c r="CI62" s="174">
        <v>19</v>
      </c>
      <c r="CJ62" s="174">
        <v>14</v>
      </c>
      <c r="CK62" s="174">
        <v>14</v>
      </c>
      <c r="CL62" s="100">
        <f t="shared" si="22"/>
        <v>1438.2857142857142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527</v>
      </c>
      <c r="DB62" s="83">
        <f t="shared" si="27"/>
        <v>1844.5</v>
      </c>
      <c r="DC62" s="174">
        <v>87</v>
      </c>
      <c r="DD62" s="83">
        <f t="shared" si="28"/>
        <v>304.5</v>
      </c>
      <c r="DE62" s="174">
        <v>2654</v>
      </c>
      <c r="DF62" s="83">
        <f t="shared" si="29"/>
        <v>18578</v>
      </c>
      <c r="DG62" s="174">
        <v>16</v>
      </c>
      <c r="DH62" s="174">
        <v>15</v>
      </c>
      <c r="DI62" s="174">
        <v>15</v>
      </c>
      <c r="DJ62" s="100">
        <f t="shared" si="30"/>
        <v>1381.8</v>
      </c>
      <c r="DK62" s="309"/>
      <c r="DL62" s="311"/>
      <c r="DM62" s="102">
        <v>48</v>
      </c>
      <c r="DN62" s="74">
        <f t="shared" si="31"/>
        <v>180</v>
      </c>
      <c r="DO62" s="1">
        <v>194</v>
      </c>
      <c r="DP62" s="74">
        <f t="shared" si="32"/>
        <v>727.5</v>
      </c>
      <c r="DQ62" s="1">
        <v>514</v>
      </c>
      <c r="DR62" s="74">
        <f t="shared" si="33"/>
        <v>3855</v>
      </c>
      <c r="DS62" s="1">
        <v>4</v>
      </c>
      <c r="DT62" s="1">
        <v>4</v>
      </c>
      <c r="DU62" s="110">
        <f t="shared" si="34"/>
        <v>4</v>
      </c>
      <c r="DV62" s="108">
        <f t="shared" si="35"/>
        <v>1190.625</v>
      </c>
    </row>
    <row r="63" spans="8:126" x14ac:dyDescent="0.25">
      <c r="BC63" s="308"/>
      <c r="BD63" s="312"/>
      <c r="BE63" s="135"/>
      <c r="BF63" s="82">
        <f t="shared" si="36"/>
        <v>0</v>
      </c>
      <c r="BG63" s="79"/>
      <c r="BH63" s="82">
        <f t="shared" si="13"/>
        <v>0</v>
      </c>
      <c r="BI63" s="79"/>
      <c r="BJ63" s="82">
        <f t="shared" si="14"/>
        <v>0</v>
      </c>
      <c r="BK63" s="79"/>
      <c r="BL63" s="174"/>
      <c r="BM63" s="174"/>
      <c r="BN63" s="119" t="e">
        <f t="shared" si="15"/>
        <v>#DIV/0!</v>
      </c>
      <c r="BO63" s="308"/>
      <c r="BP63" s="314"/>
      <c r="BQ63" s="99"/>
      <c r="BR63" s="83">
        <f t="shared" si="16"/>
        <v>0</v>
      </c>
      <c r="BS63" s="174"/>
      <c r="BT63" s="83">
        <f t="shared" si="38"/>
        <v>0</v>
      </c>
      <c r="BU63" s="174"/>
      <c r="BV63" s="83">
        <f t="shared" si="39"/>
        <v>0</v>
      </c>
      <c r="BW63" s="174"/>
      <c r="BX63" s="174"/>
      <c r="BY63" s="174"/>
      <c r="BZ63" s="100" t="e">
        <f t="shared" si="10"/>
        <v>#DIV/0!</v>
      </c>
      <c r="CA63" s="308"/>
      <c r="CB63" s="316"/>
      <c r="CC63" s="99"/>
      <c r="CD63" s="74">
        <f t="shared" si="19"/>
        <v>0</v>
      </c>
      <c r="CE63" s="174"/>
      <c r="CF63" s="74">
        <f t="shared" si="20"/>
        <v>0</v>
      </c>
      <c r="CG63" s="174"/>
      <c r="CH63" s="74">
        <f t="shared" si="21"/>
        <v>0</v>
      </c>
      <c r="CI63" s="174"/>
      <c r="CJ63" s="174"/>
      <c r="CK63" s="174"/>
      <c r="CL63" s="100" t="e">
        <f t="shared" si="22"/>
        <v>#DIV/0!</v>
      </c>
      <c r="CM63" s="308"/>
      <c r="CN63" s="318"/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/>
      <c r="CZ63" s="306"/>
      <c r="DA63" s="99"/>
      <c r="DB63" s="83">
        <f t="shared" si="27"/>
        <v>0</v>
      </c>
      <c r="DC63" s="174"/>
      <c r="DD63" s="83">
        <f t="shared" si="28"/>
        <v>0</v>
      </c>
      <c r="DE63" s="174"/>
      <c r="DF63" s="83">
        <f t="shared" si="29"/>
        <v>0</v>
      </c>
      <c r="DG63" s="174"/>
      <c r="DH63" s="174"/>
      <c r="DI63" s="174"/>
      <c r="DJ63" s="100" t="e">
        <f t="shared" si="30"/>
        <v>#DIV/0!</v>
      </c>
      <c r="DK63" s="308"/>
      <c r="DL63" s="310"/>
      <c r="DM63" s="102"/>
      <c r="DN63" s="74">
        <f t="shared" si="31"/>
        <v>0</v>
      </c>
      <c r="DO63" s="1"/>
      <c r="DP63" s="74">
        <f t="shared" si="32"/>
        <v>0</v>
      </c>
      <c r="DQ63" s="1"/>
      <c r="DR63" s="74">
        <f t="shared" si="33"/>
        <v>0</v>
      </c>
      <c r="DS63" s="1"/>
      <c r="DT63" s="1"/>
      <c r="DU63" s="110">
        <f t="shared" si="34"/>
        <v>0</v>
      </c>
      <c r="DV63" s="108" t="e">
        <f t="shared" si="35"/>
        <v>#DIV/0!</v>
      </c>
    </row>
    <row r="64" spans="8:126" ht="15.75" thickBot="1" x14ac:dyDescent="0.3">
      <c r="BC64" s="309"/>
      <c r="BD64" s="313"/>
      <c r="BE64" s="135"/>
      <c r="BF64" s="82">
        <f t="shared" si="36"/>
        <v>0</v>
      </c>
      <c r="BG64" s="79"/>
      <c r="BH64" s="82">
        <f t="shared" si="13"/>
        <v>0</v>
      </c>
      <c r="BI64" s="79"/>
      <c r="BJ64" s="82">
        <f t="shared" si="14"/>
        <v>0</v>
      </c>
      <c r="BK64" s="79"/>
      <c r="BL64" s="174"/>
      <c r="BM64" s="174"/>
      <c r="BN64" s="119" t="e">
        <f t="shared" si="15"/>
        <v>#DIV/0!</v>
      </c>
      <c r="BO64" s="309"/>
      <c r="BP64" s="315"/>
      <c r="BQ64" s="99"/>
      <c r="BR64" s="83">
        <f t="shared" si="16"/>
        <v>0</v>
      </c>
      <c r="BS64" s="174"/>
      <c r="BT64" s="83">
        <f t="shared" si="38"/>
        <v>0</v>
      </c>
      <c r="BU64" s="174"/>
      <c r="BV64" s="83">
        <f t="shared" si="39"/>
        <v>0</v>
      </c>
      <c r="BW64" s="174"/>
      <c r="BX64" s="174"/>
      <c r="BY64" s="174"/>
      <c r="BZ64" s="100" t="e">
        <f t="shared" si="10"/>
        <v>#DIV/0!</v>
      </c>
      <c r="CA64" s="309"/>
      <c r="CB64" s="317"/>
      <c r="CC64" s="99"/>
      <c r="CD64" s="74">
        <f t="shared" si="19"/>
        <v>0</v>
      </c>
      <c r="CE64" s="174"/>
      <c r="CF64" s="74">
        <f t="shared" si="20"/>
        <v>0</v>
      </c>
      <c r="CG64" s="174"/>
      <c r="CH64" s="74">
        <f t="shared" si="21"/>
        <v>0</v>
      </c>
      <c r="CI64" s="174"/>
      <c r="CJ64" s="174"/>
      <c r="CK64" s="174"/>
      <c r="CL64" s="100" t="e">
        <f t="shared" si="22"/>
        <v>#DIV/0!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/>
      <c r="DB64" s="83">
        <f t="shared" si="27"/>
        <v>0</v>
      </c>
      <c r="DC64" s="174"/>
      <c r="DD64" s="83">
        <f t="shared" si="28"/>
        <v>0</v>
      </c>
      <c r="DE64" s="174"/>
      <c r="DF64" s="83">
        <f t="shared" si="29"/>
        <v>0</v>
      </c>
      <c r="DG64" s="174"/>
      <c r="DH64" s="174"/>
      <c r="DI64" s="174"/>
      <c r="DJ64" s="100" t="e">
        <f t="shared" si="30"/>
        <v>#DIV/0!</v>
      </c>
      <c r="DK64" s="309"/>
      <c r="DL64" s="311"/>
      <c r="DM64" s="102"/>
      <c r="DN64" s="74">
        <f t="shared" si="31"/>
        <v>0</v>
      </c>
      <c r="DO64" s="1"/>
      <c r="DP64" s="74">
        <f t="shared" si="32"/>
        <v>0</v>
      </c>
      <c r="DQ64" s="1"/>
      <c r="DR64" s="74">
        <f t="shared" si="33"/>
        <v>0</v>
      </c>
      <c r="DS64" s="1"/>
      <c r="DT64" s="1"/>
      <c r="DU64" s="110">
        <f t="shared" si="34"/>
        <v>0</v>
      </c>
      <c r="DV64" s="108" t="e">
        <f t="shared" si="35"/>
        <v>#DIV/0!</v>
      </c>
    </row>
    <row r="65" spans="55:126" x14ac:dyDescent="0.25">
      <c r="BC65" s="308"/>
      <c r="BD65" s="312"/>
      <c r="BE65" s="135"/>
      <c r="BF65" s="82">
        <f t="shared" si="36"/>
        <v>0</v>
      </c>
      <c r="BG65" s="79"/>
      <c r="BH65" s="82">
        <f t="shared" si="13"/>
        <v>0</v>
      </c>
      <c r="BI65" s="79"/>
      <c r="BJ65" s="82">
        <f t="shared" si="14"/>
        <v>0</v>
      </c>
      <c r="BK65" s="79"/>
      <c r="BL65" s="174"/>
      <c r="BM65" s="174"/>
      <c r="BN65" s="119" t="e">
        <f t="shared" si="15"/>
        <v>#DIV/0!</v>
      </c>
      <c r="BO65" s="308"/>
      <c r="BP65" s="314"/>
      <c r="BQ65" s="99"/>
      <c r="BR65" s="83">
        <f t="shared" si="16"/>
        <v>0</v>
      </c>
      <c r="BS65" s="174"/>
      <c r="BT65" s="83">
        <f t="shared" si="38"/>
        <v>0</v>
      </c>
      <c r="BU65" s="174"/>
      <c r="BV65" s="83">
        <f t="shared" si="39"/>
        <v>0</v>
      </c>
      <c r="BW65" s="174"/>
      <c r="BX65" s="174"/>
      <c r="BY65" s="174"/>
      <c r="BZ65" s="100" t="e">
        <f t="shared" si="10"/>
        <v>#DIV/0!</v>
      </c>
      <c r="CA65" s="308"/>
      <c r="CB65" s="316"/>
      <c r="CC65" s="99"/>
      <c r="CD65" s="74">
        <f t="shared" si="19"/>
        <v>0</v>
      </c>
      <c r="CE65" s="174"/>
      <c r="CF65" s="74">
        <f t="shared" si="20"/>
        <v>0</v>
      </c>
      <c r="CG65" s="174"/>
      <c r="CH65" s="74">
        <f t="shared" si="21"/>
        <v>0</v>
      </c>
      <c r="CI65" s="174"/>
      <c r="CJ65" s="174"/>
      <c r="CK65" s="174"/>
      <c r="CL65" s="100" t="e">
        <f t="shared" si="22"/>
        <v>#DIV/0!</v>
      </c>
      <c r="CM65" s="308"/>
      <c r="CN65" s="318"/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/>
      <c r="CZ65" s="306"/>
      <c r="DA65" s="99"/>
      <c r="DB65" s="83">
        <f t="shared" si="27"/>
        <v>0</v>
      </c>
      <c r="DC65" s="174"/>
      <c r="DD65" s="83">
        <f t="shared" si="28"/>
        <v>0</v>
      </c>
      <c r="DE65" s="174"/>
      <c r="DF65" s="83">
        <f t="shared" si="29"/>
        <v>0</v>
      </c>
      <c r="DG65" s="174"/>
      <c r="DH65" s="174"/>
      <c r="DI65" s="174"/>
      <c r="DJ65" s="100" t="e">
        <f t="shared" si="30"/>
        <v>#DIV/0!</v>
      </c>
      <c r="DK65" s="308"/>
      <c r="DL65" s="310"/>
      <c r="DM65" s="102"/>
      <c r="DN65" s="74">
        <f t="shared" si="31"/>
        <v>0</v>
      </c>
      <c r="DO65" s="1"/>
      <c r="DP65" s="74">
        <f t="shared" si="32"/>
        <v>0</v>
      </c>
      <c r="DQ65" s="1"/>
      <c r="DR65" s="74">
        <f t="shared" si="33"/>
        <v>0</v>
      </c>
      <c r="DS65" s="1"/>
      <c r="DT65" s="1"/>
      <c r="DU65" s="110">
        <f t="shared" si="34"/>
        <v>0</v>
      </c>
      <c r="DV65" s="108" t="e">
        <f t="shared" si="35"/>
        <v>#DIV/0!</v>
      </c>
    </row>
    <row r="66" spans="55:126" ht="15.75" thickBot="1" x14ac:dyDescent="0.3">
      <c r="BC66" s="309"/>
      <c r="BD66" s="313"/>
      <c r="BE66" s="95"/>
      <c r="BF66" s="82">
        <f t="shared" si="36"/>
        <v>0</v>
      </c>
      <c r="BG66" s="96"/>
      <c r="BH66" s="82">
        <f t="shared" si="13"/>
        <v>0</v>
      </c>
      <c r="BI66" s="96"/>
      <c r="BJ66" s="82">
        <f t="shared" si="14"/>
        <v>0</v>
      </c>
      <c r="BK66" s="96"/>
      <c r="BL66" s="97"/>
      <c r="BM66" s="97"/>
      <c r="BN66" s="119" t="e">
        <f t="shared" si="15"/>
        <v>#DIV/0!</v>
      </c>
      <c r="BO66" s="309"/>
      <c r="BP66" s="315"/>
      <c r="BQ66" s="120"/>
      <c r="BR66" s="83">
        <f t="shared" si="16"/>
        <v>0</v>
      </c>
      <c r="BS66" s="174"/>
      <c r="BT66" s="83">
        <f t="shared" si="38"/>
        <v>0</v>
      </c>
      <c r="BU66" s="174"/>
      <c r="BV66" s="83">
        <f t="shared" si="39"/>
        <v>0</v>
      </c>
      <c r="BW66" s="174"/>
      <c r="BX66" s="141"/>
      <c r="BY66" s="174"/>
      <c r="BZ66" s="100" t="e">
        <f t="shared" si="10"/>
        <v>#DIV/0!</v>
      </c>
      <c r="CA66" s="309"/>
      <c r="CB66" s="317"/>
      <c r="CC66" s="99"/>
      <c r="CD66" s="74">
        <f t="shared" si="19"/>
        <v>0</v>
      </c>
      <c r="CE66" s="174"/>
      <c r="CF66" s="74">
        <f t="shared" si="20"/>
        <v>0</v>
      </c>
      <c r="CG66" s="174"/>
      <c r="CH66" s="74">
        <f t="shared" si="21"/>
        <v>0</v>
      </c>
      <c r="CI66" s="174"/>
      <c r="CJ66" s="141"/>
      <c r="CK66" s="174"/>
      <c r="CL66" s="100" t="e">
        <f t="shared" si="22"/>
        <v>#DIV/0!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/>
      <c r="DB66" s="83">
        <f t="shared" si="27"/>
        <v>0</v>
      </c>
      <c r="DC66" s="174"/>
      <c r="DD66" s="83">
        <f t="shared" si="28"/>
        <v>0</v>
      </c>
      <c r="DE66" s="174"/>
      <c r="DF66" s="83">
        <f t="shared" si="29"/>
        <v>0</v>
      </c>
      <c r="DG66" s="174"/>
      <c r="DH66" s="141"/>
      <c r="DI66" s="174"/>
      <c r="DJ66" s="100" t="e">
        <f t="shared" si="30"/>
        <v>#DIV/0!</v>
      </c>
      <c r="DK66" s="309"/>
      <c r="DL66" s="311"/>
      <c r="DM66" s="103"/>
      <c r="DN66" s="87">
        <f t="shared" si="31"/>
        <v>0</v>
      </c>
      <c r="DO66" s="84"/>
      <c r="DP66" s="87">
        <f t="shared" si="32"/>
        <v>0</v>
      </c>
      <c r="DQ66" s="84"/>
      <c r="DR66" s="87">
        <f t="shared" si="33"/>
        <v>0</v>
      </c>
      <c r="DS66" s="84"/>
      <c r="DT66" s="84"/>
      <c r="DU66" s="110">
        <f t="shared" si="34"/>
        <v>0</v>
      </c>
      <c r="DV66" s="108" t="e">
        <f t="shared" si="35"/>
        <v>#DIV/0!</v>
      </c>
    </row>
    <row r="67" spans="55:126" ht="15.75" thickBot="1" x14ac:dyDescent="0.3">
      <c r="BD67" s="122" t="s">
        <v>28</v>
      </c>
      <c r="BE67" s="286">
        <f t="shared" ref="BE67:BM67" si="46">SUM(BE5:BE66)</f>
        <v>83823</v>
      </c>
      <c r="BF67" s="82">
        <f t="shared" si="36"/>
        <v>293380.5</v>
      </c>
      <c r="BG67" s="93">
        <f t="shared" si="46"/>
        <v>21936</v>
      </c>
      <c r="BH67" s="82">
        <f t="shared" si="13"/>
        <v>76776</v>
      </c>
      <c r="BI67" s="93">
        <f t="shared" si="46"/>
        <v>323662</v>
      </c>
      <c r="BJ67" s="82">
        <f t="shared" si="14"/>
        <v>2265634</v>
      </c>
      <c r="BK67" s="93">
        <f t="shared" si="46"/>
        <v>850</v>
      </c>
      <c r="BL67" s="94">
        <f t="shared" si="46"/>
        <v>1531</v>
      </c>
      <c r="BM67" s="287">
        <f t="shared" si="46"/>
        <v>1565</v>
      </c>
      <c r="BN67" s="119">
        <f t="shared" si="15"/>
        <v>1684.2111821086262</v>
      </c>
      <c r="BO67" s="127"/>
      <c r="BP67" s="131" t="s">
        <v>28</v>
      </c>
      <c r="BQ67" s="101">
        <f>SUM(BQ5:BQ66)</f>
        <v>78193</v>
      </c>
      <c r="BR67" s="83">
        <f t="shared" si="16"/>
        <v>273675.5</v>
      </c>
      <c r="BS67" s="80">
        <f>SUM(BS5:BS66)</f>
        <v>16054</v>
      </c>
      <c r="BT67" s="83">
        <f t="shared" si="38"/>
        <v>56189</v>
      </c>
      <c r="BU67" s="80">
        <f>SUM(BU5:BU66)</f>
        <v>390329</v>
      </c>
      <c r="BV67" s="83">
        <f t="shared" si="39"/>
        <v>2732303</v>
      </c>
      <c r="BW67" s="80">
        <f>SUM(BW5:BW66)</f>
        <v>767</v>
      </c>
      <c r="BX67" s="142">
        <f>SUM(BX5:BX66)</f>
        <v>1429</v>
      </c>
      <c r="BY67" s="86">
        <f>SUM(BY5:BY66)</f>
        <v>1436</v>
      </c>
      <c r="BZ67" s="100">
        <f t="shared" si="10"/>
        <v>2132.4286211699164</v>
      </c>
      <c r="CB67" s="122" t="s">
        <v>28</v>
      </c>
      <c r="CC67" s="101">
        <f>SUM(CC5:CC66)</f>
        <v>58395</v>
      </c>
      <c r="CD67" s="74">
        <f t="shared" si="19"/>
        <v>175185</v>
      </c>
      <c r="CE67" s="80">
        <f>SUM(CE5:CE66)</f>
        <v>15874</v>
      </c>
      <c r="CF67" s="74">
        <f t="shared" si="20"/>
        <v>47622</v>
      </c>
      <c r="CG67" s="288">
        <f>SUM(CG5:CG66)</f>
        <v>170803</v>
      </c>
      <c r="CH67" s="74">
        <f t="shared" si="21"/>
        <v>1024818</v>
      </c>
      <c r="CI67" s="80">
        <f>SUM(CI5:CI66)</f>
        <v>489</v>
      </c>
      <c r="CJ67" s="142">
        <f>SUM(CJ5:CJ66)</f>
        <v>840</v>
      </c>
      <c r="CK67" s="86">
        <f>SUM(CK5:CK66)</f>
        <v>903</v>
      </c>
      <c r="CL67" s="100">
        <f t="shared" si="22"/>
        <v>1381.6445182724253</v>
      </c>
      <c r="CM67" s="130"/>
      <c r="CN67" s="128" t="s">
        <v>28</v>
      </c>
      <c r="CO67" s="80">
        <f>SUM(CO5:CO66)</f>
        <v>680</v>
      </c>
      <c r="CP67" s="83">
        <f t="shared" si="23"/>
        <v>2380</v>
      </c>
      <c r="CQ67" s="80">
        <f>SUM(CQ5:CQ66)</f>
        <v>187</v>
      </c>
      <c r="CR67" s="83">
        <f t="shared" si="24"/>
        <v>654.5</v>
      </c>
      <c r="CS67" s="80">
        <f>SUM(CS5:CS66)</f>
        <v>4349</v>
      </c>
      <c r="CT67" s="83">
        <f t="shared" si="25"/>
        <v>30443</v>
      </c>
      <c r="CU67" s="80">
        <f>SUM(CU5:CU66)</f>
        <v>17</v>
      </c>
      <c r="CV67" s="142">
        <f>SUM(CV5:CV66)</f>
        <v>27</v>
      </c>
      <c r="CW67" s="86">
        <f>SUM(CW5:CW66)</f>
        <v>30</v>
      </c>
      <c r="CX67" s="98">
        <f t="shared" si="26"/>
        <v>1115.9166666666667</v>
      </c>
      <c r="CZ67" s="122" t="s">
        <v>28</v>
      </c>
      <c r="DA67" s="101">
        <f>SUM(DA5:DA66)</f>
        <v>22993</v>
      </c>
      <c r="DB67" s="83">
        <f t="shared" si="27"/>
        <v>80475.5</v>
      </c>
      <c r="DC67" s="80">
        <f>SUM(DC5:DC66)</f>
        <v>4027</v>
      </c>
      <c r="DD67" s="83">
        <f t="shared" si="28"/>
        <v>14094.5</v>
      </c>
      <c r="DE67" s="80">
        <f>SUM(DE5:DE66)</f>
        <v>124651</v>
      </c>
      <c r="DF67" s="83">
        <f t="shared" si="29"/>
        <v>872557</v>
      </c>
      <c r="DG67" s="80">
        <f>SUM(DG5:DG66)</f>
        <v>380</v>
      </c>
      <c r="DH67" s="142">
        <f>SUM(DH5:DH66)</f>
        <v>694</v>
      </c>
      <c r="DI67" s="86">
        <f>SUM(DI5:DI66)</f>
        <v>716</v>
      </c>
      <c r="DJ67" s="100">
        <f t="shared" si="30"/>
        <v>1350.7360335195531</v>
      </c>
      <c r="DK67" s="130"/>
      <c r="DL67" s="105" t="s">
        <v>28</v>
      </c>
      <c r="DM67" s="104">
        <f>SUM(DM5:DM66)</f>
        <v>631</v>
      </c>
      <c r="DN67" s="74">
        <f t="shared" si="31"/>
        <v>2366.25</v>
      </c>
      <c r="DO67" s="85">
        <f t="shared" ref="DO67:DU67" si="47">SUM(DO5:DO66)</f>
        <v>11834</v>
      </c>
      <c r="DP67" s="74">
        <f t="shared" si="32"/>
        <v>44377.5</v>
      </c>
      <c r="DQ67" s="85">
        <f t="shared" si="47"/>
        <v>31150</v>
      </c>
      <c r="DR67" s="74">
        <f t="shared" si="33"/>
        <v>233625</v>
      </c>
      <c r="DS67" s="85">
        <f t="shared" si="47"/>
        <v>143</v>
      </c>
      <c r="DT67" s="289">
        <f t="shared" si="47"/>
        <v>257</v>
      </c>
      <c r="DU67" s="123">
        <f t="shared" si="47"/>
        <v>257</v>
      </c>
      <c r="DV67" s="108">
        <f t="shared" si="35"/>
        <v>1090.9289883268482</v>
      </c>
    </row>
  </sheetData>
  <dataConsolidate/>
  <mergeCells count="400"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P1" zoomScaleNormal="100" workbookViewId="0">
      <pane ySplit="4" topLeftCell="A39" activePane="bottomLeft" state="frozen"/>
      <selection activeCell="F1" sqref="F1"/>
      <selection pane="bottomLeft" activeCell="AZ38" sqref="AZ3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12.7109375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bestFit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customWidth="1"/>
    <col min="27" max="27" width="16.42578125" bestFit="1" customWidth="1"/>
    <col min="28" max="28" width="12.85546875" customWidth="1"/>
    <col min="29" max="30" width="12.7109375" bestFit="1" customWidth="1"/>
    <col min="31" max="31" width="11.5703125" customWidth="1"/>
    <col min="32" max="32" width="11.7109375" customWidth="1"/>
    <col min="33" max="33" width="12.7109375" bestFit="1" customWidth="1"/>
    <col min="34" max="34" width="13.42578125" customWidth="1"/>
    <col min="35" max="35" width="11.5703125" customWidth="1"/>
    <col min="36" max="36" width="12.7109375" customWidth="1"/>
    <col min="37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14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57031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8.5703125" bestFit="1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5703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1.5703125" bestFit="1" customWidth="1"/>
    <col min="107" max="107" width="8.28515625" customWidth="1"/>
    <col min="108" max="108" width="11.5703125" bestFit="1" customWidth="1"/>
    <col min="109" max="109" width="9" bestFit="1" customWidth="1"/>
    <col min="110" max="110" width="12.5703125" bestFit="1" customWidth="1"/>
    <col min="111" max="111" width="8.855468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MARZO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138</v>
      </c>
      <c r="P2" s="4"/>
      <c r="Q2" s="10" t="str">
        <f>B2</f>
        <v>MARZO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MARZO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MARZO  2016</v>
      </c>
      <c r="BU2" s="233" t="str">
        <f>BI2</f>
        <v>MARZO  2016</v>
      </c>
      <c r="CG2" s="233" t="str">
        <f>BU2</f>
        <v>MARZO  2016</v>
      </c>
      <c r="CS2" s="233" t="str">
        <f>CG2</f>
        <v>MARZO  2016</v>
      </c>
      <c r="DE2" s="233" t="str">
        <f>CS2</f>
        <v>MARZO  2016</v>
      </c>
      <c r="DQ2" s="233" t="str">
        <f>DE2</f>
        <v>MARZO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47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47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154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61</v>
      </c>
      <c r="C5" s="38" t="s">
        <v>21</v>
      </c>
      <c r="D5" s="39">
        <v>42430</v>
      </c>
      <c r="E5" s="143">
        <v>87780</v>
      </c>
      <c r="F5" s="143">
        <v>104048</v>
      </c>
      <c r="G5" s="35">
        <v>39150</v>
      </c>
      <c r="H5" s="168">
        <v>0</v>
      </c>
      <c r="I5" s="169">
        <v>37149</v>
      </c>
      <c r="J5" s="57">
        <f t="shared" ref="J5:J35" si="0">SUM(E5:I5)</f>
        <v>268127</v>
      </c>
      <c r="K5" s="58">
        <v>6754</v>
      </c>
      <c r="L5" s="58">
        <v>45436.5</v>
      </c>
      <c r="M5" s="36">
        <f t="shared" ref="M5:M35" si="1">+J5+K5+L5</f>
        <v>320317.5</v>
      </c>
      <c r="N5" s="47"/>
      <c r="O5" s="48"/>
      <c r="P5" s="42">
        <f t="shared" ref="P5:P35" si="2">D5</f>
        <v>42430</v>
      </c>
      <c r="Q5" s="166">
        <v>53000</v>
      </c>
      <c r="R5" s="166">
        <v>936</v>
      </c>
      <c r="S5" s="166">
        <v>1816</v>
      </c>
      <c r="T5" s="166"/>
      <c r="U5" s="166"/>
      <c r="V5" s="166"/>
      <c r="W5" s="166">
        <v>696</v>
      </c>
      <c r="X5" s="166"/>
      <c r="Y5" s="166">
        <v>6036</v>
      </c>
      <c r="Z5" s="166"/>
      <c r="AA5" s="40"/>
      <c r="AB5" s="166">
        <v>700</v>
      </c>
      <c r="AC5" s="166">
        <v>1000</v>
      </c>
      <c r="AD5" s="166"/>
      <c r="AE5" s="166"/>
      <c r="AF5" s="166"/>
      <c r="AG5" s="166"/>
      <c r="AH5" s="166"/>
      <c r="AI5" s="166"/>
      <c r="AJ5" s="41"/>
      <c r="AK5" s="55"/>
      <c r="AL5" s="52">
        <v>12072</v>
      </c>
      <c r="AM5" s="44">
        <f t="shared" ref="AM5:AM35" si="3">SUM(Q5:AL5)</f>
        <v>76256</v>
      </c>
      <c r="AN5" s="43">
        <v>0</v>
      </c>
      <c r="AO5" s="50">
        <f t="shared" ref="AO5:AO35" si="4">M5</f>
        <v>320317.5</v>
      </c>
      <c r="AP5" s="49">
        <f>'[2]MAR 16'!$I$5</f>
        <v>18168.75</v>
      </c>
      <c r="AQ5" s="46">
        <f>SUM(AM5:AP5)</f>
        <v>414742.25</v>
      </c>
      <c r="AS5" s="275">
        <f t="shared" ref="AS5:AU33" si="5">B5</f>
        <v>61</v>
      </c>
      <c r="AT5" s="38" t="str">
        <f t="shared" si="5"/>
        <v>MARTES</v>
      </c>
      <c r="AU5" s="42">
        <f t="shared" si="5"/>
        <v>42430</v>
      </c>
      <c r="AV5" s="69">
        <f t="shared" ref="AV5:AW31" si="6">E5/7</f>
        <v>12540</v>
      </c>
      <c r="AW5" s="69">
        <f t="shared" si="6"/>
        <v>14864</v>
      </c>
      <c r="AX5" s="69">
        <f t="shared" ref="AX5:AX35" si="7">G5/6</f>
        <v>6525</v>
      </c>
      <c r="AY5" s="69">
        <f>H5/7</f>
        <v>0</v>
      </c>
      <c r="AZ5" s="157">
        <f>I5/7</f>
        <v>5307</v>
      </c>
      <c r="BA5" s="158">
        <f t="shared" ref="BA5:BA35" si="8">SUM(AV5:AZ5)</f>
        <v>39236</v>
      </c>
      <c r="BC5" s="308" t="str">
        <f>C5</f>
        <v>MARTES</v>
      </c>
      <c r="BD5" s="312">
        <f>AU5</f>
        <v>42430</v>
      </c>
      <c r="BE5" s="88">
        <v>2436</v>
      </c>
      <c r="BF5" s="82">
        <f>BE5*3.5</f>
        <v>8526</v>
      </c>
      <c r="BG5" s="77">
        <v>389</v>
      </c>
      <c r="BH5" s="82">
        <f>BG5*3.5</f>
        <v>1361.5</v>
      </c>
      <c r="BI5" s="77">
        <v>6362</v>
      </c>
      <c r="BJ5" s="82">
        <f>BI5*7</f>
        <v>44534</v>
      </c>
      <c r="BK5" s="75"/>
      <c r="BL5" s="174">
        <v>30</v>
      </c>
      <c r="BM5" s="174">
        <v>29</v>
      </c>
      <c r="BN5" s="119">
        <f t="shared" ref="BN5:BN67" si="9">(BF5+BH5+BJ5)/BM5</f>
        <v>1876.6034482758621</v>
      </c>
      <c r="BO5" s="308" t="str">
        <f>BC5</f>
        <v>MARTES</v>
      </c>
      <c r="BP5" s="314">
        <f>BD5</f>
        <v>42430</v>
      </c>
      <c r="BQ5" s="107">
        <v>2000</v>
      </c>
      <c r="BR5" s="83">
        <f>BQ5*3.5</f>
        <v>7000</v>
      </c>
      <c r="BS5" s="69">
        <v>240</v>
      </c>
      <c r="BT5" s="83">
        <f>BS5*3.5</f>
        <v>840</v>
      </c>
      <c r="BU5" s="69">
        <v>7178</v>
      </c>
      <c r="BV5" s="83">
        <f>BU5*7</f>
        <v>50246</v>
      </c>
      <c r="BW5" s="69"/>
      <c r="BX5" s="69">
        <v>28</v>
      </c>
      <c r="BY5" s="69">
        <v>26</v>
      </c>
      <c r="BZ5" s="108">
        <f t="shared" ref="BZ5:BZ67" si="10">(BR5+BT5+BV5)/BY5</f>
        <v>2234.0769230769229</v>
      </c>
      <c r="CA5" s="308" t="str">
        <f>BO5</f>
        <v>MARTES</v>
      </c>
      <c r="CB5" s="316">
        <f>BP5</f>
        <v>42430</v>
      </c>
      <c r="CC5" s="107">
        <v>2000</v>
      </c>
      <c r="CD5" s="83">
        <f>CC5*3</f>
        <v>6000</v>
      </c>
      <c r="CE5" s="69">
        <v>240</v>
      </c>
      <c r="CF5" s="83">
        <f>CE5*3</f>
        <v>720</v>
      </c>
      <c r="CG5" s="69">
        <v>7178</v>
      </c>
      <c r="CH5" s="83">
        <f>CG5*6</f>
        <v>43068</v>
      </c>
      <c r="CI5" s="69"/>
      <c r="CJ5" s="69">
        <v>28</v>
      </c>
      <c r="CK5" s="69">
        <v>16</v>
      </c>
      <c r="CL5" s="108">
        <f>(CD5+CF5+CH5)/CK5</f>
        <v>3111.75</v>
      </c>
      <c r="CM5" s="308" t="str">
        <f>CA5</f>
        <v>MARTES</v>
      </c>
      <c r="CN5" s="318">
        <f>CB5</f>
        <v>42430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>MARTES</v>
      </c>
      <c r="CZ5" s="306">
        <f>CN5</f>
        <v>42430</v>
      </c>
      <c r="DA5" s="107">
        <v>776</v>
      </c>
      <c r="DB5" s="83">
        <f>DA5*3.5</f>
        <v>2716</v>
      </c>
      <c r="DC5" s="69">
        <v>49</v>
      </c>
      <c r="DD5" s="83">
        <f>DC5*3.5</f>
        <v>171.5</v>
      </c>
      <c r="DE5" s="69">
        <v>2815</v>
      </c>
      <c r="DF5" s="83">
        <f>DE5*7</f>
        <v>19705</v>
      </c>
      <c r="DG5" s="69"/>
      <c r="DH5" s="69">
        <v>15</v>
      </c>
      <c r="DI5" s="69">
        <v>13</v>
      </c>
      <c r="DJ5" s="108">
        <f>(DB5+DD5+DF5)/DI5</f>
        <v>1737.8846153846155</v>
      </c>
      <c r="DK5" s="308" t="str">
        <f>CY5</f>
        <v>MARTES</v>
      </c>
      <c r="DL5" s="310">
        <f>CZ5</f>
        <v>42430</v>
      </c>
      <c r="DM5" s="109">
        <v>52</v>
      </c>
      <c r="DN5" s="83">
        <f>DM5*3.75</f>
        <v>195</v>
      </c>
      <c r="DO5" s="110">
        <v>142</v>
      </c>
      <c r="DP5" s="83">
        <f>DO5*3.75</f>
        <v>532.5</v>
      </c>
      <c r="DQ5" s="110">
        <v>459</v>
      </c>
      <c r="DR5" s="83">
        <f>DQ5*7.5</f>
        <v>3442.5</v>
      </c>
      <c r="DS5" s="110"/>
      <c r="DT5" s="110">
        <v>4</v>
      </c>
      <c r="DU5" s="110">
        <f>DT5</f>
        <v>4</v>
      </c>
      <c r="DV5" s="108">
        <f>(DN5+DP5+DR5)/DU5</f>
        <v>1042.5</v>
      </c>
      <c r="DX5" s="337" t="s">
        <v>92</v>
      </c>
      <c r="DY5" s="73" t="s">
        <v>93</v>
      </c>
    </row>
    <row r="6" spans="2:129" ht="19.5" thickBot="1" x14ac:dyDescent="0.35">
      <c r="B6" s="274">
        <v>62</v>
      </c>
      <c r="C6" s="38" t="s">
        <v>23</v>
      </c>
      <c r="D6" s="132">
        <f t="shared" ref="D6:D35" si="11">D5+1</f>
        <v>42431</v>
      </c>
      <c r="E6" s="144">
        <v>84504</v>
      </c>
      <c r="F6" s="144">
        <v>100919</v>
      </c>
      <c r="G6" s="2">
        <v>39066</v>
      </c>
      <c r="H6" s="170">
        <v>0</v>
      </c>
      <c r="I6" s="171">
        <v>36624</v>
      </c>
      <c r="J6" s="24">
        <f t="shared" si="0"/>
        <v>261113</v>
      </c>
      <c r="K6" s="7">
        <v>6532.5</v>
      </c>
      <c r="L6" s="7">
        <v>44708.5</v>
      </c>
      <c r="M6" s="23">
        <f t="shared" si="1"/>
        <v>312354</v>
      </c>
      <c r="N6" s="47"/>
      <c r="O6" s="48"/>
      <c r="P6" s="8">
        <f t="shared" si="2"/>
        <v>42431</v>
      </c>
      <c r="Q6" s="3">
        <v>52500</v>
      </c>
      <c r="R6" s="3">
        <v>2223</v>
      </c>
      <c r="S6" s="3">
        <v>389</v>
      </c>
      <c r="T6" s="3"/>
      <c r="U6" s="3">
        <v>15041</v>
      </c>
      <c r="V6" s="3"/>
      <c r="W6" s="3">
        <v>812</v>
      </c>
      <c r="X6" s="3">
        <v>58</v>
      </c>
      <c r="Y6" s="3">
        <v>6036</v>
      </c>
      <c r="Z6" s="3"/>
      <c r="AA6" s="6"/>
      <c r="AB6" s="3"/>
      <c r="AC6" s="3">
        <v>900</v>
      </c>
      <c r="AD6" s="3"/>
      <c r="AE6" s="3"/>
      <c r="AF6" s="3"/>
      <c r="AG6" s="3"/>
      <c r="AH6" s="3"/>
      <c r="AI6" s="3"/>
      <c r="AJ6" s="25"/>
      <c r="AK6" s="3"/>
      <c r="AL6" s="53">
        <v>6036</v>
      </c>
      <c r="AM6" s="44">
        <f t="shared" si="3"/>
        <v>83995</v>
      </c>
      <c r="AN6" s="9">
        <v>25</v>
      </c>
      <c r="AO6" s="9">
        <f t="shared" si="4"/>
        <v>312354</v>
      </c>
      <c r="AP6" s="49">
        <f>'[2]MAR 16'!$I$6</f>
        <v>9506.25</v>
      </c>
      <c r="AQ6" s="46">
        <f t="shared" ref="AQ6:AQ35" si="12">SUM(AM6:AP6)</f>
        <v>405880.25</v>
      </c>
      <c r="AS6" s="276">
        <f t="shared" si="5"/>
        <v>62</v>
      </c>
      <c r="AT6" s="5" t="str">
        <f t="shared" si="5"/>
        <v>MIÉRCOLES</v>
      </c>
      <c r="AU6" s="8">
        <f t="shared" si="5"/>
        <v>42431</v>
      </c>
      <c r="AV6" s="69">
        <f t="shared" si="6"/>
        <v>12072</v>
      </c>
      <c r="AW6" s="69">
        <f t="shared" si="6"/>
        <v>14417</v>
      </c>
      <c r="AX6" s="69">
        <f t="shared" si="7"/>
        <v>6511</v>
      </c>
      <c r="AY6" s="69">
        <f t="shared" ref="AY6:AZ34" si="13">H6/7</f>
        <v>0</v>
      </c>
      <c r="AZ6" s="157">
        <f t="shared" si="13"/>
        <v>5232</v>
      </c>
      <c r="BA6" s="159">
        <f t="shared" si="8"/>
        <v>38232</v>
      </c>
      <c r="BC6" s="309"/>
      <c r="BD6" s="313"/>
      <c r="BE6" s="88">
        <v>2247</v>
      </c>
      <c r="BF6" s="82">
        <f>BE6*3.5</f>
        <v>7864.5</v>
      </c>
      <c r="BG6" s="77">
        <v>397</v>
      </c>
      <c r="BH6" s="82">
        <f t="shared" ref="BH6:BH67" si="14">BG6*3.5</f>
        <v>1389.5</v>
      </c>
      <c r="BI6" s="77">
        <v>6178</v>
      </c>
      <c r="BJ6" s="82">
        <f t="shared" ref="BJ6:BJ67" si="15">BI6*7</f>
        <v>43246</v>
      </c>
      <c r="BK6" s="77">
        <v>31</v>
      </c>
      <c r="BL6" s="174">
        <v>29</v>
      </c>
      <c r="BM6" s="174">
        <v>29</v>
      </c>
      <c r="BN6" s="119">
        <f t="shared" si="9"/>
        <v>1810.344827586207</v>
      </c>
      <c r="BO6" s="309"/>
      <c r="BP6" s="315"/>
      <c r="BQ6" s="99">
        <v>2213</v>
      </c>
      <c r="BR6" s="83">
        <f t="shared" ref="BR6:BR67" si="16">BQ6*3.5</f>
        <v>7745.5</v>
      </c>
      <c r="BS6" s="174">
        <v>281</v>
      </c>
      <c r="BT6" s="83">
        <f t="shared" ref="BT6:BT32" si="17">BS6*3.5</f>
        <v>983.5</v>
      </c>
      <c r="BU6" s="174">
        <v>7686</v>
      </c>
      <c r="BV6" s="83">
        <f t="shared" ref="BV6:BV32" si="18">BU6*7</f>
        <v>53802</v>
      </c>
      <c r="BW6" s="174">
        <v>27</v>
      </c>
      <c r="BX6" s="174">
        <v>28</v>
      </c>
      <c r="BY6" s="174">
        <v>26</v>
      </c>
      <c r="BZ6" s="100">
        <f t="shared" si="10"/>
        <v>2405.0384615384614</v>
      </c>
      <c r="CA6" s="309"/>
      <c r="CB6" s="317"/>
      <c r="CC6" s="99">
        <v>2213</v>
      </c>
      <c r="CD6" s="74">
        <f t="shared" ref="CD6:CD67" si="19">CC6*3</f>
        <v>6639</v>
      </c>
      <c r="CE6" s="174">
        <v>281</v>
      </c>
      <c r="CF6" s="74">
        <f t="shared" ref="CF6:CF67" si="20">CE6*3</f>
        <v>843</v>
      </c>
      <c r="CG6" s="174">
        <v>7686</v>
      </c>
      <c r="CH6" s="74">
        <f t="shared" ref="CH6:CH67" si="21">CG6*6</f>
        <v>46116</v>
      </c>
      <c r="CI6" s="174">
        <v>27</v>
      </c>
      <c r="CJ6" s="174">
        <v>28</v>
      </c>
      <c r="CK6" s="174">
        <v>16</v>
      </c>
      <c r="CL6" s="100">
        <f t="shared" ref="CL6:CL67" si="22">(CD6+CF6+CH6)/CK6</f>
        <v>3349.875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>
        <v>603</v>
      </c>
      <c r="DB6" s="83">
        <f t="shared" ref="DB6:DB67" si="27">DA6*3.5</f>
        <v>2110.5</v>
      </c>
      <c r="DC6" s="174">
        <v>62</v>
      </c>
      <c r="DD6" s="83">
        <f t="shared" ref="DD6:DD67" si="28">DC6*3.5</f>
        <v>217</v>
      </c>
      <c r="DE6" s="174">
        <v>2492</v>
      </c>
      <c r="DF6" s="83">
        <f t="shared" ref="DF6:DF67" si="29">DE6*7</f>
        <v>17444</v>
      </c>
      <c r="DG6" s="174">
        <v>15</v>
      </c>
      <c r="DH6" s="174">
        <v>14</v>
      </c>
      <c r="DI6" s="174">
        <v>13</v>
      </c>
      <c r="DJ6" s="100">
        <f t="shared" ref="DJ6:DJ67" si="30">(DB6+DD6+DF6)/DI6</f>
        <v>1520.8846153846155</v>
      </c>
      <c r="DK6" s="309"/>
      <c r="DL6" s="311"/>
      <c r="DM6" s="102">
        <v>63</v>
      </c>
      <c r="DN6" s="74">
        <f t="shared" ref="DN6:DN67" si="31">DM6*3.75</f>
        <v>236.25</v>
      </c>
      <c r="DO6" s="1">
        <v>246</v>
      </c>
      <c r="DP6" s="74">
        <f t="shared" ref="DP6:DP67" si="32">DO6*3.75</f>
        <v>922.5</v>
      </c>
      <c r="DQ6" s="1">
        <v>552</v>
      </c>
      <c r="DR6" s="74">
        <f t="shared" ref="DR6:DR67" si="33">DQ6*7.5</f>
        <v>4140</v>
      </c>
      <c r="DS6" s="1">
        <v>4</v>
      </c>
      <c r="DT6" s="1">
        <v>4</v>
      </c>
      <c r="DU6" s="110">
        <f t="shared" ref="DU6:DU66" si="34">DT6</f>
        <v>4</v>
      </c>
      <c r="DV6" s="108">
        <f t="shared" ref="DV6:DV67" si="35">(DN6+DP6+DR6)/DU6</f>
        <v>1324.6875</v>
      </c>
      <c r="DX6" s="337"/>
      <c r="DY6" s="73" t="s">
        <v>41</v>
      </c>
    </row>
    <row r="7" spans="2:129" ht="19.5" thickBot="1" x14ac:dyDescent="0.35">
      <c r="B7" s="274">
        <v>63</v>
      </c>
      <c r="C7" s="38" t="s">
        <v>25</v>
      </c>
      <c r="D7" s="132">
        <f t="shared" si="11"/>
        <v>42432</v>
      </c>
      <c r="E7" s="144">
        <v>85232</v>
      </c>
      <c r="F7" s="144">
        <v>102907</v>
      </c>
      <c r="G7" s="2">
        <v>38748</v>
      </c>
      <c r="H7" s="170">
        <v>0</v>
      </c>
      <c r="I7" s="171">
        <v>37198</v>
      </c>
      <c r="J7" s="24">
        <f t="shared" si="0"/>
        <v>264085</v>
      </c>
      <c r="K7" s="7">
        <v>6416.5</v>
      </c>
      <c r="L7" s="7">
        <v>47666.5</v>
      </c>
      <c r="M7" s="23">
        <f t="shared" si="1"/>
        <v>318168</v>
      </c>
      <c r="N7" s="47"/>
      <c r="O7" s="48"/>
      <c r="P7" s="8">
        <f t="shared" si="2"/>
        <v>42432</v>
      </c>
      <c r="Q7" s="3">
        <v>168000</v>
      </c>
      <c r="R7" s="3">
        <v>1521</v>
      </c>
      <c r="S7" s="3">
        <v>4667</v>
      </c>
      <c r="T7" s="3"/>
      <c r="U7" s="3"/>
      <c r="V7" s="3"/>
      <c r="W7" s="3">
        <v>348</v>
      </c>
      <c r="X7" s="3">
        <v>58</v>
      </c>
      <c r="Y7" s="3">
        <v>6036</v>
      </c>
      <c r="Z7" s="3">
        <v>6036</v>
      </c>
      <c r="AA7" s="6"/>
      <c r="AB7" s="3">
        <v>350</v>
      </c>
      <c r="AC7" s="3">
        <v>2000</v>
      </c>
      <c r="AD7" s="3">
        <v>6000</v>
      </c>
      <c r="AE7" s="3"/>
      <c r="AF7" s="3"/>
      <c r="AG7" s="3"/>
      <c r="AH7" s="3"/>
      <c r="AI7" s="3"/>
      <c r="AJ7" s="25"/>
      <c r="AK7" s="3"/>
      <c r="AL7" s="53">
        <v>6036</v>
      </c>
      <c r="AM7" s="44">
        <f t="shared" si="3"/>
        <v>201052</v>
      </c>
      <c r="AN7" s="9">
        <v>2100</v>
      </c>
      <c r="AO7" s="9">
        <f t="shared" si="4"/>
        <v>318168</v>
      </c>
      <c r="AP7" s="49">
        <f>'[2]MAR 16'!$I$7</f>
        <v>8366.25</v>
      </c>
      <c r="AQ7" s="46">
        <f t="shared" si="12"/>
        <v>529686.25</v>
      </c>
      <c r="AS7" s="276">
        <f t="shared" si="5"/>
        <v>63</v>
      </c>
      <c r="AT7" s="5" t="str">
        <f t="shared" si="5"/>
        <v>JUEVES</v>
      </c>
      <c r="AU7" s="8">
        <f t="shared" si="5"/>
        <v>42432</v>
      </c>
      <c r="AV7" s="69">
        <f t="shared" si="6"/>
        <v>12176</v>
      </c>
      <c r="AW7" s="69">
        <f t="shared" si="6"/>
        <v>14701</v>
      </c>
      <c r="AX7" s="69">
        <f t="shared" si="7"/>
        <v>6458</v>
      </c>
      <c r="AY7" s="69">
        <f t="shared" si="13"/>
        <v>0</v>
      </c>
      <c r="AZ7" s="157">
        <f t="shared" si="13"/>
        <v>5314</v>
      </c>
      <c r="BA7" s="159">
        <f t="shared" si="8"/>
        <v>38649</v>
      </c>
      <c r="BC7" s="308" t="str">
        <f>C6</f>
        <v>MIÉRCOLES</v>
      </c>
      <c r="BD7" s="312">
        <f>AU6</f>
        <v>42431</v>
      </c>
      <c r="BE7" s="89">
        <v>2488</v>
      </c>
      <c r="BF7" s="82">
        <f t="shared" ref="BF7:BF67" si="36">BE7*3.5</f>
        <v>8708</v>
      </c>
      <c r="BG7" s="78">
        <v>301</v>
      </c>
      <c r="BH7" s="82">
        <f t="shared" si="14"/>
        <v>1053.5</v>
      </c>
      <c r="BI7" s="78">
        <v>6134</v>
      </c>
      <c r="BJ7" s="82">
        <f t="shared" si="15"/>
        <v>42938</v>
      </c>
      <c r="BK7" s="78"/>
      <c r="BL7" s="174">
        <v>29</v>
      </c>
      <c r="BM7" s="174">
        <v>28</v>
      </c>
      <c r="BN7" s="119">
        <f t="shared" si="9"/>
        <v>1882.125</v>
      </c>
      <c r="BO7" s="308" t="str">
        <f>BC7</f>
        <v>MIÉRCOLES</v>
      </c>
      <c r="BP7" s="314">
        <f>BD7</f>
        <v>42431</v>
      </c>
      <c r="BQ7" s="99">
        <v>2136</v>
      </c>
      <c r="BR7" s="83">
        <f t="shared" si="16"/>
        <v>7476</v>
      </c>
      <c r="BS7" s="174">
        <v>303</v>
      </c>
      <c r="BT7" s="83">
        <f t="shared" si="17"/>
        <v>1060.5</v>
      </c>
      <c r="BU7" s="174">
        <v>7376</v>
      </c>
      <c r="BV7" s="83">
        <f t="shared" si="18"/>
        <v>51632</v>
      </c>
      <c r="BW7" s="174"/>
      <c r="BX7" s="174">
        <v>26</v>
      </c>
      <c r="BY7" s="174">
        <v>25</v>
      </c>
      <c r="BZ7" s="100">
        <f t="shared" si="10"/>
        <v>2406.7399999999998</v>
      </c>
      <c r="CA7" s="308" t="str">
        <f>BO7</f>
        <v>MIÉRCOLES</v>
      </c>
      <c r="CB7" s="316">
        <f>BP7</f>
        <v>42431</v>
      </c>
      <c r="CC7" s="99">
        <v>1802</v>
      </c>
      <c r="CD7" s="74">
        <f t="shared" si="19"/>
        <v>5406</v>
      </c>
      <c r="CE7" s="174">
        <v>391</v>
      </c>
      <c r="CF7" s="74">
        <f t="shared" si="20"/>
        <v>1173</v>
      </c>
      <c r="CG7" s="174">
        <v>3701</v>
      </c>
      <c r="CH7" s="74">
        <f t="shared" si="21"/>
        <v>22206</v>
      </c>
      <c r="CI7" s="174"/>
      <c r="CJ7" s="174">
        <v>22</v>
      </c>
      <c r="CK7" s="174">
        <v>13</v>
      </c>
      <c r="CL7" s="100">
        <f t="shared" si="22"/>
        <v>2214.2307692307691</v>
      </c>
      <c r="CM7" s="308" t="str">
        <f>CA7</f>
        <v>MIÉRCOLES</v>
      </c>
      <c r="CN7" s="318">
        <f>CB7</f>
        <v>42431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>MIÉRCOLES</v>
      </c>
      <c r="CZ7" s="306">
        <f>CN7</f>
        <v>42431</v>
      </c>
      <c r="DA7" s="99">
        <v>803</v>
      </c>
      <c r="DB7" s="83">
        <f t="shared" si="27"/>
        <v>2810.5</v>
      </c>
      <c r="DC7" s="174">
        <v>66</v>
      </c>
      <c r="DD7" s="83">
        <f t="shared" si="28"/>
        <v>231</v>
      </c>
      <c r="DE7" s="174">
        <v>2879</v>
      </c>
      <c r="DF7" s="83">
        <f t="shared" si="29"/>
        <v>20153</v>
      </c>
      <c r="DG7" s="174"/>
      <c r="DH7" s="174">
        <v>16</v>
      </c>
      <c r="DI7" s="174">
        <v>15</v>
      </c>
      <c r="DJ7" s="100">
        <f t="shared" si="30"/>
        <v>1546.3</v>
      </c>
      <c r="DK7" s="308" t="str">
        <f>CY7</f>
        <v>MIÉRCOLES</v>
      </c>
      <c r="DL7" s="310">
        <f>CZ7</f>
        <v>42431</v>
      </c>
      <c r="DM7" s="102">
        <v>65</v>
      </c>
      <c r="DN7" s="74">
        <f t="shared" si="31"/>
        <v>243.75</v>
      </c>
      <c r="DO7" s="1">
        <v>192</v>
      </c>
      <c r="DP7" s="74">
        <f t="shared" si="32"/>
        <v>720</v>
      </c>
      <c r="DQ7" s="1">
        <v>458</v>
      </c>
      <c r="DR7" s="74">
        <f t="shared" si="33"/>
        <v>3435</v>
      </c>
      <c r="DS7" s="1"/>
      <c r="DT7" s="1">
        <v>4</v>
      </c>
      <c r="DU7" s="110">
        <f t="shared" si="34"/>
        <v>4</v>
      </c>
      <c r="DV7" s="108">
        <f t="shared" si="35"/>
        <v>1099.6875</v>
      </c>
      <c r="DX7" s="337"/>
      <c r="DY7" s="73" t="s">
        <v>94</v>
      </c>
    </row>
    <row r="8" spans="2:129" ht="19.5" thickBot="1" x14ac:dyDescent="0.35">
      <c r="B8" s="274">
        <v>64</v>
      </c>
      <c r="C8" s="38" t="s">
        <v>26</v>
      </c>
      <c r="D8" s="132">
        <f t="shared" si="11"/>
        <v>42433</v>
      </c>
      <c r="E8" s="144">
        <v>88256</v>
      </c>
      <c r="F8" s="144">
        <v>107590</v>
      </c>
      <c r="G8" s="2">
        <v>41700</v>
      </c>
      <c r="H8" s="170">
        <v>0</v>
      </c>
      <c r="I8" s="171">
        <v>38430</v>
      </c>
      <c r="J8" s="24">
        <f t="shared" si="0"/>
        <v>275976</v>
      </c>
      <c r="K8" s="7">
        <v>7055</v>
      </c>
      <c r="L8" s="7">
        <v>47689</v>
      </c>
      <c r="M8" s="23">
        <f t="shared" si="1"/>
        <v>330720</v>
      </c>
      <c r="N8" s="47"/>
      <c r="O8" s="48"/>
      <c r="P8" s="8">
        <f t="shared" si="2"/>
        <v>42433</v>
      </c>
      <c r="Q8" s="3">
        <v>65500</v>
      </c>
      <c r="R8" s="3">
        <v>2340</v>
      </c>
      <c r="S8" s="3">
        <v>1491</v>
      </c>
      <c r="T8" s="3"/>
      <c r="U8" s="3"/>
      <c r="V8" s="3"/>
      <c r="W8" s="3">
        <v>1218</v>
      </c>
      <c r="X8" s="3"/>
      <c r="Y8" s="3">
        <v>6036</v>
      </c>
      <c r="Z8" s="3"/>
      <c r="AA8" s="6"/>
      <c r="AB8" s="3">
        <v>700</v>
      </c>
      <c r="AC8" s="3">
        <v>600</v>
      </c>
      <c r="AD8" s="3"/>
      <c r="AE8" s="3"/>
      <c r="AF8" s="3"/>
      <c r="AG8" s="3"/>
      <c r="AH8" s="3"/>
      <c r="AI8" s="3"/>
      <c r="AJ8" s="25"/>
      <c r="AK8" s="3"/>
      <c r="AL8" s="53"/>
      <c r="AM8" s="44">
        <f t="shared" si="3"/>
        <v>77885</v>
      </c>
      <c r="AN8" s="9">
        <v>0</v>
      </c>
      <c r="AO8" s="9">
        <f t="shared" si="4"/>
        <v>330720</v>
      </c>
      <c r="AP8" s="49">
        <f>'[2]MAR 16'!$I$8</f>
        <v>12986.25</v>
      </c>
      <c r="AQ8" s="46">
        <f t="shared" si="12"/>
        <v>421591.25</v>
      </c>
      <c r="AS8" s="276">
        <f t="shared" si="5"/>
        <v>64</v>
      </c>
      <c r="AT8" s="5" t="str">
        <f t="shared" si="5"/>
        <v>VIERNES</v>
      </c>
      <c r="AU8" s="8">
        <f t="shared" si="5"/>
        <v>42433</v>
      </c>
      <c r="AV8" s="69">
        <f t="shared" si="6"/>
        <v>12608</v>
      </c>
      <c r="AW8" s="69">
        <f t="shared" si="6"/>
        <v>15370</v>
      </c>
      <c r="AX8" s="69">
        <f t="shared" si="7"/>
        <v>6950</v>
      </c>
      <c r="AY8" s="69">
        <f t="shared" si="13"/>
        <v>0</v>
      </c>
      <c r="AZ8" s="157">
        <f t="shared" si="13"/>
        <v>5490</v>
      </c>
      <c r="BA8" s="159">
        <f t="shared" si="8"/>
        <v>40418</v>
      </c>
      <c r="BC8" s="309"/>
      <c r="BD8" s="313"/>
      <c r="BE8" s="135">
        <v>2145</v>
      </c>
      <c r="BF8" s="82">
        <f t="shared" si="36"/>
        <v>7507.5</v>
      </c>
      <c r="BG8" s="79">
        <v>367</v>
      </c>
      <c r="BH8" s="82">
        <f t="shared" si="14"/>
        <v>1284.5</v>
      </c>
      <c r="BI8" s="79">
        <v>5938</v>
      </c>
      <c r="BJ8" s="82">
        <f t="shared" si="15"/>
        <v>41566</v>
      </c>
      <c r="BK8" s="79">
        <v>30</v>
      </c>
      <c r="BL8" s="174">
        <v>30</v>
      </c>
      <c r="BM8" s="174">
        <v>28</v>
      </c>
      <c r="BN8" s="119">
        <f t="shared" si="9"/>
        <v>1798.5</v>
      </c>
      <c r="BO8" s="309"/>
      <c r="BP8" s="315"/>
      <c r="BQ8" s="99">
        <v>1966</v>
      </c>
      <c r="BR8" s="83">
        <f t="shared" si="16"/>
        <v>6881</v>
      </c>
      <c r="BS8" s="174">
        <v>269</v>
      </c>
      <c r="BT8" s="83">
        <f t="shared" si="17"/>
        <v>941.5</v>
      </c>
      <c r="BU8" s="174">
        <v>7041</v>
      </c>
      <c r="BV8" s="83">
        <f t="shared" si="18"/>
        <v>49287</v>
      </c>
      <c r="BW8" s="174">
        <v>27</v>
      </c>
      <c r="BX8" s="174">
        <v>26</v>
      </c>
      <c r="BY8" s="174">
        <v>25</v>
      </c>
      <c r="BZ8" s="100">
        <f t="shared" si="10"/>
        <v>2284.38</v>
      </c>
      <c r="CA8" s="309"/>
      <c r="CB8" s="317"/>
      <c r="CC8" s="99">
        <v>1412</v>
      </c>
      <c r="CD8" s="74">
        <f t="shared" si="19"/>
        <v>4236</v>
      </c>
      <c r="CE8" s="174">
        <v>187</v>
      </c>
      <c r="CF8" s="74">
        <f t="shared" si="20"/>
        <v>561</v>
      </c>
      <c r="CG8" s="174">
        <v>2810</v>
      </c>
      <c r="CH8" s="74">
        <f t="shared" si="21"/>
        <v>16860</v>
      </c>
      <c r="CI8" s="174">
        <v>22</v>
      </c>
      <c r="CJ8" s="174">
        <v>13</v>
      </c>
      <c r="CK8" s="174">
        <v>13</v>
      </c>
      <c r="CL8" s="100">
        <f t="shared" si="22"/>
        <v>1665.9230769230769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>
        <v>481</v>
      </c>
      <c r="DB8" s="83">
        <f t="shared" si="27"/>
        <v>1683.5</v>
      </c>
      <c r="DC8" s="174">
        <v>65</v>
      </c>
      <c r="DD8" s="83">
        <f t="shared" si="28"/>
        <v>227.5</v>
      </c>
      <c r="DE8" s="174">
        <v>2353</v>
      </c>
      <c r="DF8" s="83">
        <f t="shared" si="29"/>
        <v>16471</v>
      </c>
      <c r="DG8" s="174">
        <v>15</v>
      </c>
      <c r="DH8" s="174">
        <v>15</v>
      </c>
      <c r="DI8" s="174">
        <v>15</v>
      </c>
      <c r="DJ8" s="100">
        <f t="shared" si="30"/>
        <v>1225.4666666666667</v>
      </c>
      <c r="DK8" s="309"/>
      <c r="DL8" s="311"/>
      <c r="DM8" s="102">
        <v>70</v>
      </c>
      <c r="DN8" s="74">
        <f t="shared" si="31"/>
        <v>262.5</v>
      </c>
      <c r="DO8" s="1">
        <v>214</v>
      </c>
      <c r="DP8" s="74">
        <f t="shared" si="32"/>
        <v>802.5</v>
      </c>
      <c r="DQ8" s="1">
        <v>539</v>
      </c>
      <c r="DR8" s="74">
        <f t="shared" si="33"/>
        <v>4042.5</v>
      </c>
      <c r="DS8" s="1">
        <v>5</v>
      </c>
      <c r="DT8" s="1">
        <v>5</v>
      </c>
      <c r="DU8" s="110">
        <f t="shared" si="34"/>
        <v>5</v>
      </c>
      <c r="DV8" s="108">
        <f t="shared" si="35"/>
        <v>1021.5</v>
      </c>
      <c r="DX8" s="337"/>
      <c r="DY8" s="73" t="s">
        <v>95</v>
      </c>
    </row>
    <row r="9" spans="2:129" ht="19.5" thickBot="1" x14ac:dyDescent="0.35">
      <c r="B9" s="274">
        <v>65</v>
      </c>
      <c r="C9" s="38" t="s">
        <v>27</v>
      </c>
      <c r="D9" s="132">
        <f t="shared" si="11"/>
        <v>42434</v>
      </c>
      <c r="E9" s="144">
        <v>62888</v>
      </c>
      <c r="F9" s="144">
        <v>75537</v>
      </c>
      <c r="G9" s="2">
        <v>26442</v>
      </c>
      <c r="H9" s="170">
        <v>0</v>
      </c>
      <c r="I9" s="171">
        <v>25088</v>
      </c>
      <c r="J9" s="24">
        <f t="shared" si="0"/>
        <v>189955</v>
      </c>
      <c r="K9" s="7">
        <v>6814.5</v>
      </c>
      <c r="L9" s="7">
        <v>20153.5</v>
      </c>
      <c r="M9" s="23">
        <f t="shared" si="1"/>
        <v>216923</v>
      </c>
      <c r="N9" s="47"/>
      <c r="O9" s="48"/>
      <c r="P9" s="8">
        <f t="shared" si="2"/>
        <v>42434</v>
      </c>
      <c r="Q9" s="3">
        <v>0</v>
      </c>
      <c r="R9" s="3"/>
      <c r="S9" s="3"/>
      <c r="T9" s="3"/>
      <c r="U9" s="3"/>
      <c r="V9" s="3"/>
      <c r="W9" s="3"/>
      <c r="X9" s="3"/>
      <c r="Y9" s="3"/>
      <c r="Z9" s="3"/>
      <c r="AA9" s="6"/>
      <c r="AB9" s="3"/>
      <c r="AC9" s="3"/>
      <c r="AD9" s="3"/>
      <c r="AE9" s="3"/>
      <c r="AF9" s="3"/>
      <c r="AG9" s="3"/>
      <c r="AH9" s="3"/>
      <c r="AI9" s="3"/>
      <c r="AJ9" s="25"/>
      <c r="AK9" s="3"/>
      <c r="AL9" s="53"/>
      <c r="AM9" s="44">
        <f t="shared" si="3"/>
        <v>0</v>
      </c>
      <c r="AN9" s="9">
        <v>0</v>
      </c>
      <c r="AO9" s="9">
        <f t="shared" si="4"/>
        <v>216923</v>
      </c>
      <c r="AP9" s="49">
        <f>'[2]MAR 16'!$I$9</f>
        <v>11021.25</v>
      </c>
      <c r="AQ9" s="46">
        <f t="shared" si="12"/>
        <v>227944.25</v>
      </c>
      <c r="AS9" s="276">
        <f t="shared" si="5"/>
        <v>65</v>
      </c>
      <c r="AT9" s="5" t="str">
        <f t="shared" si="5"/>
        <v>SÁBADO</v>
      </c>
      <c r="AU9" s="8">
        <f t="shared" si="5"/>
        <v>42434</v>
      </c>
      <c r="AV9" s="69">
        <f t="shared" si="6"/>
        <v>8984</v>
      </c>
      <c r="AW9" s="69">
        <f t="shared" si="6"/>
        <v>10791</v>
      </c>
      <c r="AX9" s="69">
        <f t="shared" si="7"/>
        <v>4407</v>
      </c>
      <c r="AY9" s="69">
        <f t="shared" si="13"/>
        <v>0</v>
      </c>
      <c r="AZ9" s="157">
        <f t="shared" si="13"/>
        <v>3584</v>
      </c>
      <c r="BA9" s="159">
        <f t="shared" si="8"/>
        <v>27766</v>
      </c>
      <c r="BC9" s="308" t="str">
        <f>C7</f>
        <v>JUEVES</v>
      </c>
      <c r="BD9" s="312">
        <f>AU7</f>
        <v>42432</v>
      </c>
      <c r="BE9" s="135">
        <v>2611</v>
      </c>
      <c r="BF9" s="82">
        <f t="shared" si="36"/>
        <v>9138.5</v>
      </c>
      <c r="BG9" s="79">
        <v>359</v>
      </c>
      <c r="BH9" s="82">
        <f t="shared" si="14"/>
        <v>1256.5</v>
      </c>
      <c r="BI9" s="79">
        <v>6119</v>
      </c>
      <c r="BJ9" s="82">
        <f t="shared" si="15"/>
        <v>42833</v>
      </c>
      <c r="BK9" s="79"/>
      <c r="BL9" s="174">
        <v>28</v>
      </c>
      <c r="BM9" s="174">
        <v>30</v>
      </c>
      <c r="BN9" s="119">
        <f t="shared" si="9"/>
        <v>1774.2666666666667</v>
      </c>
      <c r="BO9" s="308" t="str">
        <f>BC9</f>
        <v>JUEVES</v>
      </c>
      <c r="BP9" s="314">
        <f>BD9</f>
        <v>42432</v>
      </c>
      <c r="BQ9" s="99">
        <v>2333</v>
      </c>
      <c r="BR9" s="83">
        <f t="shared" si="16"/>
        <v>8165.5</v>
      </c>
      <c r="BS9" s="174">
        <v>219</v>
      </c>
      <c r="BT9" s="83">
        <f t="shared" si="17"/>
        <v>766.5</v>
      </c>
      <c r="BU9" s="174">
        <v>7437</v>
      </c>
      <c r="BV9" s="83">
        <f t="shared" si="18"/>
        <v>52059</v>
      </c>
      <c r="BW9" s="174"/>
      <c r="BX9" s="174">
        <v>25</v>
      </c>
      <c r="BY9" s="174">
        <v>25</v>
      </c>
      <c r="BZ9" s="100">
        <f t="shared" si="10"/>
        <v>2439.64</v>
      </c>
      <c r="CA9" s="308" t="str">
        <f>BO9</f>
        <v>JUEVES</v>
      </c>
      <c r="CB9" s="316">
        <f>BP9</f>
        <v>42432</v>
      </c>
      <c r="CC9" s="99">
        <v>1550</v>
      </c>
      <c r="CD9" s="74">
        <f t="shared" si="19"/>
        <v>4650</v>
      </c>
      <c r="CE9" s="174">
        <v>405</v>
      </c>
      <c r="CF9" s="74">
        <f t="shared" si="20"/>
        <v>1215</v>
      </c>
      <c r="CG9" s="174">
        <v>3434</v>
      </c>
      <c r="CH9" s="74">
        <f t="shared" si="21"/>
        <v>20604</v>
      </c>
      <c r="CI9" s="174"/>
      <c r="CJ9" s="174">
        <v>17</v>
      </c>
      <c r="CK9" s="174">
        <v>16</v>
      </c>
      <c r="CL9" s="100">
        <f t="shared" si="22"/>
        <v>1654.3125</v>
      </c>
      <c r="CM9" s="308" t="str">
        <f>CA9</f>
        <v>JUEVES</v>
      </c>
      <c r="CN9" s="318">
        <f>CB9</f>
        <v>42432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>JUEVES</v>
      </c>
      <c r="CZ9" s="306">
        <f>CN9</f>
        <v>42432</v>
      </c>
      <c r="DA9" s="99">
        <v>808</v>
      </c>
      <c r="DB9" s="83">
        <f t="shared" si="27"/>
        <v>2828</v>
      </c>
      <c r="DC9" s="174">
        <v>65</v>
      </c>
      <c r="DD9" s="83">
        <f t="shared" si="28"/>
        <v>227.5</v>
      </c>
      <c r="DE9" s="174">
        <v>2886</v>
      </c>
      <c r="DF9" s="83">
        <f t="shared" si="29"/>
        <v>20202</v>
      </c>
      <c r="DG9" s="174"/>
      <c r="DH9" s="174">
        <v>15</v>
      </c>
      <c r="DI9" s="174">
        <v>14</v>
      </c>
      <c r="DJ9" s="100">
        <f t="shared" si="30"/>
        <v>1661.25</v>
      </c>
      <c r="DK9" s="308" t="str">
        <f>CY9</f>
        <v>JUEVES</v>
      </c>
      <c r="DL9" s="310">
        <f>CZ9</f>
        <v>42432</v>
      </c>
      <c r="DM9" s="102">
        <v>49</v>
      </c>
      <c r="DN9" s="74">
        <f t="shared" si="31"/>
        <v>183.75</v>
      </c>
      <c r="DO9" s="1">
        <v>134</v>
      </c>
      <c r="DP9" s="74">
        <f t="shared" si="32"/>
        <v>502.5</v>
      </c>
      <c r="DQ9" s="1">
        <v>380</v>
      </c>
      <c r="DR9" s="74">
        <f t="shared" si="33"/>
        <v>2850</v>
      </c>
      <c r="DS9" s="1"/>
      <c r="DT9" s="1">
        <v>3</v>
      </c>
      <c r="DU9" s="110">
        <f t="shared" si="34"/>
        <v>3</v>
      </c>
      <c r="DV9" s="108">
        <f t="shared" si="35"/>
        <v>1178.75</v>
      </c>
    </row>
    <row r="10" spans="2:129" ht="19.5" thickBot="1" x14ac:dyDescent="0.35">
      <c r="B10" s="274">
        <v>66</v>
      </c>
      <c r="C10" s="38" t="s">
        <v>22</v>
      </c>
      <c r="D10" s="132">
        <f t="shared" si="11"/>
        <v>42435</v>
      </c>
      <c r="E10" s="144">
        <v>47271</v>
      </c>
      <c r="F10" s="144">
        <v>48895</v>
      </c>
      <c r="G10" s="2">
        <v>14742</v>
      </c>
      <c r="H10" s="170">
        <v>0</v>
      </c>
      <c r="I10" s="171">
        <v>9639</v>
      </c>
      <c r="J10" s="24">
        <f t="shared" si="0"/>
        <v>120547</v>
      </c>
      <c r="K10" s="7">
        <v>5560</v>
      </c>
      <c r="L10" s="7">
        <v>9383.5</v>
      </c>
      <c r="M10" s="23">
        <f t="shared" si="1"/>
        <v>135490.5</v>
      </c>
      <c r="N10" s="47"/>
      <c r="O10" s="48"/>
      <c r="P10" s="8">
        <f t="shared" si="2"/>
        <v>42435</v>
      </c>
      <c r="Q10" s="3">
        <v>0</v>
      </c>
      <c r="R10" s="3"/>
      <c r="S10" s="3"/>
      <c r="T10" s="3"/>
      <c r="U10" s="3"/>
      <c r="V10" s="3"/>
      <c r="W10" s="3"/>
      <c r="X10" s="3"/>
      <c r="Y10" s="3"/>
      <c r="Z10" s="3"/>
      <c r="AA10" s="6"/>
      <c r="AB10" s="3"/>
      <c r="AC10" s="3"/>
      <c r="AD10" s="3"/>
      <c r="AE10" s="3"/>
      <c r="AF10" s="3"/>
      <c r="AG10" s="3"/>
      <c r="AH10" s="3"/>
      <c r="AI10" s="3"/>
      <c r="AJ10" s="25"/>
      <c r="AK10" s="3"/>
      <c r="AL10" s="53"/>
      <c r="AM10" s="44">
        <f t="shared" si="3"/>
        <v>0</v>
      </c>
      <c r="AN10" s="9">
        <v>0</v>
      </c>
      <c r="AO10" s="9">
        <f t="shared" si="4"/>
        <v>135490.5</v>
      </c>
      <c r="AP10" s="49">
        <f>'[2]MAR 16'!$I$10</f>
        <v>5662.5</v>
      </c>
      <c r="AQ10" s="46">
        <f t="shared" si="12"/>
        <v>141153</v>
      </c>
      <c r="AS10" s="276">
        <f t="shared" si="5"/>
        <v>66</v>
      </c>
      <c r="AT10" s="5" t="str">
        <f t="shared" si="5"/>
        <v>DOMINGO</v>
      </c>
      <c r="AU10" s="8">
        <f t="shared" si="5"/>
        <v>42435</v>
      </c>
      <c r="AV10" s="69">
        <f t="shared" si="6"/>
        <v>6753</v>
      </c>
      <c r="AW10" s="69">
        <f t="shared" si="6"/>
        <v>6985</v>
      </c>
      <c r="AX10" s="69">
        <f t="shared" si="7"/>
        <v>2457</v>
      </c>
      <c r="AY10" s="69">
        <f t="shared" si="13"/>
        <v>0</v>
      </c>
      <c r="AZ10" s="157">
        <f t="shared" si="13"/>
        <v>1377</v>
      </c>
      <c r="BA10" s="159">
        <f t="shared" si="8"/>
        <v>17572</v>
      </c>
      <c r="BC10" s="309"/>
      <c r="BD10" s="313"/>
      <c r="BE10" s="135">
        <v>2331</v>
      </c>
      <c r="BF10" s="82">
        <f t="shared" si="36"/>
        <v>8158.5</v>
      </c>
      <c r="BG10" s="79">
        <v>345</v>
      </c>
      <c r="BH10" s="82">
        <f t="shared" si="14"/>
        <v>1207.5</v>
      </c>
      <c r="BI10" s="79">
        <v>6057</v>
      </c>
      <c r="BJ10" s="82">
        <f t="shared" si="15"/>
        <v>42399</v>
      </c>
      <c r="BK10" s="79">
        <v>31</v>
      </c>
      <c r="BL10" s="174">
        <v>30</v>
      </c>
      <c r="BM10" s="174">
        <v>30</v>
      </c>
      <c r="BN10" s="119">
        <f t="shared" si="9"/>
        <v>1725.5</v>
      </c>
      <c r="BO10" s="309"/>
      <c r="BP10" s="315"/>
      <c r="BQ10" s="99">
        <v>2203</v>
      </c>
      <c r="BR10" s="83">
        <f t="shared" si="16"/>
        <v>7710.5</v>
      </c>
      <c r="BS10" s="174">
        <v>257</v>
      </c>
      <c r="BT10" s="83">
        <f t="shared" si="17"/>
        <v>899.5</v>
      </c>
      <c r="BU10" s="174">
        <v>7264</v>
      </c>
      <c r="BV10" s="83">
        <f t="shared" si="18"/>
        <v>50848</v>
      </c>
      <c r="BW10" s="174">
        <v>27</v>
      </c>
      <c r="BX10" s="174">
        <v>27</v>
      </c>
      <c r="BY10" s="174">
        <v>25</v>
      </c>
      <c r="BZ10" s="100">
        <f t="shared" si="10"/>
        <v>2378.3200000000002</v>
      </c>
      <c r="CA10" s="309"/>
      <c r="CB10" s="317"/>
      <c r="CC10" s="99">
        <v>1642</v>
      </c>
      <c r="CD10" s="74">
        <f t="shared" si="19"/>
        <v>4926</v>
      </c>
      <c r="CE10" s="174">
        <v>202</v>
      </c>
      <c r="CF10" s="74">
        <f t="shared" si="20"/>
        <v>606</v>
      </c>
      <c r="CG10" s="174">
        <v>3024</v>
      </c>
      <c r="CH10" s="74">
        <f t="shared" si="21"/>
        <v>18144</v>
      </c>
      <c r="CI10" s="174">
        <v>18</v>
      </c>
      <c r="CJ10" s="174">
        <v>16</v>
      </c>
      <c r="CK10" s="174">
        <v>16</v>
      </c>
      <c r="CL10" s="100">
        <f t="shared" si="22"/>
        <v>1479.75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>
        <v>597</v>
      </c>
      <c r="DB10" s="83">
        <f t="shared" si="27"/>
        <v>2089.5</v>
      </c>
      <c r="DC10" s="174">
        <v>68</v>
      </c>
      <c r="DD10" s="83">
        <f t="shared" si="28"/>
        <v>238</v>
      </c>
      <c r="DE10" s="174">
        <v>2428</v>
      </c>
      <c r="DF10" s="83">
        <f t="shared" si="29"/>
        <v>16996</v>
      </c>
      <c r="DG10" s="174">
        <v>15</v>
      </c>
      <c r="DH10" s="174">
        <v>14</v>
      </c>
      <c r="DI10" s="174">
        <v>14</v>
      </c>
      <c r="DJ10" s="100">
        <f t="shared" si="30"/>
        <v>1380.25</v>
      </c>
      <c r="DK10" s="309"/>
      <c r="DL10" s="311"/>
      <c r="DM10" s="102">
        <v>118</v>
      </c>
      <c r="DN10" s="74">
        <f t="shared" si="31"/>
        <v>442.5</v>
      </c>
      <c r="DO10" s="1">
        <v>264</v>
      </c>
      <c r="DP10" s="74">
        <f t="shared" si="32"/>
        <v>990</v>
      </c>
      <c r="DQ10" s="1">
        <v>453</v>
      </c>
      <c r="DR10" s="74">
        <f t="shared" si="33"/>
        <v>3397.5</v>
      </c>
      <c r="DS10" s="1">
        <v>4</v>
      </c>
      <c r="DT10" s="1">
        <v>3</v>
      </c>
      <c r="DU10" s="110">
        <f t="shared" si="34"/>
        <v>3</v>
      </c>
      <c r="DV10" s="108">
        <f t="shared" si="35"/>
        <v>1610</v>
      </c>
    </row>
    <row r="11" spans="2:129" ht="19.5" thickBot="1" x14ac:dyDescent="0.35">
      <c r="B11" s="274">
        <v>67</v>
      </c>
      <c r="C11" s="38" t="s">
        <v>24</v>
      </c>
      <c r="D11" s="132">
        <f t="shared" si="11"/>
        <v>42436</v>
      </c>
      <c r="E11" s="144">
        <v>83895</v>
      </c>
      <c r="F11" s="144">
        <v>101913</v>
      </c>
      <c r="G11" s="2">
        <v>36126</v>
      </c>
      <c r="H11" s="170">
        <v>0</v>
      </c>
      <c r="I11" s="171">
        <v>39424</v>
      </c>
      <c r="J11" s="24">
        <f t="shared" si="0"/>
        <v>261358</v>
      </c>
      <c r="K11" s="7">
        <v>6274.5</v>
      </c>
      <c r="L11" s="7">
        <v>44232</v>
      </c>
      <c r="M11" s="23">
        <f t="shared" si="1"/>
        <v>311864.5</v>
      </c>
      <c r="N11" s="47"/>
      <c r="O11" s="48"/>
      <c r="P11" s="8">
        <f t="shared" si="2"/>
        <v>42436</v>
      </c>
      <c r="Q11" s="3">
        <v>156750</v>
      </c>
      <c r="R11" s="3">
        <v>1404</v>
      </c>
      <c r="S11" s="3">
        <v>1557</v>
      </c>
      <c r="T11" s="3"/>
      <c r="U11" s="3"/>
      <c r="V11" s="3"/>
      <c r="W11" s="3">
        <v>464</v>
      </c>
      <c r="X11" s="3">
        <v>174</v>
      </c>
      <c r="Y11" s="3"/>
      <c r="Z11" s="3"/>
      <c r="AA11" s="6"/>
      <c r="AB11" s="3">
        <v>350</v>
      </c>
      <c r="AC11" s="3">
        <v>900</v>
      </c>
      <c r="AD11" s="3"/>
      <c r="AE11" s="3"/>
      <c r="AF11" s="3"/>
      <c r="AG11" s="3"/>
      <c r="AH11" s="3"/>
      <c r="AI11" s="3"/>
      <c r="AJ11" s="25"/>
      <c r="AK11" s="3"/>
      <c r="AL11" s="53">
        <v>6036</v>
      </c>
      <c r="AM11" s="44">
        <f t="shared" si="3"/>
        <v>167635</v>
      </c>
      <c r="AN11" s="9">
        <v>0</v>
      </c>
      <c r="AO11" s="9">
        <f t="shared" si="4"/>
        <v>311864.5</v>
      </c>
      <c r="AP11" s="49">
        <f>'[2]MAR 16'!$I$11</f>
        <v>8913.75</v>
      </c>
      <c r="AQ11" s="46">
        <f t="shared" si="12"/>
        <v>488413.25</v>
      </c>
      <c r="AS11" s="276">
        <f t="shared" si="5"/>
        <v>67</v>
      </c>
      <c r="AT11" s="5" t="str">
        <f t="shared" si="5"/>
        <v>LUNES</v>
      </c>
      <c r="AU11" s="8">
        <f t="shared" si="5"/>
        <v>42436</v>
      </c>
      <c r="AV11" s="69">
        <f t="shared" si="6"/>
        <v>11985</v>
      </c>
      <c r="AW11" s="69">
        <f t="shared" si="6"/>
        <v>14559</v>
      </c>
      <c r="AX11" s="69">
        <f t="shared" si="7"/>
        <v>6021</v>
      </c>
      <c r="AY11" s="69">
        <f t="shared" si="13"/>
        <v>0</v>
      </c>
      <c r="AZ11" s="157">
        <f t="shared" si="13"/>
        <v>5632</v>
      </c>
      <c r="BA11" s="159">
        <f t="shared" si="8"/>
        <v>38197</v>
      </c>
      <c r="BC11" s="308" t="str">
        <f>C8</f>
        <v>VIERNES</v>
      </c>
      <c r="BD11" s="312">
        <f>AU8</f>
        <v>42433</v>
      </c>
      <c r="BE11" s="135">
        <v>2580</v>
      </c>
      <c r="BF11" s="82">
        <f t="shared" si="36"/>
        <v>9030</v>
      </c>
      <c r="BG11" s="79">
        <v>304</v>
      </c>
      <c r="BH11" s="82">
        <f t="shared" si="14"/>
        <v>1064</v>
      </c>
      <c r="BI11" s="79">
        <v>6149</v>
      </c>
      <c r="BJ11" s="82">
        <f t="shared" si="15"/>
        <v>43043</v>
      </c>
      <c r="BK11" s="79"/>
      <c r="BL11" s="174">
        <v>32</v>
      </c>
      <c r="BM11" s="174">
        <v>32</v>
      </c>
      <c r="BN11" s="119">
        <f t="shared" si="9"/>
        <v>1660.53125</v>
      </c>
      <c r="BO11" s="308" t="str">
        <f>BC11</f>
        <v>VIERNES</v>
      </c>
      <c r="BP11" s="314">
        <f>BD11</f>
        <v>42433</v>
      </c>
      <c r="BQ11" s="99">
        <v>2504</v>
      </c>
      <c r="BR11" s="83">
        <f t="shared" si="16"/>
        <v>8764</v>
      </c>
      <c r="BS11" s="174">
        <v>261</v>
      </c>
      <c r="BT11" s="83">
        <f t="shared" si="17"/>
        <v>913.5</v>
      </c>
      <c r="BU11" s="174">
        <v>8250</v>
      </c>
      <c r="BV11" s="83">
        <f t="shared" si="18"/>
        <v>57750</v>
      </c>
      <c r="BW11" s="174"/>
      <c r="BX11" s="174">
        <v>30</v>
      </c>
      <c r="BY11" s="174">
        <v>27</v>
      </c>
      <c r="BZ11" s="100">
        <f t="shared" si="10"/>
        <v>2497.3148148148148</v>
      </c>
      <c r="CA11" s="308" t="str">
        <f>BO11</f>
        <v>VIERNES</v>
      </c>
      <c r="CB11" s="316">
        <f>BP11</f>
        <v>42433</v>
      </c>
      <c r="CC11" s="99">
        <v>1636</v>
      </c>
      <c r="CD11" s="74">
        <f t="shared" si="19"/>
        <v>4908</v>
      </c>
      <c r="CE11" s="174">
        <v>328</v>
      </c>
      <c r="CF11" s="74">
        <f t="shared" si="20"/>
        <v>984</v>
      </c>
      <c r="CG11" s="174">
        <v>3614</v>
      </c>
      <c r="CH11" s="74">
        <f t="shared" si="21"/>
        <v>21684</v>
      </c>
      <c r="CI11" s="174"/>
      <c r="CJ11" s="174">
        <v>19</v>
      </c>
      <c r="CK11" s="174">
        <v>17</v>
      </c>
      <c r="CL11" s="100">
        <f t="shared" si="22"/>
        <v>1622.1176470588234</v>
      </c>
      <c r="CM11" s="308" t="str">
        <f>CA11</f>
        <v>VIERNES</v>
      </c>
      <c r="CN11" s="318">
        <f>CB11</f>
        <v>42433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VIERNES</v>
      </c>
      <c r="CZ11" s="306">
        <f>CN11</f>
        <v>42433</v>
      </c>
      <c r="DA11" s="99">
        <v>803</v>
      </c>
      <c r="DB11" s="83">
        <f t="shared" si="27"/>
        <v>2810.5</v>
      </c>
      <c r="DC11" s="174">
        <v>103</v>
      </c>
      <c r="DD11" s="83">
        <f t="shared" si="28"/>
        <v>360.5</v>
      </c>
      <c r="DE11" s="174">
        <v>2929</v>
      </c>
      <c r="DF11" s="83">
        <f t="shared" si="29"/>
        <v>20503</v>
      </c>
      <c r="DG11" s="174"/>
      <c r="DH11" s="174">
        <v>16</v>
      </c>
      <c r="DI11" s="174">
        <v>16</v>
      </c>
      <c r="DJ11" s="100">
        <f t="shared" si="30"/>
        <v>1479.625</v>
      </c>
      <c r="DK11" s="308" t="str">
        <f>CY11</f>
        <v>VIERNES</v>
      </c>
      <c r="DL11" s="310">
        <f>CZ11</f>
        <v>42433</v>
      </c>
      <c r="DM11" s="102">
        <v>82</v>
      </c>
      <c r="DN11" s="74">
        <f t="shared" si="31"/>
        <v>307.5</v>
      </c>
      <c r="DO11" s="1">
        <v>190</v>
      </c>
      <c r="DP11" s="74">
        <f t="shared" si="32"/>
        <v>712.5</v>
      </c>
      <c r="DQ11" s="1">
        <v>650</v>
      </c>
      <c r="DR11" s="74">
        <f t="shared" si="33"/>
        <v>4875</v>
      </c>
      <c r="DS11" s="1"/>
      <c r="DT11" s="1">
        <v>5</v>
      </c>
      <c r="DU11" s="110">
        <f t="shared" si="34"/>
        <v>5</v>
      </c>
      <c r="DV11" s="108">
        <f t="shared" si="35"/>
        <v>1179</v>
      </c>
    </row>
    <row r="12" spans="2:129" ht="19.5" thickBot="1" x14ac:dyDescent="0.35">
      <c r="B12" s="274">
        <v>68</v>
      </c>
      <c r="C12" s="38" t="s">
        <v>21</v>
      </c>
      <c r="D12" s="132">
        <f t="shared" si="11"/>
        <v>42437</v>
      </c>
      <c r="E12" s="144">
        <v>84000</v>
      </c>
      <c r="F12" s="144">
        <v>95592</v>
      </c>
      <c r="G12" s="2">
        <v>36576</v>
      </c>
      <c r="H12" s="170">
        <v>0</v>
      </c>
      <c r="I12" s="171">
        <v>35063</v>
      </c>
      <c r="J12" s="24">
        <f t="shared" si="0"/>
        <v>251231</v>
      </c>
      <c r="K12" s="7">
        <v>5913</v>
      </c>
      <c r="L12" s="7">
        <v>44623</v>
      </c>
      <c r="M12" s="23">
        <f t="shared" si="1"/>
        <v>301767</v>
      </c>
      <c r="N12" s="47"/>
      <c r="O12" s="48"/>
      <c r="P12" s="8">
        <f t="shared" si="2"/>
        <v>42437</v>
      </c>
      <c r="Q12" s="3">
        <v>63500</v>
      </c>
      <c r="R12" s="3">
        <v>1053</v>
      </c>
      <c r="S12" s="3">
        <v>130</v>
      </c>
      <c r="T12" s="3">
        <v>117</v>
      </c>
      <c r="U12" s="3"/>
      <c r="V12" s="3"/>
      <c r="W12" s="3">
        <v>638</v>
      </c>
      <c r="X12" s="3">
        <v>174</v>
      </c>
      <c r="Y12" s="3"/>
      <c r="Z12" s="3"/>
      <c r="AA12" s="6"/>
      <c r="AB12" s="3">
        <v>1050</v>
      </c>
      <c r="AC12" s="3">
        <v>200</v>
      </c>
      <c r="AD12" s="3"/>
      <c r="AE12" s="3"/>
      <c r="AF12" s="3"/>
      <c r="AG12" s="3">
        <v>6036</v>
      </c>
      <c r="AH12" s="3"/>
      <c r="AI12" s="3"/>
      <c r="AJ12" s="25"/>
      <c r="AK12" s="3"/>
      <c r="AL12" s="53">
        <v>18108</v>
      </c>
      <c r="AM12" s="44">
        <f t="shared" si="3"/>
        <v>91006</v>
      </c>
      <c r="AN12" s="9">
        <v>0</v>
      </c>
      <c r="AO12" s="9">
        <f t="shared" si="4"/>
        <v>301767</v>
      </c>
      <c r="AP12" s="49">
        <f>'[2]MAR 16'!$I$12</f>
        <v>8118.75</v>
      </c>
      <c r="AQ12" s="46">
        <f t="shared" si="12"/>
        <v>400891.75</v>
      </c>
      <c r="AS12" s="276">
        <f t="shared" si="5"/>
        <v>68</v>
      </c>
      <c r="AT12" s="5" t="str">
        <f t="shared" si="5"/>
        <v>MARTES</v>
      </c>
      <c r="AU12" s="8">
        <f t="shared" si="5"/>
        <v>42437</v>
      </c>
      <c r="AV12" s="69">
        <f t="shared" si="6"/>
        <v>12000</v>
      </c>
      <c r="AW12" s="69">
        <f t="shared" si="6"/>
        <v>13656</v>
      </c>
      <c r="AX12" s="69">
        <f t="shared" si="7"/>
        <v>6096</v>
      </c>
      <c r="AY12" s="69">
        <f t="shared" si="13"/>
        <v>0</v>
      </c>
      <c r="AZ12" s="157">
        <f t="shared" si="13"/>
        <v>5009</v>
      </c>
      <c r="BA12" s="159">
        <f t="shared" si="8"/>
        <v>36761</v>
      </c>
      <c r="BC12" s="309"/>
      <c r="BD12" s="313"/>
      <c r="BE12" s="135">
        <v>2320</v>
      </c>
      <c r="BF12" s="82">
        <f t="shared" si="36"/>
        <v>8120</v>
      </c>
      <c r="BG12" s="79">
        <v>468</v>
      </c>
      <c r="BH12" s="82">
        <f t="shared" si="14"/>
        <v>1638</v>
      </c>
      <c r="BI12" s="79">
        <v>6459</v>
      </c>
      <c r="BJ12" s="82">
        <f t="shared" si="15"/>
        <v>45213</v>
      </c>
      <c r="BK12" s="79">
        <v>32</v>
      </c>
      <c r="BL12" s="174">
        <v>28</v>
      </c>
      <c r="BM12" s="174">
        <v>28</v>
      </c>
      <c r="BN12" s="119">
        <f t="shared" si="9"/>
        <v>1963.25</v>
      </c>
      <c r="BO12" s="309"/>
      <c r="BP12" s="315"/>
      <c r="BQ12" s="99">
        <v>2038</v>
      </c>
      <c r="BR12" s="83">
        <f t="shared" si="16"/>
        <v>7133</v>
      </c>
      <c r="BS12" s="174">
        <v>290</v>
      </c>
      <c r="BT12" s="83">
        <f t="shared" si="17"/>
        <v>1015</v>
      </c>
      <c r="BU12" s="174">
        <v>7120</v>
      </c>
      <c r="BV12" s="83">
        <f t="shared" si="18"/>
        <v>49840</v>
      </c>
      <c r="BW12" s="174">
        <v>27</v>
      </c>
      <c r="BX12" s="174">
        <v>26</v>
      </c>
      <c r="BY12" s="174">
        <v>26</v>
      </c>
      <c r="BZ12" s="100">
        <f t="shared" si="10"/>
        <v>2230.3076923076924</v>
      </c>
      <c r="CA12" s="309"/>
      <c r="CB12" s="317"/>
      <c r="CC12" s="99">
        <v>1658</v>
      </c>
      <c r="CD12" s="74">
        <f t="shared" si="19"/>
        <v>4974</v>
      </c>
      <c r="CE12" s="174">
        <v>276</v>
      </c>
      <c r="CF12" s="74">
        <f t="shared" si="20"/>
        <v>828</v>
      </c>
      <c r="CG12" s="174">
        <v>3336</v>
      </c>
      <c r="CH12" s="74">
        <f t="shared" si="21"/>
        <v>20016</v>
      </c>
      <c r="CI12" s="174">
        <v>19</v>
      </c>
      <c r="CJ12" s="174">
        <v>15</v>
      </c>
      <c r="CK12" s="174">
        <v>14</v>
      </c>
      <c r="CL12" s="100">
        <f t="shared" si="22"/>
        <v>1844.1428571428571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557</v>
      </c>
      <c r="DB12" s="83">
        <f t="shared" si="27"/>
        <v>1949.5</v>
      </c>
      <c r="DC12" s="174">
        <v>72</v>
      </c>
      <c r="DD12" s="83">
        <f t="shared" si="28"/>
        <v>252</v>
      </c>
      <c r="DE12" s="174">
        <v>2561</v>
      </c>
      <c r="DF12" s="83">
        <f t="shared" si="29"/>
        <v>17927</v>
      </c>
      <c r="DG12" s="174">
        <v>16</v>
      </c>
      <c r="DH12" s="174">
        <v>16</v>
      </c>
      <c r="DI12" s="174">
        <v>16</v>
      </c>
      <c r="DJ12" s="100">
        <f t="shared" si="30"/>
        <v>1258.03125</v>
      </c>
      <c r="DK12" s="309"/>
      <c r="DL12" s="311"/>
      <c r="DM12" s="102">
        <v>83</v>
      </c>
      <c r="DN12" s="74">
        <f t="shared" si="31"/>
        <v>311.25</v>
      </c>
      <c r="DO12" s="1">
        <v>324</v>
      </c>
      <c r="DP12" s="74">
        <f t="shared" si="32"/>
        <v>1215</v>
      </c>
      <c r="DQ12" s="1">
        <v>742</v>
      </c>
      <c r="DR12" s="74">
        <f t="shared" si="33"/>
        <v>5565</v>
      </c>
      <c r="DS12" s="1">
        <v>5</v>
      </c>
      <c r="DT12" s="1">
        <v>4</v>
      </c>
      <c r="DU12" s="110">
        <f t="shared" si="34"/>
        <v>4</v>
      </c>
      <c r="DV12" s="108">
        <f t="shared" si="35"/>
        <v>1772.8125</v>
      </c>
    </row>
    <row r="13" spans="2:129" ht="19.5" thickBot="1" x14ac:dyDescent="0.35">
      <c r="B13" s="274">
        <v>69</v>
      </c>
      <c r="C13" s="38" t="s">
        <v>23</v>
      </c>
      <c r="D13" s="132">
        <f t="shared" si="11"/>
        <v>42438</v>
      </c>
      <c r="E13" s="144">
        <v>70805</v>
      </c>
      <c r="F13" s="144">
        <v>94143</v>
      </c>
      <c r="G13" s="2">
        <v>29730</v>
      </c>
      <c r="H13" s="170">
        <v>0</v>
      </c>
      <c r="I13" s="171">
        <v>31458</v>
      </c>
      <c r="J13" s="24">
        <f t="shared" si="0"/>
        <v>226136</v>
      </c>
      <c r="K13" s="7">
        <v>4470.5</v>
      </c>
      <c r="L13" s="7">
        <v>38866.5</v>
      </c>
      <c r="M13" s="23">
        <f t="shared" si="1"/>
        <v>269473</v>
      </c>
      <c r="N13" s="47"/>
      <c r="O13" s="48"/>
      <c r="P13" s="8">
        <f t="shared" si="2"/>
        <v>42438</v>
      </c>
      <c r="Q13" s="3">
        <v>92250</v>
      </c>
      <c r="R13" s="3">
        <v>1638</v>
      </c>
      <c r="S13" s="3">
        <v>2269</v>
      </c>
      <c r="T13" s="3"/>
      <c r="U13" s="3"/>
      <c r="V13" s="3"/>
      <c r="W13" s="3">
        <v>116</v>
      </c>
      <c r="X13" s="3">
        <v>58</v>
      </c>
      <c r="Y13" s="3">
        <v>6036</v>
      </c>
      <c r="Z13" s="3"/>
      <c r="AA13" s="6"/>
      <c r="AB13" s="3">
        <v>350</v>
      </c>
      <c r="AC13" s="3">
        <v>500</v>
      </c>
      <c r="AD13" s="3"/>
      <c r="AE13" s="3"/>
      <c r="AF13" s="3"/>
      <c r="AG13" s="3"/>
      <c r="AH13" s="3"/>
      <c r="AI13" s="3"/>
      <c r="AJ13" s="25"/>
      <c r="AK13" s="3"/>
      <c r="AL13" s="53">
        <v>6036</v>
      </c>
      <c r="AM13" s="44">
        <f t="shared" si="3"/>
        <v>109253</v>
      </c>
      <c r="AN13" s="9">
        <v>0</v>
      </c>
      <c r="AO13" s="9">
        <f t="shared" si="4"/>
        <v>269473</v>
      </c>
      <c r="AP13" s="49">
        <f>'[2]MAR 16'!$I$13</f>
        <v>6592.5</v>
      </c>
      <c r="AQ13" s="46">
        <f t="shared" si="12"/>
        <v>385318.5</v>
      </c>
      <c r="AS13" s="276">
        <f t="shared" si="5"/>
        <v>69</v>
      </c>
      <c r="AT13" s="5" t="str">
        <f t="shared" si="5"/>
        <v>MIÉRCOLES</v>
      </c>
      <c r="AU13" s="8">
        <f t="shared" si="5"/>
        <v>42438</v>
      </c>
      <c r="AV13" s="69">
        <f t="shared" si="6"/>
        <v>10115</v>
      </c>
      <c r="AW13" s="69">
        <f t="shared" si="6"/>
        <v>13449</v>
      </c>
      <c r="AX13" s="69">
        <f t="shared" si="7"/>
        <v>4955</v>
      </c>
      <c r="AY13" s="69">
        <f t="shared" si="13"/>
        <v>0</v>
      </c>
      <c r="AZ13" s="157">
        <f t="shared" si="13"/>
        <v>4494</v>
      </c>
      <c r="BA13" s="159">
        <f t="shared" si="8"/>
        <v>33013</v>
      </c>
      <c r="BC13" s="308" t="str">
        <f>C9</f>
        <v>SÁBADO</v>
      </c>
      <c r="BD13" s="312">
        <f>AU9</f>
        <v>42434</v>
      </c>
      <c r="BE13" s="135">
        <v>961</v>
      </c>
      <c r="BF13" s="82">
        <f t="shared" si="36"/>
        <v>3363.5</v>
      </c>
      <c r="BG13" s="79">
        <v>340</v>
      </c>
      <c r="BH13" s="82">
        <f t="shared" si="14"/>
        <v>1190</v>
      </c>
      <c r="BI13" s="79">
        <v>3842</v>
      </c>
      <c r="BJ13" s="82">
        <f t="shared" si="15"/>
        <v>26894</v>
      </c>
      <c r="BK13" s="79"/>
      <c r="BL13" s="174">
        <v>20</v>
      </c>
      <c r="BM13" s="174">
        <v>20</v>
      </c>
      <c r="BN13" s="119">
        <f t="shared" si="9"/>
        <v>1572.375</v>
      </c>
      <c r="BO13" s="308" t="str">
        <f>BC13</f>
        <v>SÁBADO</v>
      </c>
      <c r="BP13" s="314">
        <f>BD13</f>
        <v>42434</v>
      </c>
      <c r="BQ13" s="99">
        <v>1030</v>
      </c>
      <c r="BR13" s="83">
        <f t="shared" si="16"/>
        <v>3605</v>
      </c>
      <c r="BS13" s="174">
        <v>198</v>
      </c>
      <c r="BT13" s="83">
        <f t="shared" si="17"/>
        <v>693</v>
      </c>
      <c r="BU13" s="174">
        <v>5454</v>
      </c>
      <c r="BV13" s="83">
        <f t="shared" si="18"/>
        <v>38178</v>
      </c>
      <c r="BW13" s="174"/>
      <c r="BX13" s="174">
        <v>18</v>
      </c>
      <c r="BY13" s="174">
        <v>18</v>
      </c>
      <c r="BZ13" s="100">
        <f t="shared" si="10"/>
        <v>2359.7777777777778</v>
      </c>
      <c r="CA13" s="308" t="str">
        <f>BO13</f>
        <v>SÁBADO</v>
      </c>
      <c r="CB13" s="316">
        <f>BP13</f>
        <v>42434</v>
      </c>
      <c r="CC13" s="99">
        <v>744</v>
      </c>
      <c r="CD13" s="74">
        <f t="shared" si="19"/>
        <v>2232</v>
      </c>
      <c r="CE13" s="174">
        <v>257</v>
      </c>
      <c r="CF13" s="74">
        <f t="shared" si="20"/>
        <v>771</v>
      </c>
      <c r="CG13" s="174">
        <v>2505</v>
      </c>
      <c r="CH13" s="74">
        <f t="shared" si="21"/>
        <v>15030</v>
      </c>
      <c r="CI13" s="174"/>
      <c r="CJ13" s="174">
        <v>14</v>
      </c>
      <c r="CK13" s="174">
        <v>14</v>
      </c>
      <c r="CL13" s="100">
        <f t="shared" si="22"/>
        <v>1288.0714285714287</v>
      </c>
      <c r="CM13" s="308" t="str">
        <f>CA13</f>
        <v>SÁBADO</v>
      </c>
      <c r="CN13" s="318">
        <f>CB13</f>
        <v>42434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SÁBADO</v>
      </c>
      <c r="CZ13" s="306">
        <f>CN13</f>
        <v>42434</v>
      </c>
      <c r="DA13" s="99">
        <v>375</v>
      </c>
      <c r="DB13" s="83">
        <f t="shared" si="27"/>
        <v>1312.5</v>
      </c>
      <c r="DC13" s="174">
        <v>68</v>
      </c>
      <c r="DD13" s="83">
        <f t="shared" si="28"/>
        <v>238</v>
      </c>
      <c r="DE13" s="174">
        <v>1911</v>
      </c>
      <c r="DF13" s="83">
        <f t="shared" si="29"/>
        <v>13377</v>
      </c>
      <c r="DG13" s="174"/>
      <c r="DH13" s="174">
        <v>12</v>
      </c>
      <c r="DI13" s="174">
        <v>12</v>
      </c>
      <c r="DJ13" s="100">
        <f t="shared" si="30"/>
        <v>1243.9583333333333</v>
      </c>
      <c r="DK13" s="308" t="str">
        <f>CY13</f>
        <v>SÁBADO</v>
      </c>
      <c r="DL13" s="310">
        <f>CZ13</f>
        <v>42434</v>
      </c>
      <c r="DM13" s="102">
        <v>25</v>
      </c>
      <c r="DN13" s="74">
        <f t="shared" si="31"/>
        <v>93.75</v>
      </c>
      <c r="DO13" s="1">
        <v>196</v>
      </c>
      <c r="DP13" s="74">
        <f t="shared" si="32"/>
        <v>735</v>
      </c>
      <c r="DQ13" s="1">
        <v>539</v>
      </c>
      <c r="DR13" s="74">
        <f t="shared" si="33"/>
        <v>4042.5</v>
      </c>
      <c r="DS13" s="1"/>
      <c r="DT13" s="1">
        <v>5</v>
      </c>
      <c r="DU13" s="110">
        <f t="shared" si="34"/>
        <v>5</v>
      </c>
      <c r="DV13" s="108">
        <f t="shared" si="35"/>
        <v>974.25</v>
      </c>
    </row>
    <row r="14" spans="2:129" ht="19.5" thickBot="1" x14ac:dyDescent="0.35">
      <c r="B14" s="274">
        <v>70</v>
      </c>
      <c r="C14" s="38" t="s">
        <v>25</v>
      </c>
      <c r="D14" s="132">
        <f t="shared" si="11"/>
        <v>42439</v>
      </c>
      <c r="E14" s="144">
        <v>83552</v>
      </c>
      <c r="F14" s="144">
        <v>99281</v>
      </c>
      <c r="G14" s="2">
        <v>34878</v>
      </c>
      <c r="H14" s="170">
        <v>0</v>
      </c>
      <c r="I14" s="171">
        <v>36477</v>
      </c>
      <c r="J14" s="24">
        <f t="shared" si="0"/>
        <v>254188</v>
      </c>
      <c r="K14" s="7">
        <v>5819.5</v>
      </c>
      <c r="L14" s="7">
        <v>46161</v>
      </c>
      <c r="M14" s="23">
        <f t="shared" si="1"/>
        <v>306168.5</v>
      </c>
      <c r="N14" s="47"/>
      <c r="O14" s="48"/>
      <c r="P14" s="8">
        <f t="shared" si="2"/>
        <v>42439</v>
      </c>
      <c r="Q14" s="3">
        <v>183750</v>
      </c>
      <c r="R14" s="3">
        <v>2223</v>
      </c>
      <c r="S14" s="3">
        <v>5576</v>
      </c>
      <c r="T14" s="3"/>
      <c r="U14" s="3"/>
      <c r="V14" s="3"/>
      <c r="W14" s="3">
        <v>754</v>
      </c>
      <c r="X14" s="3"/>
      <c r="Y14" s="3"/>
      <c r="Z14" s="3"/>
      <c r="AA14" s="6"/>
      <c r="AB14" s="3"/>
      <c r="AC14" s="3">
        <v>2200</v>
      </c>
      <c r="AD14" s="3"/>
      <c r="AE14" s="3"/>
      <c r="AF14" s="3"/>
      <c r="AG14" s="3"/>
      <c r="AH14" s="3"/>
      <c r="AI14" s="3"/>
      <c r="AJ14" s="25"/>
      <c r="AK14" s="3"/>
      <c r="AL14" s="53"/>
      <c r="AM14" s="44">
        <f t="shared" si="3"/>
        <v>194503</v>
      </c>
      <c r="AN14" s="9">
        <v>0</v>
      </c>
      <c r="AO14" s="9">
        <f t="shared" si="4"/>
        <v>306168.5</v>
      </c>
      <c r="AP14" s="49">
        <f>'[2]MAR 16'!$I$14</f>
        <v>8838.75</v>
      </c>
      <c r="AQ14" s="46">
        <f t="shared" si="12"/>
        <v>509510.25</v>
      </c>
      <c r="AS14" s="276">
        <f t="shared" si="5"/>
        <v>70</v>
      </c>
      <c r="AT14" s="5" t="str">
        <f t="shared" si="5"/>
        <v>JUEVES</v>
      </c>
      <c r="AU14" s="8">
        <f t="shared" si="5"/>
        <v>42439</v>
      </c>
      <c r="AV14" s="69">
        <f t="shared" si="6"/>
        <v>11936</v>
      </c>
      <c r="AW14" s="69">
        <f t="shared" si="6"/>
        <v>14183</v>
      </c>
      <c r="AX14" s="69">
        <f t="shared" si="7"/>
        <v>5813</v>
      </c>
      <c r="AY14" s="69">
        <f t="shared" si="13"/>
        <v>0</v>
      </c>
      <c r="AZ14" s="157">
        <f t="shared" si="13"/>
        <v>5211</v>
      </c>
      <c r="BA14" s="159">
        <f t="shared" si="8"/>
        <v>37143</v>
      </c>
      <c r="BC14" s="309"/>
      <c r="BD14" s="313"/>
      <c r="BE14" s="135">
        <v>1009</v>
      </c>
      <c r="BF14" s="82">
        <f t="shared" si="36"/>
        <v>3531.5</v>
      </c>
      <c r="BG14" s="79">
        <v>545</v>
      </c>
      <c r="BH14" s="82">
        <f t="shared" si="14"/>
        <v>1907.5</v>
      </c>
      <c r="BI14" s="79">
        <v>5142</v>
      </c>
      <c r="BJ14" s="82">
        <f t="shared" si="15"/>
        <v>35994</v>
      </c>
      <c r="BK14" s="79">
        <v>24</v>
      </c>
      <c r="BL14" s="174">
        <v>23</v>
      </c>
      <c r="BM14" s="174">
        <v>23</v>
      </c>
      <c r="BN14" s="119">
        <f t="shared" si="9"/>
        <v>1801.4347826086957</v>
      </c>
      <c r="BO14" s="309"/>
      <c r="BP14" s="315"/>
      <c r="BQ14" s="99">
        <v>956</v>
      </c>
      <c r="BR14" s="83">
        <f t="shared" si="16"/>
        <v>3346</v>
      </c>
      <c r="BS14" s="174">
        <v>327</v>
      </c>
      <c r="BT14" s="83">
        <f t="shared" si="17"/>
        <v>1144.5</v>
      </c>
      <c r="BU14" s="174">
        <v>5337</v>
      </c>
      <c r="BV14" s="83">
        <f t="shared" si="18"/>
        <v>37359</v>
      </c>
      <c r="BW14" s="174">
        <v>19</v>
      </c>
      <c r="BX14" s="174">
        <v>18</v>
      </c>
      <c r="BY14" s="174">
        <v>18</v>
      </c>
      <c r="BZ14" s="100">
        <f t="shared" si="10"/>
        <v>2324.9722222222222</v>
      </c>
      <c r="CA14" s="309"/>
      <c r="CB14" s="317"/>
      <c r="CC14" s="99">
        <v>564</v>
      </c>
      <c r="CD14" s="74">
        <f t="shared" si="19"/>
        <v>1692</v>
      </c>
      <c r="CE14" s="174">
        <v>212</v>
      </c>
      <c r="CF14" s="74">
        <f t="shared" si="20"/>
        <v>636</v>
      </c>
      <c r="CG14" s="174">
        <v>1902</v>
      </c>
      <c r="CH14" s="74">
        <f t="shared" si="21"/>
        <v>11412</v>
      </c>
      <c r="CI14" s="174">
        <v>14</v>
      </c>
      <c r="CJ14" s="174">
        <v>9</v>
      </c>
      <c r="CK14" s="174">
        <v>9</v>
      </c>
      <c r="CL14" s="100">
        <f t="shared" si="22"/>
        <v>1526.6666666666667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306</v>
      </c>
      <c r="DB14" s="83">
        <f t="shared" si="27"/>
        <v>1071</v>
      </c>
      <c r="DC14" s="174">
        <v>67</v>
      </c>
      <c r="DD14" s="83">
        <f t="shared" si="28"/>
        <v>234.5</v>
      </c>
      <c r="DE14" s="174">
        <v>1673</v>
      </c>
      <c r="DF14" s="83">
        <f t="shared" si="29"/>
        <v>11711</v>
      </c>
      <c r="DG14" s="174">
        <v>12</v>
      </c>
      <c r="DH14" s="174">
        <v>8</v>
      </c>
      <c r="DI14" s="174">
        <v>12</v>
      </c>
      <c r="DJ14" s="100">
        <f t="shared" si="30"/>
        <v>1084.7083333333333</v>
      </c>
      <c r="DK14" s="309"/>
      <c r="DL14" s="311"/>
      <c r="DM14" s="102">
        <v>40</v>
      </c>
      <c r="DN14" s="74">
        <f t="shared" si="31"/>
        <v>150</v>
      </c>
      <c r="DO14" s="1">
        <v>192</v>
      </c>
      <c r="DP14" s="74">
        <f t="shared" si="32"/>
        <v>720</v>
      </c>
      <c r="DQ14" s="1">
        <v>704</v>
      </c>
      <c r="DR14" s="74">
        <f t="shared" si="33"/>
        <v>5280</v>
      </c>
      <c r="DS14" s="1">
        <v>5</v>
      </c>
      <c r="DT14" s="1">
        <v>5</v>
      </c>
      <c r="DU14" s="110">
        <f t="shared" si="34"/>
        <v>5</v>
      </c>
      <c r="DV14" s="108">
        <f t="shared" si="35"/>
        <v>1230</v>
      </c>
    </row>
    <row r="15" spans="2:129" ht="19.5" thickBot="1" x14ac:dyDescent="0.35">
      <c r="B15" s="274">
        <v>71</v>
      </c>
      <c r="C15" s="38" t="s">
        <v>26</v>
      </c>
      <c r="D15" s="132">
        <f t="shared" si="11"/>
        <v>42440</v>
      </c>
      <c r="E15" s="144">
        <v>86597</v>
      </c>
      <c r="F15" s="144">
        <v>104748</v>
      </c>
      <c r="G15" s="2">
        <v>38874</v>
      </c>
      <c r="H15" s="170">
        <v>0</v>
      </c>
      <c r="I15" s="171">
        <v>35805</v>
      </c>
      <c r="J15" s="24">
        <f t="shared" si="0"/>
        <v>266024</v>
      </c>
      <c r="K15" s="7">
        <v>6776</v>
      </c>
      <c r="L15" s="7">
        <v>46756.5</v>
      </c>
      <c r="M15" s="23">
        <f t="shared" si="1"/>
        <v>319556.5</v>
      </c>
      <c r="N15" s="47"/>
      <c r="O15" s="48"/>
      <c r="P15" s="8">
        <f t="shared" si="2"/>
        <v>42440</v>
      </c>
      <c r="Q15" s="3">
        <v>160000</v>
      </c>
      <c r="R15" s="3">
        <v>2574</v>
      </c>
      <c r="S15" s="3">
        <v>4344</v>
      </c>
      <c r="T15" s="3"/>
      <c r="U15" s="3"/>
      <c r="V15" s="3"/>
      <c r="W15" s="3">
        <v>232</v>
      </c>
      <c r="X15" s="3"/>
      <c r="Y15" s="3">
        <v>12072</v>
      </c>
      <c r="Z15" s="3"/>
      <c r="AA15" s="6"/>
      <c r="AB15" s="3">
        <v>700</v>
      </c>
      <c r="AC15" s="3">
        <v>1500</v>
      </c>
      <c r="AD15" s="3"/>
      <c r="AE15" s="3"/>
      <c r="AF15" s="3"/>
      <c r="AG15" s="3"/>
      <c r="AH15" s="3"/>
      <c r="AI15" s="3"/>
      <c r="AJ15" s="25">
        <v>6000</v>
      </c>
      <c r="AK15" s="3"/>
      <c r="AL15" s="53">
        <v>6036</v>
      </c>
      <c r="AM15" s="44">
        <f t="shared" si="3"/>
        <v>193458</v>
      </c>
      <c r="AN15" s="9">
        <v>564.6</v>
      </c>
      <c r="AO15" s="9">
        <f t="shared" si="4"/>
        <v>319556.5</v>
      </c>
      <c r="AP15" s="49">
        <f>'[2]MAR 16'!$I$15</f>
        <v>12232.5</v>
      </c>
      <c r="AQ15" s="46">
        <f t="shared" si="12"/>
        <v>525811.6</v>
      </c>
      <c r="AS15" s="276">
        <f t="shared" si="5"/>
        <v>71</v>
      </c>
      <c r="AT15" s="5" t="str">
        <f t="shared" si="5"/>
        <v>VIERNES</v>
      </c>
      <c r="AU15" s="8">
        <f t="shared" si="5"/>
        <v>42440</v>
      </c>
      <c r="AV15" s="69">
        <f t="shared" si="6"/>
        <v>12371</v>
      </c>
      <c r="AW15" s="69">
        <f t="shared" si="6"/>
        <v>14964</v>
      </c>
      <c r="AX15" s="69">
        <f t="shared" si="7"/>
        <v>6479</v>
      </c>
      <c r="AY15" s="69">
        <f t="shared" si="13"/>
        <v>0</v>
      </c>
      <c r="AZ15" s="157">
        <f t="shared" si="13"/>
        <v>5115</v>
      </c>
      <c r="BA15" s="159">
        <f t="shared" si="8"/>
        <v>38929</v>
      </c>
      <c r="BC15" s="308" t="str">
        <f>C10</f>
        <v>DOMINGO</v>
      </c>
      <c r="BD15" s="312">
        <f>AU10</f>
        <v>42435</v>
      </c>
      <c r="BE15" s="135">
        <v>580</v>
      </c>
      <c r="BF15" s="82">
        <f t="shared" si="36"/>
        <v>2030</v>
      </c>
      <c r="BG15" s="79">
        <v>333</v>
      </c>
      <c r="BH15" s="82">
        <f t="shared" si="14"/>
        <v>1165.5</v>
      </c>
      <c r="BI15" s="79">
        <v>2928</v>
      </c>
      <c r="BJ15" s="82">
        <f t="shared" si="15"/>
        <v>20496</v>
      </c>
      <c r="BK15" s="79"/>
      <c r="BL15" s="174">
        <v>18</v>
      </c>
      <c r="BM15" s="174">
        <v>18</v>
      </c>
      <c r="BN15" s="119">
        <f t="shared" si="9"/>
        <v>1316.1944444444443</v>
      </c>
      <c r="BO15" s="308" t="str">
        <f>BC15</f>
        <v>DOMINGO</v>
      </c>
      <c r="BP15" s="314">
        <f>BD15</f>
        <v>42435</v>
      </c>
      <c r="BQ15" s="99">
        <v>436</v>
      </c>
      <c r="BR15" s="83">
        <f t="shared" si="16"/>
        <v>1526</v>
      </c>
      <c r="BS15" s="174">
        <v>192</v>
      </c>
      <c r="BT15" s="83">
        <f t="shared" si="17"/>
        <v>672</v>
      </c>
      <c r="BU15" s="174">
        <v>3095</v>
      </c>
      <c r="BV15" s="83">
        <f t="shared" si="18"/>
        <v>21665</v>
      </c>
      <c r="BW15" s="174"/>
      <c r="BX15" s="174">
        <v>17</v>
      </c>
      <c r="BY15" s="174">
        <v>17</v>
      </c>
      <c r="BZ15" s="100">
        <f t="shared" si="10"/>
        <v>1403.7058823529412</v>
      </c>
      <c r="CA15" s="308" t="str">
        <f>BO15</f>
        <v>DOMINGO</v>
      </c>
      <c r="CB15" s="316">
        <f>BP15</f>
        <v>42435</v>
      </c>
      <c r="CC15" s="99">
        <v>236</v>
      </c>
      <c r="CD15" s="74">
        <f t="shared" si="19"/>
        <v>708</v>
      </c>
      <c r="CE15" s="174">
        <v>123</v>
      </c>
      <c r="CF15" s="74">
        <f t="shared" si="20"/>
        <v>369</v>
      </c>
      <c r="CG15" s="174">
        <v>1257</v>
      </c>
      <c r="CH15" s="74">
        <f t="shared" si="21"/>
        <v>7542</v>
      </c>
      <c r="CI15" s="174"/>
      <c r="CJ15" s="174">
        <v>10</v>
      </c>
      <c r="CK15" s="174">
        <v>10</v>
      </c>
      <c r="CL15" s="100">
        <f t="shared" si="22"/>
        <v>861.9</v>
      </c>
      <c r="CM15" s="308" t="str">
        <f>CA15</f>
        <v>DOMINGO</v>
      </c>
      <c r="CN15" s="318">
        <f>CB15</f>
        <v>42435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DOMINGO</v>
      </c>
      <c r="CZ15" s="306">
        <f>CN15</f>
        <v>42435</v>
      </c>
      <c r="DA15" s="99">
        <v>72</v>
      </c>
      <c r="DB15" s="83">
        <f t="shared" si="27"/>
        <v>252</v>
      </c>
      <c r="DC15" s="174">
        <v>48</v>
      </c>
      <c r="DD15" s="83">
        <f t="shared" si="28"/>
        <v>168</v>
      </c>
      <c r="DE15" s="174">
        <v>593</v>
      </c>
      <c r="DF15" s="83">
        <f t="shared" si="29"/>
        <v>4151</v>
      </c>
      <c r="DG15" s="174"/>
      <c r="DH15" s="174">
        <v>5</v>
      </c>
      <c r="DI15" s="174">
        <v>6</v>
      </c>
      <c r="DJ15" s="100">
        <f t="shared" si="30"/>
        <v>761.83333333333337</v>
      </c>
      <c r="DK15" s="308" t="str">
        <f>CY15</f>
        <v>DOMINGO</v>
      </c>
      <c r="DL15" s="310">
        <f>CZ15</f>
        <v>42435</v>
      </c>
      <c r="DM15" s="102">
        <v>0</v>
      </c>
      <c r="DN15" s="74">
        <f t="shared" si="31"/>
        <v>0</v>
      </c>
      <c r="DO15" s="1">
        <v>56</v>
      </c>
      <c r="DP15" s="74">
        <f t="shared" si="32"/>
        <v>210</v>
      </c>
      <c r="DQ15" s="1">
        <v>307</v>
      </c>
      <c r="DR15" s="74">
        <f t="shared" si="33"/>
        <v>2302.5</v>
      </c>
      <c r="DS15" s="1"/>
      <c r="DT15" s="1">
        <v>4</v>
      </c>
      <c r="DU15" s="110">
        <f t="shared" si="34"/>
        <v>4</v>
      </c>
      <c r="DV15" s="108">
        <f t="shared" si="35"/>
        <v>628.125</v>
      </c>
    </row>
    <row r="16" spans="2:129" ht="19.5" thickBot="1" x14ac:dyDescent="0.35">
      <c r="B16" s="274">
        <v>72</v>
      </c>
      <c r="C16" s="38" t="s">
        <v>27</v>
      </c>
      <c r="D16" s="132">
        <f t="shared" si="11"/>
        <v>42441</v>
      </c>
      <c r="E16" s="144">
        <v>58751</v>
      </c>
      <c r="F16" s="144">
        <v>73927</v>
      </c>
      <c r="G16" s="2">
        <v>27780</v>
      </c>
      <c r="H16" s="170">
        <v>0</v>
      </c>
      <c r="I16" s="171">
        <v>26698</v>
      </c>
      <c r="J16" s="24">
        <f t="shared" si="0"/>
        <v>187156</v>
      </c>
      <c r="K16" s="7">
        <v>6368.5</v>
      </c>
      <c r="L16" s="7">
        <v>20712</v>
      </c>
      <c r="M16" s="23">
        <f t="shared" si="1"/>
        <v>214236.5</v>
      </c>
      <c r="N16" s="47"/>
      <c r="O16" s="48"/>
      <c r="P16" s="8">
        <f t="shared" si="2"/>
        <v>42441</v>
      </c>
      <c r="Q16" s="3">
        <v>0</v>
      </c>
      <c r="R16" s="3"/>
      <c r="S16" s="3"/>
      <c r="T16" s="3"/>
      <c r="U16" s="3"/>
      <c r="V16" s="3"/>
      <c r="W16" s="3"/>
      <c r="X16" s="3"/>
      <c r="Y16" s="3"/>
      <c r="Z16" s="3"/>
      <c r="AA16" s="6"/>
      <c r="AB16" s="3"/>
      <c r="AC16" s="3"/>
      <c r="AD16" s="3"/>
      <c r="AE16" s="3"/>
      <c r="AF16" s="3"/>
      <c r="AG16" s="3"/>
      <c r="AH16" s="3"/>
      <c r="AI16" s="3"/>
      <c r="AJ16" s="25"/>
      <c r="AK16" s="3"/>
      <c r="AL16" s="53"/>
      <c r="AM16" s="44">
        <f t="shared" si="3"/>
        <v>0</v>
      </c>
      <c r="AN16" s="9">
        <v>0</v>
      </c>
      <c r="AO16" s="9">
        <f t="shared" si="4"/>
        <v>214236.5</v>
      </c>
      <c r="AP16" s="49">
        <f>'[2]MAR 16'!$I$16</f>
        <v>9465</v>
      </c>
      <c r="AQ16" s="46">
        <f t="shared" si="12"/>
        <v>223701.5</v>
      </c>
      <c r="AR16" s="68"/>
      <c r="AS16" s="276">
        <f t="shared" si="5"/>
        <v>72</v>
      </c>
      <c r="AT16" s="5" t="str">
        <f t="shared" si="5"/>
        <v>SÁBADO</v>
      </c>
      <c r="AU16" s="8">
        <f t="shared" si="5"/>
        <v>42441</v>
      </c>
      <c r="AV16" s="69">
        <f t="shared" si="6"/>
        <v>8393</v>
      </c>
      <c r="AW16" s="69">
        <f t="shared" si="6"/>
        <v>10561</v>
      </c>
      <c r="AX16" s="69">
        <f t="shared" si="7"/>
        <v>4630</v>
      </c>
      <c r="AY16" s="69">
        <f t="shared" si="13"/>
        <v>0</v>
      </c>
      <c r="AZ16" s="157">
        <f t="shared" si="13"/>
        <v>3814</v>
      </c>
      <c r="BA16" s="159">
        <f t="shared" si="8"/>
        <v>27398</v>
      </c>
      <c r="BC16" s="309"/>
      <c r="BD16" s="313"/>
      <c r="BE16" s="135">
        <v>597</v>
      </c>
      <c r="BF16" s="82">
        <f t="shared" si="36"/>
        <v>2089.5</v>
      </c>
      <c r="BG16" s="79">
        <v>439</v>
      </c>
      <c r="BH16" s="82">
        <f t="shared" si="14"/>
        <v>1536.5</v>
      </c>
      <c r="BI16" s="79">
        <v>3825</v>
      </c>
      <c r="BJ16" s="82">
        <f t="shared" si="15"/>
        <v>26775</v>
      </c>
      <c r="BK16" s="79">
        <v>21</v>
      </c>
      <c r="BL16" s="174">
        <v>17</v>
      </c>
      <c r="BM16" s="174">
        <v>17</v>
      </c>
      <c r="BN16" s="119">
        <f t="shared" si="9"/>
        <v>1788.2941176470588</v>
      </c>
      <c r="BO16" s="309"/>
      <c r="BP16" s="315"/>
      <c r="BQ16" s="99">
        <v>485</v>
      </c>
      <c r="BR16" s="83">
        <f t="shared" si="16"/>
        <v>1697.5</v>
      </c>
      <c r="BS16" s="174">
        <v>279</v>
      </c>
      <c r="BT16" s="83">
        <f t="shared" si="17"/>
        <v>976.5</v>
      </c>
      <c r="BU16" s="174">
        <v>3890</v>
      </c>
      <c r="BV16" s="83">
        <f t="shared" si="18"/>
        <v>27230</v>
      </c>
      <c r="BW16" s="174">
        <v>18</v>
      </c>
      <c r="BX16" s="174">
        <v>15</v>
      </c>
      <c r="BY16" s="174">
        <v>15</v>
      </c>
      <c r="BZ16" s="100">
        <f t="shared" si="10"/>
        <v>1993.6</v>
      </c>
      <c r="CA16" s="309"/>
      <c r="CB16" s="317"/>
      <c r="CC16" s="99">
        <v>247</v>
      </c>
      <c r="CD16" s="74">
        <f t="shared" si="19"/>
        <v>741</v>
      </c>
      <c r="CE16" s="174">
        <v>174</v>
      </c>
      <c r="CF16" s="74">
        <f t="shared" si="20"/>
        <v>522</v>
      </c>
      <c r="CG16" s="174">
        <v>1200</v>
      </c>
      <c r="CH16" s="74">
        <f t="shared" si="21"/>
        <v>7200</v>
      </c>
      <c r="CI16" s="174">
        <v>11</v>
      </c>
      <c r="CJ16" s="174">
        <v>9</v>
      </c>
      <c r="CK16" s="174">
        <v>9</v>
      </c>
      <c r="CL16" s="100">
        <f t="shared" si="22"/>
        <v>940.33333333333337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97</v>
      </c>
      <c r="DB16" s="83">
        <f t="shared" si="27"/>
        <v>339.5</v>
      </c>
      <c r="DC16" s="174">
        <v>43</v>
      </c>
      <c r="DD16" s="83">
        <f t="shared" si="28"/>
        <v>150.5</v>
      </c>
      <c r="DE16" s="174">
        <v>784</v>
      </c>
      <c r="DF16" s="83">
        <f t="shared" si="29"/>
        <v>5488</v>
      </c>
      <c r="DG16" s="174">
        <v>7</v>
      </c>
      <c r="DH16" s="174">
        <v>6</v>
      </c>
      <c r="DI16" s="174">
        <v>6</v>
      </c>
      <c r="DJ16" s="100">
        <f t="shared" si="30"/>
        <v>996.33333333333337</v>
      </c>
      <c r="DK16" s="309"/>
      <c r="DL16" s="311"/>
      <c r="DM16" s="102">
        <v>0</v>
      </c>
      <c r="DN16" s="74">
        <f t="shared" si="31"/>
        <v>0</v>
      </c>
      <c r="DO16" s="1">
        <v>116</v>
      </c>
      <c r="DP16" s="74">
        <f t="shared" si="32"/>
        <v>435</v>
      </c>
      <c r="DQ16" s="1">
        <v>362</v>
      </c>
      <c r="DR16" s="74">
        <f t="shared" si="33"/>
        <v>2715</v>
      </c>
      <c r="DS16" s="1">
        <v>5</v>
      </c>
      <c r="DT16" s="1">
        <v>3</v>
      </c>
      <c r="DU16" s="110">
        <f t="shared" si="34"/>
        <v>3</v>
      </c>
      <c r="DV16" s="108">
        <f t="shared" si="35"/>
        <v>1050</v>
      </c>
    </row>
    <row r="17" spans="2:126" ht="19.5" thickBot="1" x14ac:dyDescent="0.35">
      <c r="B17" s="274">
        <v>73</v>
      </c>
      <c r="C17" s="38" t="s">
        <v>22</v>
      </c>
      <c r="D17" s="132">
        <f t="shared" si="11"/>
        <v>42442</v>
      </c>
      <c r="E17" s="144">
        <v>48797</v>
      </c>
      <c r="F17" s="144">
        <v>46123</v>
      </c>
      <c r="G17" s="2">
        <v>15186</v>
      </c>
      <c r="H17" s="170">
        <v>0</v>
      </c>
      <c r="I17" s="171">
        <v>8771</v>
      </c>
      <c r="J17" s="24">
        <f t="shared" si="0"/>
        <v>118877</v>
      </c>
      <c r="K17" s="7">
        <v>5382.5</v>
      </c>
      <c r="L17" s="7">
        <v>9085</v>
      </c>
      <c r="M17" s="23">
        <f t="shared" si="1"/>
        <v>133344.5</v>
      </c>
      <c r="N17" s="47"/>
      <c r="O17" s="48"/>
      <c r="P17" s="8">
        <f t="shared" si="2"/>
        <v>42442</v>
      </c>
      <c r="Q17" s="3">
        <v>0</v>
      </c>
      <c r="R17" s="3"/>
      <c r="S17" s="3"/>
      <c r="T17" s="3"/>
      <c r="U17" s="3"/>
      <c r="V17" s="3"/>
      <c r="W17" s="3"/>
      <c r="X17" s="3"/>
      <c r="Y17" s="3"/>
      <c r="Z17" s="3"/>
      <c r="AA17" s="6"/>
      <c r="AB17" s="3"/>
      <c r="AC17" s="3"/>
      <c r="AD17" s="3"/>
      <c r="AE17" s="3"/>
      <c r="AF17" s="3"/>
      <c r="AG17" s="3"/>
      <c r="AH17" s="3"/>
      <c r="AI17" s="3"/>
      <c r="AJ17" s="25"/>
      <c r="AK17" s="3"/>
      <c r="AL17" s="53"/>
      <c r="AM17" s="44">
        <f t="shared" si="3"/>
        <v>0</v>
      </c>
      <c r="AN17" s="9">
        <v>0</v>
      </c>
      <c r="AO17" s="9">
        <f t="shared" si="4"/>
        <v>133344.5</v>
      </c>
      <c r="AP17" s="49">
        <f>'[2]MAR 16'!$I$17</f>
        <v>5962.5</v>
      </c>
      <c r="AQ17" s="46">
        <f t="shared" si="12"/>
        <v>139307</v>
      </c>
      <c r="AR17" s="68"/>
      <c r="AS17" s="276">
        <f t="shared" si="5"/>
        <v>73</v>
      </c>
      <c r="AT17" s="5" t="str">
        <f t="shared" si="5"/>
        <v>DOMINGO</v>
      </c>
      <c r="AU17" s="8">
        <f t="shared" si="5"/>
        <v>42442</v>
      </c>
      <c r="AV17" s="69">
        <f t="shared" si="6"/>
        <v>6971</v>
      </c>
      <c r="AW17" s="69">
        <f t="shared" si="6"/>
        <v>6589</v>
      </c>
      <c r="AX17" s="69">
        <f t="shared" si="7"/>
        <v>2531</v>
      </c>
      <c r="AY17" s="69">
        <f t="shared" si="13"/>
        <v>0</v>
      </c>
      <c r="AZ17" s="157">
        <f t="shared" si="13"/>
        <v>1253</v>
      </c>
      <c r="BA17" s="159">
        <f t="shared" si="8"/>
        <v>17344</v>
      </c>
      <c r="BC17" s="308" t="str">
        <f>C11</f>
        <v>LUNES</v>
      </c>
      <c r="BD17" s="312">
        <f>AU11</f>
        <v>42436</v>
      </c>
      <c r="BE17" s="135">
        <v>2371</v>
      </c>
      <c r="BF17" s="82">
        <f t="shared" si="36"/>
        <v>8298.5</v>
      </c>
      <c r="BG17" s="79">
        <v>329</v>
      </c>
      <c r="BH17" s="82">
        <f t="shared" si="14"/>
        <v>1151.5</v>
      </c>
      <c r="BI17" s="79">
        <v>5882</v>
      </c>
      <c r="BJ17" s="82">
        <f t="shared" si="15"/>
        <v>41174</v>
      </c>
      <c r="BK17" s="79"/>
      <c r="BL17" s="174">
        <v>30</v>
      </c>
      <c r="BM17" s="174">
        <v>30</v>
      </c>
      <c r="BN17" s="119">
        <f t="shared" si="9"/>
        <v>1687.4666666666667</v>
      </c>
      <c r="BO17" s="308" t="str">
        <f>BC17</f>
        <v>LUNES</v>
      </c>
      <c r="BP17" s="314">
        <f>BD17</f>
        <v>42436</v>
      </c>
      <c r="BQ17" s="99">
        <v>2063</v>
      </c>
      <c r="BR17" s="83">
        <f t="shared" si="16"/>
        <v>7220.5</v>
      </c>
      <c r="BS17" s="174">
        <v>212</v>
      </c>
      <c r="BT17" s="83">
        <f t="shared" si="17"/>
        <v>742</v>
      </c>
      <c r="BU17" s="174">
        <v>3274</v>
      </c>
      <c r="BV17" s="83">
        <f t="shared" si="18"/>
        <v>22918</v>
      </c>
      <c r="BW17" s="174"/>
      <c r="BX17" s="174">
        <v>20</v>
      </c>
      <c r="BY17" s="174">
        <v>24</v>
      </c>
      <c r="BZ17" s="100">
        <f t="shared" si="10"/>
        <v>1286.6875</v>
      </c>
      <c r="CA17" s="308" t="str">
        <f>BO17</f>
        <v>LUNES</v>
      </c>
      <c r="CB17" s="316">
        <f>BP17</f>
        <v>42436</v>
      </c>
      <c r="CC17" s="99">
        <v>851</v>
      </c>
      <c r="CD17" s="74">
        <f t="shared" si="19"/>
        <v>2553</v>
      </c>
      <c r="CE17" s="174">
        <v>75</v>
      </c>
      <c r="CF17" s="74">
        <f t="shared" si="20"/>
        <v>225</v>
      </c>
      <c r="CG17" s="174">
        <v>3070</v>
      </c>
      <c r="CH17" s="74">
        <f t="shared" si="21"/>
        <v>18420</v>
      </c>
      <c r="CI17" s="174"/>
      <c r="CJ17" s="174">
        <v>16</v>
      </c>
      <c r="CK17" s="174">
        <v>14</v>
      </c>
      <c r="CL17" s="100">
        <f t="shared" si="22"/>
        <v>1514.1428571428571</v>
      </c>
      <c r="CM17" s="308" t="str">
        <f>CA17</f>
        <v>LUNES</v>
      </c>
      <c r="CN17" s="318">
        <f>CB17</f>
        <v>42436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LUNES</v>
      </c>
      <c r="CZ17" s="306">
        <f>CN17</f>
        <v>42436</v>
      </c>
      <c r="DA17" s="99">
        <v>851</v>
      </c>
      <c r="DB17" s="83">
        <f t="shared" si="27"/>
        <v>2978.5</v>
      </c>
      <c r="DC17" s="174">
        <v>75</v>
      </c>
      <c r="DD17" s="83">
        <f t="shared" si="28"/>
        <v>262.5</v>
      </c>
      <c r="DE17" s="174">
        <v>3070</v>
      </c>
      <c r="DF17" s="83">
        <f t="shared" si="29"/>
        <v>21490</v>
      </c>
      <c r="DG17" s="174"/>
      <c r="DH17" s="174">
        <v>16</v>
      </c>
      <c r="DI17" s="174">
        <v>16</v>
      </c>
      <c r="DJ17" s="100">
        <f t="shared" si="30"/>
        <v>1545.6875</v>
      </c>
      <c r="DK17" s="308" t="str">
        <f>CY17</f>
        <v>LUNES</v>
      </c>
      <c r="DL17" s="310">
        <f>CZ17</f>
        <v>42436</v>
      </c>
      <c r="DM17" s="102">
        <v>66</v>
      </c>
      <c r="DN17" s="74">
        <f t="shared" si="31"/>
        <v>247.5</v>
      </c>
      <c r="DO17" s="1">
        <v>94</v>
      </c>
      <c r="DP17" s="74">
        <f t="shared" si="32"/>
        <v>352.5</v>
      </c>
      <c r="DQ17" s="1">
        <v>411</v>
      </c>
      <c r="DR17" s="74">
        <f t="shared" si="33"/>
        <v>3082.5</v>
      </c>
      <c r="DS17" s="1"/>
      <c r="DT17" s="1">
        <v>4</v>
      </c>
      <c r="DU17" s="110">
        <f t="shared" si="34"/>
        <v>4</v>
      </c>
      <c r="DV17" s="108">
        <f t="shared" si="35"/>
        <v>920.625</v>
      </c>
    </row>
    <row r="18" spans="2:126" ht="19.5" thickBot="1" x14ac:dyDescent="0.35">
      <c r="B18" s="274">
        <v>74</v>
      </c>
      <c r="C18" s="38" t="s">
        <v>24</v>
      </c>
      <c r="D18" s="132">
        <f t="shared" si="11"/>
        <v>42443</v>
      </c>
      <c r="E18" s="144">
        <v>82887</v>
      </c>
      <c r="F18" s="144">
        <v>99050</v>
      </c>
      <c r="G18" s="2">
        <v>35376</v>
      </c>
      <c r="H18" s="170">
        <v>0</v>
      </c>
      <c r="I18" s="171">
        <v>38563</v>
      </c>
      <c r="J18" s="24">
        <f t="shared" si="0"/>
        <v>255876</v>
      </c>
      <c r="K18" s="7">
        <v>6624.5</v>
      </c>
      <c r="L18" s="7">
        <v>45803</v>
      </c>
      <c r="M18" s="23">
        <f t="shared" si="1"/>
        <v>308303.5</v>
      </c>
      <c r="N18" s="47"/>
      <c r="O18" s="48"/>
      <c r="P18" s="8">
        <f t="shared" si="2"/>
        <v>42443</v>
      </c>
      <c r="Q18" s="3">
        <v>94750</v>
      </c>
      <c r="R18" s="3">
        <v>1521</v>
      </c>
      <c r="S18" s="3">
        <v>454</v>
      </c>
      <c r="T18" s="3">
        <v>117</v>
      </c>
      <c r="U18" s="3"/>
      <c r="V18" s="3"/>
      <c r="W18" s="3">
        <v>812</v>
      </c>
      <c r="X18" s="3">
        <v>58</v>
      </c>
      <c r="Y18" s="3">
        <v>6036</v>
      </c>
      <c r="Z18" s="3"/>
      <c r="AA18" s="6"/>
      <c r="AB18" s="3">
        <v>700</v>
      </c>
      <c r="AC18" s="3">
        <v>3600</v>
      </c>
      <c r="AD18" s="3"/>
      <c r="AE18" s="3"/>
      <c r="AF18" s="3"/>
      <c r="AG18" s="3"/>
      <c r="AH18" s="3"/>
      <c r="AI18" s="3"/>
      <c r="AJ18" s="25"/>
      <c r="AK18" s="3"/>
      <c r="AL18" s="53">
        <v>18108</v>
      </c>
      <c r="AM18" s="44">
        <f t="shared" si="3"/>
        <v>126156</v>
      </c>
      <c r="AN18" s="9">
        <v>1000</v>
      </c>
      <c r="AO18" s="9">
        <f t="shared" si="4"/>
        <v>308303.5</v>
      </c>
      <c r="AP18" s="49">
        <f>'[2]MAR 16'!$I$18</f>
        <v>9082.5</v>
      </c>
      <c r="AQ18" s="46">
        <f t="shared" si="12"/>
        <v>444542</v>
      </c>
      <c r="AS18" s="276">
        <f t="shared" si="5"/>
        <v>74</v>
      </c>
      <c r="AT18" s="5" t="str">
        <f t="shared" si="5"/>
        <v>LUNES</v>
      </c>
      <c r="AU18" s="8">
        <f t="shared" si="5"/>
        <v>42443</v>
      </c>
      <c r="AV18" s="69">
        <f t="shared" si="6"/>
        <v>11841</v>
      </c>
      <c r="AW18" s="69">
        <f t="shared" si="6"/>
        <v>14150</v>
      </c>
      <c r="AX18" s="69">
        <f t="shared" si="7"/>
        <v>5896</v>
      </c>
      <c r="AY18" s="69">
        <f t="shared" si="13"/>
        <v>0</v>
      </c>
      <c r="AZ18" s="157">
        <f t="shared" si="13"/>
        <v>5509</v>
      </c>
      <c r="BA18" s="159">
        <f t="shared" si="8"/>
        <v>37396</v>
      </c>
      <c r="BC18" s="309"/>
      <c r="BD18" s="313"/>
      <c r="BE18" s="135">
        <v>2123</v>
      </c>
      <c r="BF18" s="82">
        <f t="shared" si="36"/>
        <v>7430.5</v>
      </c>
      <c r="BG18" s="79">
        <v>412</v>
      </c>
      <c r="BH18" s="82">
        <f t="shared" si="14"/>
        <v>1442</v>
      </c>
      <c r="BI18" s="79">
        <v>6103</v>
      </c>
      <c r="BJ18" s="82">
        <f t="shared" si="15"/>
        <v>42721</v>
      </c>
      <c r="BK18" s="79">
        <v>32</v>
      </c>
      <c r="BL18" s="174">
        <v>30</v>
      </c>
      <c r="BM18" s="174">
        <v>29</v>
      </c>
      <c r="BN18" s="119">
        <f t="shared" si="9"/>
        <v>1779.0862068965516</v>
      </c>
      <c r="BO18" s="309"/>
      <c r="BP18" s="315"/>
      <c r="BQ18" s="99">
        <v>2084</v>
      </c>
      <c r="BR18" s="83">
        <f t="shared" si="16"/>
        <v>7294</v>
      </c>
      <c r="BS18" s="174">
        <v>255</v>
      </c>
      <c r="BT18" s="83">
        <f t="shared" si="17"/>
        <v>892.5</v>
      </c>
      <c r="BU18" s="174">
        <v>2747</v>
      </c>
      <c r="BV18" s="83">
        <f t="shared" si="18"/>
        <v>19229</v>
      </c>
      <c r="BW18" s="174">
        <v>16</v>
      </c>
      <c r="BX18" s="174">
        <v>16</v>
      </c>
      <c r="BY18" s="174">
        <v>25</v>
      </c>
      <c r="BZ18" s="100">
        <f t="shared" si="10"/>
        <v>1096.6199999999999</v>
      </c>
      <c r="CA18" s="309"/>
      <c r="CB18" s="317"/>
      <c r="CC18" s="99">
        <v>564</v>
      </c>
      <c r="CD18" s="74">
        <f t="shared" si="19"/>
        <v>1692</v>
      </c>
      <c r="CE18" s="174">
        <v>64</v>
      </c>
      <c r="CF18" s="74">
        <f t="shared" si="20"/>
        <v>192</v>
      </c>
      <c r="CG18" s="174">
        <v>2562</v>
      </c>
      <c r="CH18" s="74">
        <f t="shared" si="21"/>
        <v>15372</v>
      </c>
      <c r="CI18" s="174">
        <v>16</v>
      </c>
      <c r="CJ18" s="174">
        <v>15</v>
      </c>
      <c r="CK18" s="174">
        <v>14</v>
      </c>
      <c r="CL18" s="100">
        <f t="shared" si="22"/>
        <v>1232.5714285714287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564</v>
      </c>
      <c r="DB18" s="83">
        <f t="shared" si="27"/>
        <v>1974</v>
      </c>
      <c r="DC18" s="174">
        <v>64</v>
      </c>
      <c r="DD18" s="83">
        <f t="shared" si="28"/>
        <v>224</v>
      </c>
      <c r="DE18" s="174">
        <v>2562</v>
      </c>
      <c r="DF18" s="83">
        <f t="shared" si="29"/>
        <v>17934</v>
      </c>
      <c r="DG18" s="174">
        <v>16</v>
      </c>
      <c r="DH18" s="174">
        <v>15</v>
      </c>
      <c r="DI18" s="174">
        <v>15</v>
      </c>
      <c r="DJ18" s="100">
        <f t="shared" si="30"/>
        <v>1342.1333333333334</v>
      </c>
      <c r="DK18" s="309"/>
      <c r="DL18" s="311"/>
      <c r="DM18" s="102">
        <v>65</v>
      </c>
      <c r="DN18" s="74">
        <f t="shared" si="31"/>
        <v>243.75</v>
      </c>
      <c r="DO18" s="1">
        <v>142</v>
      </c>
      <c r="DP18" s="74">
        <f t="shared" si="32"/>
        <v>532.5</v>
      </c>
      <c r="DQ18" s="1">
        <v>594</v>
      </c>
      <c r="DR18" s="74">
        <f t="shared" si="33"/>
        <v>4455</v>
      </c>
      <c r="DS18" s="1">
        <v>5</v>
      </c>
      <c r="DT18" s="1">
        <v>4</v>
      </c>
      <c r="DU18" s="110">
        <f t="shared" si="34"/>
        <v>4</v>
      </c>
      <c r="DV18" s="108">
        <f t="shared" si="35"/>
        <v>1307.8125</v>
      </c>
    </row>
    <row r="19" spans="2:126" ht="19.5" thickBot="1" x14ac:dyDescent="0.35">
      <c r="B19" s="274">
        <v>75</v>
      </c>
      <c r="C19" s="38" t="s">
        <v>21</v>
      </c>
      <c r="D19" s="132">
        <f t="shared" si="11"/>
        <v>42444</v>
      </c>
      <c r="E19" s="144">
        <v>88487</v>
      </c>
      <c r="F19" s="144">
        <v>97657</v>
      </c>
      <c r="G19" s="2">
        <v>37368</v>
      </c>
      <c r="H19" s="170">
        <v>0</v>
      </c>
      <c r="I19" s="171">
        <v>41265</v>
      </c>
      <c r="J19" s="24">
        <f t="shared" si="0"/>
        <v>264777</v>
      </c>
      <c r="K19" s="7">
        <v>6466.5</v>
      </c>
      <c r="L19" s="7">
        <v>47993</v>
      </c>
      <c r="M19" s="23">
        <f t="shared" si="1"/>
        <v>319236.5</v>
      </c>
      <c r="N19" s="47"/>
      <c r="O19" s="48"/>
      <c r="P19" s="8">
        <f t="shared" si="2"/>
        <v>42444</v>
      </c>
      <c r="Q19" s="3">
        <v>117150</v>
      </c>
      <c r="R19" s="3">
        <v>2457</v>
      </c>
      <c r="S19" s="3">
        <v>2336</v>
      </c>
      <c r="T19" s="3"/>
      <c r="U19" s="3"/>
      <c r="V19" s="3"/>
      <c r="W19" s="3">
        <v>1218</v>
      </c>
      <c r="X19" s="3">
        <v>58</v>
      </c>
      <c r="Y19" s="3">
        <v>12072</v>
      </c>
      <c r="Z19" s="3"/>
      <c r="AA19" s="6"/>
      <c r="AB19" s="3">
        <v>350</v>
      </c>
      <c r="AC19" s="3">
        <v>400</v>
      </c>
      <c r="AD19" s="3">
        <v>6000</v>
      </c>
      <c r="AE19" s="3"/>
      <c r="AF19" s="3"/>
      <c r="AG19" s="3"/>
      <c r="AH19" s="3"/>
      <c r="AI19" s="3"/>
      <c r="AJ19" s="25"/>
      <c r="AK19" s="3"/>
      <c r="AL19" s="53">
        <v>6036</v>
      </c>
      <c r="AM19" s="44">
        <f t="shared" si="3"/>
        <v>148077</v>
      </c>
      <c r="AN19" s="9">
        <v>36639.51</v>
      </c>
      <c r="AO19" s="9">
        <f t="shared" si="4"/>
        <v>319236.5</v>
      </c>
      <c r="AP19" s="49">
        <f>'[2]MAR 16'!$I$19</f>
        <v>18868.75</v>
      </c>
      <c r="AQ19" s="46">
        <f t="shared" si="12"/>
        <v>522821.76</v>
      </c>
      <c r="AR19" s="68">
        <f>SUM(AW10:AW14)</f>
        <v>62832</v>
      </c>
      <c r="AS19" s="276">
        <f t="shared" si="5"/>
        <v>75</v>
      </c>
      <c r="AT19" s="5" t="str">
        <f t="shared" si="5"/>
        <v>MARTES</v>
      </c>
      <c r="AU19" s="8">
        <f t="shared" si="5"/>
        <v>42444</v>
      </c>
      <c r="AV19" s="69">
        <f t="shared" si="6"/>
        <v>12641</v>
      </c>
      <c r="AW19" s="69">
        <f t="shared" si="6"/>
        <v>13951</v>
      </c>
      <c r="AX19" s="69">
        <f t="shared" si="7"/>
        <v>6228</v>
      </c>
      <c r="AY19" s="69">
        <f t="shared" si="13"/>
        <v>0</v>
      </c>
      <c r="AZ19" s="157">
        <f t="shared" si="13"/>
        <v>5895</v>
      </c>
      <c r="BA19" s="159">
        <f t="shared" si="8"/>
        <v>38715</v>
      </c>
      <c r="BC19" s="308" t="str">
        <f>C12</f>
        <v>MARTES</v>
      </c>
      <c r="BD19" s="312">
        <f>AU12</f>
        <v>42437</v>
      </c>
      <c r="BE19" s="135">
        <v>2441</v>
      </c>
      <c r="BF19" s="82">
        <f t="shared" si="36"/>
        <v>8543.5</v>
      </c>
      <c r="BG19" s="79">
        <v>317</v>
      </c>
      <c r="BH19" s="82">
        <f t="shared" si="14"/>
        <v>1109.5</v>
      </c>
      <c r="BI19" s="79">
        <v>6064</v>
      </c>
      <c r="BJ19" s="82">
        <f t="shared" si="15"/>
        <v>42448</v>
      </c>
      <c r="BK19" s="79"/>
      <c r="BL19" s="174">
        <v>29</v>
      </c>
      <c r="BM19" s="174">
        <v>30</v>
      </c>
      <c r="BN19" s="119">
        <f t="shared" si="9"/>
        <v>1736.7</v>
      </c>
      <c r="BO19" s="308" t="str">
        <f>BC19</f>
        <v>MARTES</v>
      </c>
      <c r="BP19" s="314">
        <f>BD19</f>
        <v>42437</v>
      </c>
      <c r="BQ19" s="99">
        <v>2096</v>
      </c>
      <c r="BR19" s="83">
        <f t="shared" si="16"/>
        <v>7336</v>
      </c>
      <c r="BS19" s="174">
        <v>223</v>
      </c>
      <c r="BT19" s="83">
        <f t="shared" si="17"/>
        <v>780.5</v>
      </c>
      <c r="BU19" s="174">
        <v>6806</v>
      </c>
      <c r="BV19" s="83">
        <f t="shared" si="18"/>
        <v>47642</v>
      </c>
      <c r="BW19" s="174"/>
      <c r="BX19" s="174">
        <v>25</v>
      </c>
      <c r="BY19" s="174">
        <v>26</v>
      </c>
      <c r="BZ19" s="100">
        <f t="shared" si="10"/>
        <v>2144.5576923076924</v>
      </c>
      <c r="CA19" s="308" t="str">
        <f>BO19</f>
        <v>MARTES</v>
      </c>
      <c r="CB19" s="316">
        <f>BP19</f>
        <v>42437</v>
      </c>
      <c r="CC19" s="99">
        <v>1670</v>
      </c>
      <c r="CD19" s="74">
        <f t="shared" si="19"/>
        <v>5010</v>
      </c>
      <c r="CE19" s="174">
        <v>268</v>
      </c>
      <c r="CF19" s="74">
        <f t="shared" si="20"/>
        <v>804</v>
      </c>
      <c r="CG19" s="174">
        <v>3548</v>
      </c>
      <c r="CH19" s="74">
        <f t="shared" si="21"/>
        <v>21288</v>
      </c>
      <c r="CI19" s="174"/>
      <c r="CJ19" s="174">
        <v>19</v>
      </c>
      <c r="CK19" s="174">
        <v>16</v>
      </c>
      <c r="CL19" s="100">
        <f t="shared" si="22"/>
        <v>1693.875</v>
      </c>
      <c r="CM19" s="308" t="str">
        <f>CA19</f>
        <v>MARTES</v>
      </c>
      <c r="CN19" s="318">
        <f>CB19</f>
        <v>42437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MARTES</v>
      </c>
      <c r="CZ19" s="306">
        <f>CN19</f>
        <v>42437</v>
      </c>
      <c r="DA19" s="99">
        <v>687</v>
      </c>
      <c r="DB19" s="83">
        <f t="shared" si="27"/>
        <v>2404.5</v>
      </c>
      <c r="DC19" s="174">
        <v>62</v>
      </c>
      <c r="DD19" s="83">
        <f t="shared" si="28"/>
        <v>217</v>
      </c>
      <c r="DE19" s="174">
        <v>2615</v>
      </c>
      <c r="DF19" s="83">
        <f t="shared" si="29"/>
        <v>18305</v>
      </c>
      <c r="DG19" s="174"/>
      <c r="DH19" s="174">
        <v>16</v>
      </c>
      <c r="DI19" s="174">
        <v>16</v>
      </c>
      <c r="DJ19" s="100">
        <f t="shared" si="30"/>
        <v>1307.90625</v>
      </c>
      <c r="DK19" s="308" t="str">
        <f>CY19</f>
        <v>MARTES</v>
      </c>
      <c r="DL19" s="310">
        <f>CZ19</f>
        <v>42437</v>
      </c>
      <c r="DM19" s="102">
        <v>56</v>
      </c>
      <c r="DN19" s="74">
        <f t="shared" si="31"/>
        <v>210</v>
      </c>
      <c r="DO19" s="1">
        <v>140</v>
      </c>
      <c r="DP19" s="74">
        <f t="shared" si="32"/>
        <v>525</v>
      </c>
      <c r="DQ19" s="1">
        <v>483</v>
      </c>
      <c r="DR19" s="74">
        <f t="shared" si="33"/>
        <v>3622.5</v>
      </c>
      <c r="DS19" s="1"/>
      <c r="DT19" s="1">
        <v>5</v>
      </c>
      <c r="DU19" s="110">
        <f t="shared" si="34"/>
        <v>5</v>
      </c>
      <c r="DV19" s="108">
        <f t="shared" si="35"/>
        <v>871.5</v>
      </c>
    </row>
    <row r="20" spans="2:126" ht="19.5" thickBot="1" x14ac:dyDescent="0.35">
      <c r="B20" s="274">
        <v>76</v>
      </c>
      <c r="C20" s="38" t="s">
        <v>23</v>
      </c>
      <c r="D20" s="132">
        <f t="shared" si="11"/>
        <v>42445</v>
      </c>
      <c r="E20" s="144">
        <v>86709</v>
      </c>
      <c r="F20" s="144">
        <v>107408</v>
      </c>
      <c r="G20" s="2">
        <v>39666</v>
      </c>
      <c r="H20" s="170">
        <v>0</v>
      </c>
      <c r="I20" s="171">
        <v>36197</v>
      </c>
      <c r="J20" s="24">
        <f t="shared" si="0"/>
        <v>269980</v>
      </c>
      <c r="K20" s="7">
        <v>6283.5</v>
      </c>
      <c r="L20" s="7">
        <v>50409.5</v>
      </c>
      <c r="M20" s="23">
        <f t="shared" si="1"/>
        <v>326673</v>
      </c>
      <c r="N20" s="47"/>
      <c r="O20" s="48"/>
      <c r="P20" s="8">
        <f t="shared" si="2"/>
        <v>42445</v>
      </c>
      <c r="Q20" s="3">
        <v>107500</v>
      </c>
      <c r="R20" s="3">
        <v>1521</v>
      </c>
      <c r="S20" s="3">
        <v>2724</v>
      </c>
      <c r="T20" s="3"/>
      <c r="U20" s="3">
        <v>15041</v>
      </c>
      <c r="V20" s="3"/>
      <c r="W20" s="3">
        <v>1334</v>
      </c>
      <c r="X20" s="3">
        <v>58</v>
      </c>
      <c r="Y20" s="3">
        <v>24144</v>
      </c>
      <c r="Z20" s="3"/>
      <c r="AA20" s="6"/>
      <c r="AB20" s="3"/>
      <c r="AC20" s="3">
        <v>1400</v>
      </c>
      <c r="AD20" s="3"/>
      <c r="AE20" s="3"/>
      <c r="AF20" s="3"/>
      <c r="AG20" s="3"/>
      <c r="AH20" s="3"/>
      <c r="AI20" s="3"/>
      <c r="AJ20" s="25"/>
      <c r="AK20" s="3"/>
      <c r="AL20" s="53">
        <v>18108</v>
      </c>
      <c r="AM20" s="44">
        <f t="shared" si="3"/>
        <v>171830</v>
      </c>
      <c r="AN20" s="9">
        <v>100.01</v>
      </c>
      <c r="AO20" s="9">
        <f t="shared" si="4"/>
        <v>326673</v>
      </c>
      <c r="AP20" s="49">
        <f>'[2]MAR 16'!$I$20</f>
        <v>12986.25</v>
      </c>
      <c r="AQ20" s="46">
        <f t="shared" si="12"/>
        <v>511589.26</v>
      </c>
      <c r="AR20" s="68">
        <f>SUM(AW15:AW16)</f>
        <v>25525</v>
      </c>
      <c r="AS20" s="276">
        <f t="shared" si="5"/>
        <v>76</v>
      </c>
      <c r="AT20" s="5" t="str">
        <f t="shared" si="5"/>
        <v>MIÉRCOLES</v>
      </c>
      <c r="AU20" s="8">
        <f t="shared" si="5"/>
        <v>42445</v>
      </c>
      <c r="AV20" s="69">
        <f t="shared" si="6"/>
        <v>12387</v>
      </c>
      <c r="AW20" s="69">
        <f t="shared" si="6"/>
        <v>15344</v>
      </c>
      <c r="AX20" s="69">
        <f t="shared" si="7"/>
        <v>6611</v>
      </c>
      <c r="AY20" s="69">
        <f t="shared" si="13"/>
        <v>0</v>
      </c>
      <c r="AZ20" s="157">
        <f t="shared" si="13"/>
        <v>5171</v>
      </c>
      <c r="BA20" s="159">
        <f t="shared" si="8"/>
        <v>39513</v>
      </c>
      <c r="BC20" s="309"/>
      <c r="BD20" s="313"/>
      <c r="BE20" s="135">
        <v>2337</v>
      </c>
      <c r="BF20" s="82">
        <f t="shared" si="36"/>
        <v>8179.5</v>
      </c>
      <c r="BG20" s="79">
        <v>365</v>
      </c>
      <c r="BH20" s="82">
        <f t="shared" si="14"/>
        <v>1277.5</v>
      </c>
      <c r="BI20" s="79">
        <v>5936</v>
      </c>
      <c r="BJ20" s="82">
        <f t="shared" si="15"/>
        <v>41552</v>
      </c>
      <c r="BK20" s="79">
        <v>30</v>
      </c>
      <c r="BL20" s="174">
        <v>28</v>
      </c>
      <c r="BM20" s="174">
        <v>28</v>
      </c>
      <c r="BN20" s="119">
        <f t="shared" si="9"/>
        <v>1821.75</v>
      </c>
      <c r="BO20" s="309"/>
      <c r="BP20" s="315"/>
      <c r="BQ20" s="99">
        <v>1989</v>
      </c>
      <c r="BR20" s="83">
        <f t="shared" si="16"/>
        <v>6961.5</v>
      </c>
      <c r="BS20" s="174">
        <v>250</v>
      </c>
      <c r="BT20" s="83">
        <f t="shared" si="17"/>
        <v>875</v>
      </c>
      <c r="BU20" s="174">
        <v>6850</v>
      </c>
      <c r="BV20" s="83">
        <f t="shared" si="18"/>
        <v>47950</v>
      </c>
      <c r="BW20" s="174">
        <v>27</v>
      </c>
      <c r="BX20" s="174">
        <v>27</v>
      </c>
      <c r="BY20" s="174">
        <v>26</v>
      </c>
      <c r="BZ20" s="100">
        <f t="shared" si="10"/>
        <v>2145.6346153846152</v>
      </c>
      <c r="CA20" s="309"/>
      <c r="CB20" s="317"/>
      <c r="CC20" s="99">
        <v>1365</v>
      </c>
      <c r="CD20" s="74">
        <f t="shared" si="19"/>
        <v>4095</v>
      </c>
      <c r="CE20" s="174">
        <v>233</v>
      </c>
      <c r="CF20" s="74">
        <f t="shared" si="20"/>
        <v>699</v>
      </c>
      <c r="CG20" s="174">
        <v>2548</v>
      </c>
      <c r="CH20" s="74">
        <f t="shared" si="21"/>
        <v>15288</v>
      </c>
      <c r="CI20" s="174">
        <v>17</v>
      </c>
      <c r="CJ20" s="174">
        <v>14</v>
      </c>
      <c r="CK20" s="174">
        <v>14</v>
      </c>
      <c r="CL20" s="100">
        <f t="shared" si="22"/>
        <v>1434.4285714285713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598</v>
      </c>
      <c r="DB20" s="83">
        <f t="shared" si="27"/>
        <v>2093</v>
      </c>
      <c r="DC20" s="174">
        <v>43</v>
      </c>
      <c r="DD20" s="83">
        <f t="shared" si="28"/>
        <v>150.5</v>
      </c>
      <c r="DE20" s="174">
        <v>2394</v>
      </c>
      <c r="DF20" s="83">
        <f t="shared" si="29"/>
        <v>16758</v>
      </c>
      <c r="DG20" s="174">
        <v>16</v>
      </c>
      <c r="DH20" s="174">
        <v>15</v>
      </c>
      <c r="DI20" s="174">
        <v>15</v>
      </c>
      <c r="DJ20" s="100">
        <f t="shared" si="30"/>
        <v>1266.7666666666667</v>
      </c>
      <c r="DK20" s="309"/>
      <c r="DL20" s="311"/>
      <c r="DM20" s="102">
        <v>59</v>
      </c>
      <c r="DN20" s="74">
        <f t="shared" si="31"/>
        <v>221.25</v>
      </c>
      <c r="DO20" s="1">
        <v>150</v>
      </c>
      <c r="DP20" s="74">
        <f t="shared" si="32"/>
        <v>562.5</v>
      </c>
      <c r="DQ20" s="1">
        <v>397</v>
      </c>
      <c r="DR20" s="74">
        <f t="shared" si="33"/>
        <v>2977.5</v>
      </c>
      <c r="DS20" s="1">
        <v>5</v>
      </c>
      <c r="DT20" s="1">
        <v>3</v>
      </c>
      <c r="DU20" s="110">
        <f t="shared" si="34"/>
        <v>3</v>
      </c>
      <c r="DV20" s="108">
        <f t="shared" si="35"/>
        <v>1253.75</v>
      </c>
    </row>
    <row r="21" spans="2:126" ht="19.5" thickBot="1" x14ac:dyDescent="0.35">
      <c r="B21" s="274">
        <v>77</v>
      </c>
      <c r="C21" s="38" t="s">
        <v>25</v>
      </c>
      <c r="D21" s="132">
        <f t="shared" si="11"/>
        <v>42446</v>
      </c>
      <c r="E21" s="144">
        <v>89621</v>
      </c>
      <c r="F21" s="144">
        <v>101766</v>
      </c>
      <c r="G21" s="2">
        <v>37296</v>
      </c>
      <c r="H21" s="170">
        <v>0</v>
      </c>
      <c r="I21" s="171">
        <v>34034</v>
      </c>
      <c r="J21" s="24">
        <f t="shared" si="0"/>
        <v>262717</v>
      </c>
      <c r="K21" s="7">
        <v>6148.5</v>
      </c>
      <c r="L21" s="7">
        <v>49692.5</v>
      </c>
      <c r="M21" s="23">
        <f t="shared" si="1"/>
        <v>318558</v>
      </c>
      <c r="N21" s="47"/>
      <c r="O21" s="48"/>
      <c r="P21" s="8">
        <f t="shared" si="2"/>
        <v>42446</v>
      </c>
      <c r="Q21" s="3">
        <v>152650</v>
      </c>
      <c r="R21" s="3">
        <v>1872</v>
      </c>
      <c r="S21" s="3">
        <v>2919</v>
      </c>
      <c r="T21" s="3">
        <v>117</v>
      </c>
      <c r="U21" s="3">
        <v>75205</v>
      </c>
      <c r="V21" s="3"/>
      <c r="W21" s="3">
        <v>812</v>
      </c>
      <c r="X21" s="3"/>
      <c r="Y21" s="3">
        <v>6036</v>
      </c>
      <c r="Z21" s="3"/>
      <c r="AA21" s="6"/>
      <c r="AB21" s="3">
        <v>350</v>
      </c>
      <c r="AC21" s="3">
        <v>1000</v>
      </c>
      <c r="AD21" s="3"/>
      <c r="AE21" s="3"/>
      <c r="AF21" s="3"/>
      <c r="AG21" s="3"/>
      <c r="AH21" s="3"/>
      <c r="AI21" s="3"/>
      <c r="AJ21" s="25"/>
      <c r="AK21" s="3"/>
      <c r="AL21" s="53">
        <v>12072</v>
      </c>
      <c r="AM21" s="44">
        <f t="shared" si="3"/>
        <v>253033</v>
      </c>
      <c r="AN21" s="9">
        <v>900</v>
      </c>
      <c r="AO21" s="9">
        <f t="shared" si="4"/>
        <v>318558</v>
      </c>
      <c r="AP21" s="49">
        <f>'[2]MAR 16'!$I$21</f>
        <v>55020</v>
      </c>
      <c r="AQ21" s="46">
        <f t="shared" si="12"/>
        <v>627511</v>
      </c>
      <c r="AS21" s="276">
        <f t="shared" si="5"/>
        <v>77</v>
      </c>
      <c r="AT21" s="5" t="str">
        <f t="shared" si="5"/>
        <v>JUEVES</v>
      </c>
      <c r="AU21" s="8">
        <f t="shared" si="5"/>
        <v>42446</v>
      </c>
      <c r="AV21" s="69">
        <f t="shared" si="6"/>
        <v>12803</v>
      </c>
      <c r="AW21" s="69">
        <f t="shared" si="6"/>
        <v>14538</v>
      </c>
      <c r="AX21" s="69">
        <f t="shared" si="7"/>
        <v>6216</v>
      </c>
      <c r="AY21" s="69">
        <f t="shared" si="13"/>
        <v>0</v>
      </c>
      <c r="AZ21" s="157">
        <f t="shared" si="13"/>
        <v>4862</v>
      </c>
      <c r="BA21" s="159">
        <f t="shared" si="8"/>
        <v>38419</v>
      </c>
      <c r="BC21" s="308" t="str">
        <f>C13</f>
        <v>MIÉRCOLES</v>
      </c>
      <c r="BD21" s="312">
        <f>AU13</f>
        <v>42438</v>
      </c>
      <c r="BE21" s="135">
        <v>2207</v>
      </c>
      <c r="BF21" s="82">
        <f t="shared" si="36"/>
        <v>7724.5</v>
      </c>
      <c r="BG21" s="79">
        <v>252</v>
      </c>
      <c r="BH21" s="82">
        <f t="shared" si="14"/>
        <v>882</v>
      </c>
      <c r="BI21" s="79">
        <v>5369</v>
      </c>
      <c r="BJ21" s="82">
        <f t="shared" si="15"/>
        <v>37583</v>
      </c>
      <c r="BK21" s="79"/>
      <c r="BL21" s="174">
        <v>32</v>
      </c>
      <c r="BM21" s="174">
        <v>32</v>
      </c>
      <c r="BN21" s="119">
        <f t="shared" si="9"/>
        <v>1443.421875</v>
      </c>
      <c r="BO21" s="308" t="str">
        <f>BC21</f>
        <v>MIÉRCOLES</v>
      </c>
      <c r="BP21" s="314">
        <f>BD21</f>
        <v>42438</v>
      </c>
      <c r="BQ21" s="99">
        <v>1993</v>
      </c>
      <c r="BR21" s="83">
        <f t="shared" si="16"/>
        <v>6975.5</v>
      </c>
      <c r="BS21" s="174">
        <v>208</v>
      </c>
      <c r="BT21" s="83">
        <f t="shared" si="17"/>
        <v>728</v>
      </c>
      <c r="BU21" s="174">
        <v>7213</v>
      </c>
      <c r="BV21" s="83">
        <f t="shared" si="18"/>
        <v>50491</v>
      </c>
      <c r="BW21" s="174"/>
      <c r="BX21" s="174">
        <v>28</v>
      </c>
      <c r="BY21" s="174">
        <v>28</v>
      </c>
      <c r="BZ21" s="100">
        <f t="shared" si="10"/>
        <v>2078.375</v>
      </c>
      <c r="CA21" s="308" t="str">
        <f>BO21</f>
        <v>MIÉRCOLES</v>
      </c>
      <c r="CB21" s="316">
        <f>BP21</f>
        <v>42438</v>
      </c>
      <c r="CC21" s="99">
        <v>1447</v>
      </c>
      <c r="CD21" s="74">
        <f t="shared" si="19"/>
        <v>4341</v>
      </c>
      <c r="CE21" s="174">
        <v>188</v>
      </c>
      <c r="CF21" s="74">
        <f t="shared" si="20"/>
        <v>564</v>
      </c>
      <c r="CG21" s="174">
        <v>2711</v>
      </c>
      <c r="CH21" s="74">
        <f t="shared" si="21"/>
        <v>16266</v>
      </c>
      <c r="CI21" s="174"/>
      <c r="CJ21" s="174">
        <v>15</v>
      </c>
      <c r="CK21" s="174">
        <v>14</v>
      </c>
      <c r="CL21" s="100">
        <f t="shared" si="22"/>
        <v>1512.2142857142858</v>
      </c>
      <c r="CM21" s="308" t="str">
        <f>CA21</f>
        <v>MIÉRCOLES</v>
      </c>
      <c r="CN21" s="318">
        <f>CB21</f>
        <v>42438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MIÉRCOLES</v>
      </c>
      <c r="CZ21" s="306">
        <f>CN21</f>
        <v>42438</v>
      </c>
      <c r="DA21" s="99">
        <v>698</v>
      </c>
      <c r="DB21" s="83">
        <f t="shared" si="27"/>
        <v>2443</v>
      </c>
      <c r="DC21" s="174">
        <v>40</v>
      </c>
      <c r="DD21" s="83">
        <f t="shared" si="28"/>
        <v>140</v>
      </c>
      <c r="DE21" s="174">
        <v>2414</v>
      </c>
      <c r="DF21" s="83">
        <f t="shared" si="29"/>
        <v>16898</v>
      </c>
      <c r="DG21" s="174"/>
      <c r="DH21" s="174">
        <v>15</v>
      </c>
      <c r="DI21" s="174">
        <v>15</v>
      </c>
      <c r="DJ21" s="100">
        <f t="shared" si="30"/>
        <v>1298.7333333333333</v>
      </c>
      <c r="DK21" s="308" t="str">
        <f>CY21</f>
        <v>MIÉRCOLES</v>
      </c>
      <c r="DL21" s="310">
        <f>CZ21</f>
        <v>42438</v>
      </c>
      <c r="DM21" s="102">
        <v>23</v>
      </c>
      <c r="DN21" s="74">
        <f t="shared" si="31"/>
        <v>86.25</v>
      </c>
      <c r="DO21" s="1">
        <v>94</v>
      </c>
      <c r="DP21" s="74">
        <f t="shared" si="32"/>
        <v>352.5</v>
      </c>
      <c r="DQ21" s="1">
        <v>235</v>
      </c>
      <c r="DR21" s="74">
        <f t="shared" si="33"/>
        <v>1762.5</v>
      </c>
      <c r="DS21" s="1"/>
      <c r="DT21" s="1">
        <v>3</v>
      </c>
      <c r="DU21" s="110">
        <f t="shared" si="34"/>
        <v>3</v>
      </c>
      <c r="DV21" s="108">
        <f t="shared" si="35"/>
        <v>733.75</v>
      </c>
    </row>
    <row r="22" spans="2:126" ht="19.5" thickBot="1" x14ac:dyDescent="0.35">
      <c r="B22" s="274">
        <v>78</v>
      </c>
      <c r="C22" s="38" t="s">
        <v>26</v>
      </c>
      <c r="D22" s="132">
        <f t="shared" si="11"/>
        <v>42447</v>
      </c>
      <c r="E22" s="144">
        <v>90888</v>
      </c>
      <c r="F22" s="144">
        <v>108339</v>
      </c>
      <c r="G22" s="2">
        <v>40488</v>
      </c>
      <c r="H22" s="170">
        <v>0</v>
      </c>
      <c r="I22" s="171">
        <v>35770</v>
      </c>
      <c r="J22" s="24">
        <f t="shared" si="0"/>
        <v>275485</v>
      </c>
      <c r="K22" s="7">
        <v>7493.5</v>
      </c>
      <c r="L22" s="7">
        <v>47088.5</v>
      </c>
      <c r="M22" s="23">
        <f t="shared" si="1"/>
        <v>330067</v>
      </c>
      <c r="N22" s="47"/>
      <c r="O22" s="48"/>
      <c r="P22" s="8">
        <f t="shared" si="2"/>
        <v>42447</v>
      </c>
      <c r="Q22" s="3">
        <v>237000</v>
      </c>
      <c r="R22" s="3">
        <v>2106</v>
      </c>
      <c r="S22" s="3">
        <v>5907</v>
      </c>
      <c r="T22" s="3">
        <v>234</v>
      </c>
      <c r="U22" s="3">
        <v>15041</v>
      </c>
      <c r="V22" s="3"/>
      <c r="W22" s="3">
        <v>1102</v>
      </c>
      <c r="X22" s="3"/>
      <c r="Y22" s="3">
        <v>12072</v>
      </c>
      <c r="Z22" s="3"/>
      <c r="AA22" s="6"/>
      <c r="AB22" s="3">
        <v>350</v>
      </c>
      <c r="AC22" s="3">
        <v>2800</v>
      </c>
      <c r="AD22" s="3"/>
      <c r="AE22" s="3"/>
      <c r="AF22" s="3"/>
      <c r="AG22" s="3"/>
      <c r="AH22" s="3"/>
      <c r="AI22" s="3"/>
      <c r="AJ22" s="25"/>
      <c r="AK22" s="3"/>
      <c r="AL22" s="53"/>
      <c r="AM22" s="44">
        <f t="shared" si="3"/>
        <v>276612</v>
      </c>
      <c r="AN22" s="9">
        <v>369</v>
      </c>
      <c r="AO22" s="9">
        <f t="shared" si="4"/>
        <v>330067</v>
      </c>
      <c r="AP22" s="49">
        <f>'[2]MAR 16'!$I$22</f>
        <v>22790</v>
      </c>
      <c r="AQ22" s="46">
        <f t="shared" si="12"/>
        <v>629838</v>
      </c>
      <c r="AS22" s="276">
        <f t="shared" si="5"/>
        <v>78</v>
      </c>
      <c r="AT22" s="5" t="str">
        <f t="shared" si="5"/>
        <v>VIERNES</v>
      </c>
      <c r="AU22" s="8">
        <f t="shared" si="5"/>
        <v>42447</v>
      </c>
      <c r="AV22" s="69">
        <f t="shared" si="6"/>
        <v>12984</v>
      </c>
      <c r="AW22" s="69">
        <f t="shared" si="6"/>
        <v>15477</v>
      </c>
      <c r="AX22" s="69">
        <f t="shared" si="7"/>
        <v>6748</v>
      </c>
      <c r="AY22" s="69">
        <f t="shared" si="13"/>
        <v>0</v>
      </c>
      <c r="AZ22" s="157">
        <f t="shared" si="13"/>
        <v>5110</v>
      </c>
      <c r="BA22" s="159">
        <f t="shared" si="8"/>
        <v>40319</v>
      </c>
      <c r="BC22" s="309"/>
      <c r="BD22" s="313"/>
      <c r="BE22" s="135">
        <v>1794</v>
      </c>
      <c r="BF22" s="82">
        <f t="shared" si="36"/>
        <v>6279</v>
      </c>
      <c r="BG22" s="79">
        <v>268</v>
      </c>
      <c r="BH22" s="82">
        <f t="shared" si="14"/>
        <v>938</v>
      </c>
      <c r="BI22" s="79">
        <v>4746</v>
      </c>
      <c r="BJ22" s="82">
        <f t="shared" si="15"/>
        <v>33222</v>
      </c>
      <c r="BK22" s="79">
        <v>33</v>
      </c>
      <c r="BL22" s="174">
        <v>30</v>
      </c>
      <c r="BM22" s="174">
        <v>31</v>
      </c>
      <c r="BN22" s="119">
        <f t="shared" si="9"/>
        <v>1304.483870967742</v>
      </c>
      <c r="BO22" s="309"/>
      <c r="BP22" s="315"/>
      <c r="BQ22" s="99">
        <v>1676</v>
      </c>
      <c r="BR22" s="83">
        <f t="shared" si="16"/>
        <v>5866</v>
      </c>
      <c r="BS22" s="174">
        <v>145</v>
      </c>
      <c r="BT22" s="83">
        <f t="shared" si="17"/>
        <v>507.5</v>
      </c>
      <c r="BU22" s="174">
        <v>6236</v>
      </c>
      <c r="BV22" s="83">
        <f t="shared" si="18"/>
        <v>43652</v>
      </c>
      <c r="BW22" s="174">
        <v>28</v>
      </c>
      <c r="BX22" s="174">
        <v>25</v>
      </c>
      <c r="BY22" s="174">
        <v>25</v>
      </c>
      <c r="BZ22" s="100">
        <f t="shared" si="10"/>
        <v>2001.02</v>
      </c>
      <c r="CA22" s="309"/>
      <c r="CB22" s="317"/>
      <c r="CC22" s="99">
        <v>1173</v>
      </c>
      <c r="CD22" s="74">
        <f t="shared" si="19"/>
        <v>3519</v>
      </c>
      <c r="CE22" s="174">
        <v>188</v>
      </c>
      <c r="CF22" s="74">
        <f t="shared" si="20"/>
        <v>564</v>
      </c>
      <c r="CG22" s="174">
        <v>2244</v>
      </c>
      <c r="CH22" s="74">
        <f t="shared" si="21"/>
        <v>13464</v>
      </c>
      <c r="CI22" s="174">
        <v>15</v>
      </c>
      <c r="CJ22" s="174">
        <v>14</v>
      </c>
      <c r="CK22" s="174">
        <v>13</v>
      </c>
      <c r="CL22" s="100">
        <f t="shared" si="22"/>
        <v>1349.7692307692307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491</v>
      </c>
      <c r="DB22" s="83">
        <f t="shared" si="27"/>
        <v>1718.5</v>
      </c>
      <c r="DC22" s="174">
        <v>42</v>
      </c>
      <c r="DD22" s="83">
        <f t="shared" si="28"/>
        <v>147</v>
      </c>
      <c r="DE22" s="174">
        <v>2080</v>
      </c>
      <c r="DF22" s="83">
        <f t="shared" si="29"/>
        <v>14560</v>
      </c>
      <c r="DG22" s="174">
        <v>15</v>
      </c>
      <c r="DH22" s="174">
        <v>15</v>
      </c>
      <c r="DI22" s="174">
        <v>15</v>
      </c>
      <c r="DJ22" s="100">
        <f t="shared" si="30"/>
        <v>1095.0333333333333</v>
      </c>
      <c r="DK22" s="309"/>
      <c r="DL22" s="311"/>
      <c r="DM22" s="102">
        <v>63</v>
      </c>
      <c r="DN22" s="74">
        <f t="shared" si="31"/>
        <v>236.25</v>
      </c>
      <c r="DO22" s="1">
        <v>168</v>
      </c>
      <c r="DP22" s="74">
        <f t="shared" si="32"/>
        <v>630</v>
      </c>
      <c r="DQ22" s="1">
        <v>470</v>
      </c>
      <c r="DR22" s="74">
        <f t="shared" si="33"/>
        <v>3525</v>
      </c>
      <c r="DS22" s="1">
        <v>5</v>
      </c>
      <c r="DT22" s="1">
        <v>4</v>
      </c>
      <c r="DU22" s="110">
        <f t="shared" si="34"/>
        <v>4</v>
      </c>
      <c r="DV22" s="108">
        <f t="shared" si="35"/>
        <v>1097.8125</v>
      </c>
    </row>
    <row r="23" spans="2:126" ht="19.5" thickBot="1" x14ac:dyDescent="0.35">
      <c r="B23" s="274">
        <v>79</v>
      </c>
      <c r="C23" s="38" t="s">
        <v>27</v>
      </c>
      <c r="D23" s="132">
        <f t="shared" si="11"/>
        <v>42448</v>
      </c>
      <c r="E23" s="144">
        <v>58590</v>
      </c>
      <c r="F23" s="144">
        <v>75488</v>
      </c>
      <c r="G23" s="2">
        <v>26154</v>
      </c>
      <c r="H23" s="170">
        <v>0</v>
      </c>
      <c r="I23" s="171">
        <v>26292</v>
      </c>
      <c r="J23" s="24">
        <f t="shared" si="0"/>
        <v>186524</v>
      </c>
      <c r="K23" s="7">
        <v>6273</v>
      </c>
      <c r="L23" s="7">
        <v>19206</v>
      </c>
      <c r="M23" s="23">
        <f t="shared" si="1"/>
        <v>212003</v>
      </c>
      <c r="N23" s="47"/>
      <c r="O23" s="48"/>
      <c r="P23" s="8">
        <f t="shared" si="2"/>
        <v>42448</v>
      </c>
      <c r="Q23" s="3">
        <v>0</v>
      </c>
      <c r="R23" s="3"/>
      <c r="S23" s="3"/>
      <c r="T23" s="3"/>
      <c r="U23" s="3"/>
      <c r="V23" s="3"/>
      <c r="W23" s="3"/>
      <c r="X23" s="3"/>
      <c r="Y23" s="3"/>
      <c r="Z23" s="3"/>
      <c r="AA23" s="6"/>
      <c r="AB23" s="3"/>
      <c r="AC23" s="3"/>
      <c r="AD23" s="3"/>
      <c r="AE23" s="3"/>
      <c r="AF23" s="3"/>
      <c r="AG23" s="3"/>
      <c r="AH23" s="3"/>
      <c r="AI23" s="3"/>
      <c r="AJ23" s="25"/>
      <c r="AK23" s="3"/>
      <c r="AL23" s="53"/>
      <c r="AM23" s="44">
        <f t="shared" si="3"/>
        <v>0</v>
      </c>
      <c r="AN23" s="9">
        <v>0</v>
      </c>
      <c r="AO23" s="9">
        <f t="shared" si="4"/>
        <v>212003</v>
      </c>
      <c r="AP23" s="49">
        <f>'[2]MAR 16'!$I$23</f>
        <v>9461.25</v>
      </c>
      <c r="AQ23" s="46">
        <f t="shared" si="12"/>
        <v>221464.25</v>
      </c>
      <c r="AS23" s="276">
        <f t="shared" si="5"/>
        <v>79</v>
      </c>
      <c r="AT23" s="5" t="str">
        <f t="shared" si="5"/>
        <v>SÁBADO</v>
      </c>
      <c r="AU23" s="8">
        <f t="shared" si="5"/>
        <v>42448</v>
      </c>
      <c r="AV23" s="69">
        <f t="shared" si="6"/>
        <v>8370</v>
      </c>
      <c r="AW23" s="69">
        <f t="shared" si="6"/>
        <v>10784</v>
      </c>
      <c r="AX23" s="69">
        <f t="shared" si="7"/>
        <v>4359</v>
      </c>
      <c r="AY23" s="69">
        <f t="shared" si="13"/>
        <v>0</v>
      </c>
      <c r="AZ23" s="157">
        <f t="shared" si="13"/>
        <v>3756</v>
      </c>
      <c r="BA23" s="159">
        <f t="shared" si="8"/>
        <v>27269</v>
      </c>
      <c r="BC23" s="308" t="str">
        <f>C14</f>
        <v>JUEVES</v>
      </c>
      <c r="BD23" s="312">
        <f>AU14</f>
        <v>42439</v>
      </c>
      <c r="BE23" s="135">
        <v>2625</v>
      </c>
      <c r="BF23" s="82">
        <f t="shared" si="36"/>
        <v>9187.5</v>
      </c>
      <c r="BG23" s="79">
        <v>305</v>
      </c>
      <c r="BH23" s="82">
        <f t="shared" si="14"/>
        <v>1067.5</v>
      </c>
      <c r="BI23" s="79">
        <v>5766</v>
      </c>
      <c r="BJ23" s="82">
        <f t="shared" si="15"/>
        <v>40362</v>
      </c>
      <c r="BK23" s="79"/>
      <c r="BL23" s="174">
        <v>33</v>
      </c>
      <c r="BM23" s="174">
        <v>32</v>
      </c>
      <c r="BN23" s="119">
        <f t="shared" si="9"/>
        <v>1581.78125</v>
      </c>
      <c r="BO23" s="308" t="str">
        <f>BC23</f>
        <v>JUEVES</v>
      </c>
      <c r="BP23" s="314">
        <f>BD23</f>
        <v>42439</v>
      </c>
      <c r="BQ23" s="99">
        <v>2036</v>
      </c>
      <c r="BR23" s="83">
        <f t="shared" si="16"/>
        <v>7126</v>
      </c>
      <c r="BS23" s="174">
        <v>219</v>
      </c>
      <c r="BT23" s="83">
        <f t="shared" si="17"/>
        <v>766.5</v>
      </c>
      <c r="BU23" s="174">
        <v>6479</v>
      </c>
      <c r="BV23" s="83">
        <f t="shared" si="18"/>
        <v>45353</v>
      </c>
      <c r="BW23" s="174"/>
      <c r="BX23" s="174">
        <v>24</v>
      </c>
      <c r="BY23" s="174">
        <v>25</v>
      </c>
      <c r="BZ23" s="100">
        <f t="shared" si="10"/>
        <v>2129.8200000000002</v>
      </c>
      <c r="CA23" s="308" t="str">
        <f>BO23</f>
        <v>JUEVES</v>
      </c>
      <c r="CB23" s="316">
        <f>BP23</f>
        <v>42439</v>
      </c>
      <c r="CC23" s="99">
        <v>1483</v>
      </c>
      <c r="CD23" s="74">
        <f t="shared" si="19"/>
        <v>4449</v>
      </c>
      <c r="CE23" s="174">
        <v>192</v>
      </c>
      <c r="CF23" s="74">
        <f t="shared" si="20"/>
        <v>576</v>
      </c>
      <c r="CG23" s="174">
        <v>2877</v>
      </c>
      <c r="CH23" s="74">
        <f t="shared" si="21"/>
        <v>17262</v>
      </c>
      <c r="CI23" s="174"/>
      <c r="CJ23" s="174">
        <v>17</v>
      </c>
      <c r="CK23" s="174">
        <v>13</v>
      </c>
      <c r="CL23" s="100">
        <f t="shared" si="22"/>
        <v>1714.3846153846155</v>
      </c>
      <c r="CM23" s="308" t="str">
        <f>CA23</f>
        <v>JUEVES</v>
      </c>
      <c r="CN23" s="318">
        <f>CB23</f>
        <v>42439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JUEVES</v>
      </c>
      <c r="CZ23" s="306">
        <f>CN23</f>
        <v>42439</v>
      </c>
      <c r="DA23" s="99">
        <v>753</v>
      </c>
      <c r="DB23" s="83">
        <f t="shared" si="27"/>
        <v>2635.5</v>
      </c>
      <c r="DC23" s="174">
        <v>87</v>
      </c>
      <c r="DD23" s="83">
        <f t="shared" si="28"/>
        <v>304.5</v>
      </c>
      <c r="DE23" s="174">
        <v>2506</v>
      </c>
      <c r="DF23" s="83">
        <f t="shared" si="29"/>
        <v>17542</v>
      </c>
      <c r="DG23" s="174"/>
      <c r="DH23" s="174">
        <v>15</v>
      </c>
      <c r="DI23" s="174">
        <v>15</v>
      </c>
      <c r="DJ23" s="100">
        <f t="shared" si="30"/>
        <v>1365.4666666666667</v>
      </c>
      <c r="DK23" s="308" t="str">
        <f>CY23</f>
        <v>JUEVES</v>
      </c>
      <c r="DL23" s="310">
        <f>CZ23</f>
        <v>42439</v>
      </c>
      <c r="DM23" s="102">
        <v>52</v>
      </c>
      <c r="DN23" s="74">
        <f t="shared" si="31"/>
        <v>195</v>
      </c>
      <c r="DO23" s="1">
        <v>110</v>
      </c>
      <c r="DP23" s="74">
        <f t="shared" si="32"/>
        <v>412.5</v>
      </c>
      <c r="DQ23" s="1">
        <v>392</v>
      </c>
      <c r="DR23" s="74">
        <f t="shared" si="33"/>
        <v>2940</v>
      </c>
      <c r="DS23" s="1"/>
      <c r="DT23" s="1">
        <v>4</v>
      </c>
      <c r="DU23" s="110">
        <f t="shared" si="34"/>
        <v>4</v>
      </c>
      <c r="DV23" s="108">
        <f t="shared" si="35"/>
        <v>886.875</v>
      </c>
    </row>
    <row r="24" spans="2:126" ht="19.5" thickBot="1" x14ac:dyDescent="0.35">
      <c r="B24" s="274">
        <v>80</v>
      </c>
      <c r="C24" s="38" t="s">
        <v>22</v>
      </c>
      <c r="D24" s="132">
        <f t="shared" si="11"/>
        <v>42449</v>
      </c>
      <c r="E24" s="144">
        <v>46655</v>
      </c>
      <c r="F24" s="144">
        <v>49063</v>
      </c>
      <c r="G24" s="2">
        <v>14688</v>
      </c>
      <c r="H24" s="170">
        <v>0</v>
      </c>
      <c r="I24" s="171">
        <v>9611</v>
      </c>
      <c r="J24" s="24">
        <f t="shared" si="0"/>
        <v>120017</v>
      </c>
      <c r="K24" s="7">
        <v>5664</v>
      </c>
      <c r="L24" s="7">
        <v>8430.5</v>
      </c>
      <c r="M24" s="23">
        <f t="shared" si="1"/>
        <v>134111.5</v>
      </c>
      <c r="N24" s="47"/>
      <c r="O24" s="48"/>
      <c r="P24" s="8">
        <f t="shared" si="2"/>
        <v>42449</v>
      </c>
      <c r="Q24" s="3">
        <v>0</v>
      </c>
      <c r="R24" s="3"/>
      <c r="S24" s="3"/>
      <c r="T24" s="3"/>
      <c r="U24" s="3"/>
      <c r="V24" s="3"/>
      <c r="W24" s="3"/>
      <c r="X24" s="3"/>
      <c r="Y24" s="3"/>
      <c r="Z24" s="3"/>
      <c r="AA24" s="6"/>
      <c r="AB24" s="3"/>
      <c r="AC24" s="3"/>
      <c r="AD24" s="3"/>
      <c r="AE24" s="3"/>
      <c r="AF24" s="3"/>
      <c r="AG24" s="3"/>
      <c r="AH24" s="3"/>
      <c r="AI24" s="3"/>
      <c r="AJ24" s="25"/>
      <c r="AK24" s="3"/>
      <c r="AL24" s="53"/>
      <c r="AM24" s="44">
        <f t="shared" si="3"/>
        <v>0</v>
      </c>
      <c r="AN24" s="9">
        <v>0</v>
      </c>
      <c r="AO24" s="9">
        <f t="shared" si="4"/>
        <v>134111.5</v>
      </c>
      <c r="AP24" s="49">
        <f>'[2]MAR 16'!$I$24</f>
        <v>5662.5</v>
      </c>
      <c r="AQ24" s="46">
        <f t="shared" si="12"/>
        <v>139774</v>
      </c>
      <c r="AS24" s="276">
        <f t="shared" si="5"/>
        <v>80</v>
      </c>
      <c r="AT24" s="5" t="str">
        <f t="shared" si="5"/>
        <v>DOMINGO</v>
      </c>
      <c r="AU24" s="8">
        <f t="shared" si="5"/>
        <v>42449</v>
      </c>
      <c r="AV24" s="69">
        <f t="shared" si="6"/>
        <v>6665</v>
      </c>
      <c r="AW24" s="69">
        <f t="shared" si="6"/>
        <v>7009</v>
      </c>
      <c r="AX24" s="69">
        <f t="shared" si="7"/>
        <v>2448</v>
      </c>
      <c r="AY24" s="69">
        <f t="shared" si="13"/>
        <v>0</v>
      </c>
      <c r="AZ24" s="157">
        <f t="shared" si="13"/>
        <v>1373</v>
      </c>
      <c r="BA24" s="159">
        <f t="shared" si="8"/>
        <v>17495</v>
      </c>
      <c r="BC24" s="309"/>
      <c r="BD24" s="313"/>
      <c r="BE24" s="135">
        <v>2325</v>
      </c>
      <c r="BF24" s="82">
        <f t="shared" si="36"/>
        <v>8137.5</v>
      </c>
      <c r="BG24" s="79">
        <v>359</v>
      </c>
      <c r="BH24" s="82">
        <f t="shared" si="14"/>
        <v>1256.5</v>
      </c>
      <c r="BI24" s="79">
        <v>6170</v>
      </c>
      <c r="BJ24" s="82">
        <f t="shared" si="15"/>
        <v>43190</v>
      </c>
      <c r="BK24" s="79">
        <v>33</v>
      </c>
      <c r="BL24" s="174">
        <v>32</v>
      </c>
      <c r="BM24" s="174">
        <v>32</v>
      </c>
      <c r="BN24" s="119">
        <f t="shared" si="9"/>
        <v>1643.25</v>
      </c>
      <c r="BO24" s="309"/>
      <c r="BP24" s="315"/>
      <c r="BQ24" s="99">
        <v>2235</v>
      </c>
      <c r="BR24" s="83">
        <f t="shared" si="16"/>
        <v>7822.5</v>
      </c>
      <c r="BS24" s="174">
        <v>260</v>
      </c>
      <c r="BT24" s="83">
        <f t="shared" si="17"/>
        <v>910</v>
      </c>
      <c r="BU24" s="174">
        <v>7704</v>
      </c>
      <c r="BV24" s="83">
        <f t="shared" si="18"/>
        <v>53928</v>
      </c>
      <c r="BW24" s="174">
        <v>27</v>
      </c>
      <c r="BX24" s="174">
        <v>28</v>
      </c>
      <c r="BY24" s="174">
        <v>26</v>
      </c>
      <c r="BZ24" s="100">
        <f t="shared" si="10"/>
        <v>2410.0192307692309</v>
      </c>
      <c r="CA24" s="309"/>
      <c r="CB24" s="317"/>
      <c r="CC24" s="99">
        <v>1458</v>
      </c>
      <c r="CD24" s="74">
        <f t="shared" si="19"/>
        <v>4374</v>
      </c>
      <c r="CE24" s="174">
        <v>230</v>
      </c>
      <c r="CF24" s="74">
        <f t="shared" si="20"/>
        <v>690</v>
      </c>
      <c r="CG24" s="174">
        <v>2936</v>
      </c>
      <c r="CH24" s="74">
        <f t="shared" si="21"/>
        <v>17616</v>
      </c>
      <c r="CI24" s="174">
        <v>17</v>
      </c>
      <c r="CJ24" s="174">
        <v>17</v>
      </c>
      <c r="CK24" s="174">
        <v>14</v>
      </c>
      <c r="CL24" s="100">
        <f t="shared" si="22"/>
        <v>1620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694</v>
      </c>
      <c r="DB24" s="83">
        <f t="shared" si="27"/>
        <v>2429</v>
      </c>
      <c r="DC24" s="174">
        <v>71</v>
      </c>
      <c r="DD24" s="83">
        <f t="shared" si="28"/>
        <v>248.5</v>
      </c>
      <c r="DE24" s="174">
        <v>2705</v>
      </c>
      <c r="DF24" s="83">
        <f t="shared" si="29"/>
        <v>18935</v>
      </c>
      <c r="DG24" s="174">
        <v>15</v>
      </c>
      <c r="DH24" s="174">
        <v>16</v>
      </c>
      <c r="DI24" s="174">
        <v>15</v>
      </c>
      <c r="DJ24" s="100">
        <f t="shared" si="30"/>
        <v>1440.8333333333333</v>
      </c>
      <c r="DK24" s="309"/>
      <c r="DL24" s="311"/>
      <c r="DM24" s="102">
        <v>87</v>
      </c>
      <c r="DN24" s="74">
        <f t="shared" si="31"/>
        <v>326.25</v>
      </c>
      <c r="DO24" s="1">
        <v>214</v>
      </c>
      <c r="DP24" s="74">
        <f t="shared" si="32"/>
        <v>802.5</v>
      </c>
      <c r="DQ24" s="1">
        <v>555</v>
      </c>
      <c r="DR24" s="74">
        <f t="shared" si="33"/>
        <v>4162.5</v>
      </c>
      <c r="DS24" s="1">
        <v>5</v>
      </c>
      <c r="DT24" s="1">
        <v>5</v>
      </c>
      <c r="DU24" s="110">
        <f t="shared" si="34"/>
        <v>5</v>
      </c>
      <c r="DV24" s="108">
        <f t="shared" si="35"/>
        <v>1058.25</v>
      </c>
    </row>
    <row r="25" spans="2:126" ht="19.5" thickBot="1" x14ac:dyDescent="0.35">
      <c r="B25" s="274">
        <v>81</v>
      </c>
      <c r="C25" s="38" t="s">
        <v>24</v>
      </c>
      <c r="D25" s="132">
        <f t="shared" si="11"/>
        <v>42450</v>
      </c>
      <c r="E25" s="144">
        <v>53410</v>
      </c>
      <c r="F25" s="144">
        <v>63000</v>
      </c>
      <c r="G25" s="2">
        <v>21054</v>
      </c>
      <c r="H25" s="170">
        <v>0</v>
      </c>
      <c r="I25" s="171">
        <v>14581</v>
      </c>
      <c r="J25" s="24">
        <f t="shared" si="0"/>
        <v>152045</v>
      </c>
      <c r="K25" s="7">
        <v>5299.5</v>
      </c>
      <c r="L25" s="7">
        <v>11046</v>
      </c>
      <c r="M25" s="23">
        <f t="shared" si="1"/>
        <v>168390.5</v>
      </c>
      <c r="N25" s="47"/>
      <c r="O25" s="48"/>
      <c r="P25" s="8">
        <f t="shared" si="2"/>
        <v>42450</v>
      </c>
      <c r="Q25" s="3">
        <v>0</v>
      </c>
      <c r="R25" s="3"/>
      <c r="S25" s="3"/>
      <c r="T25" s="3"/>
      <c r="U25" s="3"/>
      <c r="V25" s="3"/>
      <c r="W25" s="3"/>
      <c r="X25" s="3"/>
      <c r="Y25" s="3"/>
      <c r="Z25" s="3"/>
      <c r="AA25" s="6"/>
      <c r="AB25" s="3"/>
      <c r="AC25" s="3"/>
      <c r="AD25" s="3"/>
      <c r="AE25" s="3"/>
      <c r="AF25" s="3"/>
      <c r="AG25" s="3"/>
      <c r="AH25" s="3"/>
      <c r="AI25" s="3"/>
      <c r="AJ25" s="25"/>
      <c r="AK25" s="3"/>
      <c r="AL25" s="53"/>
      <c r="AM25" s="44">
        <f t="shared" si="3"/>
        <v>0</v>
      </c>
      <c r="AN25" s="9">
        <v>0</v>
      </c>
      <c r="AO25" s="9">
        <f t="shared" si="4"/>
        <v>168390.5</v>
      </c>
      <c r="AP25" s="49">
        <f>'[2]MAR 16'!$I$25</f>
        <v>7897.5</v>
      </c>
      <c r="AQ25" s="46">
        <f t="shared" si="12"/>
        <v>176288</v>
      </c>
      <c r="AS25" s="276">
        <f t="shared" si="5"/>
        <v>81</v>
      </c>
      <c r="AT25" s="5" t="str">
        <f t="shared" si="5"/>
        <v>LUNES</v>
      </c>
      <c r="AU25" s="8">
        <f t="shared" si="5"/>
        <v>42450</v>
      </c>
      <c r="AV25" s="69">
        <f t="shared" si="6"/>
        <v>7630</v>
      </c>
      <c r="AW25" s="69">
        <f t="shared" si="6"/>
        <v>9000</v>
      </c>
      <c r="AX25" s="69">
        <f t="shared" si="7"/>
        <v>3509</v>
      </c>
      <c r="AY25" s="69">
        <f t="shared" si="13"/>
        <v>0</v>
      </c>
      <c r="AZ25" s="157">
        <f t="shared" si="13"/>
        <v>2083</v>
      </c>
      <c r="BA25" s="159">
        <f t="shared" si="8"/>
        <v>22222</v>
      </c>
      <c r="BC25" s="308" t="str">
        <f>C15</f>
        <v>VIERNES</v>
      </c>
      <c r="BD25" s="312">
        <f>AU15</f>
        <v>42440</v>
      </c>
      <c r="BE25" s="135">
        <v>2615</v>
      </c>
      <c r="BF25" s="82">
        <f t="shared" si="36"/>
        <v>9152.5</v>
      </c>
      <c r="BG25" s="79">
        <v>322</v>
      </c>
      <c r="BH25" s="82">
        <f t="shared" si="14"/>
        <v>1127</v>
      </c>
      <c r="BI25" s="79">
        <v>5973</v>
      </c>
      <c r="BJ25" s="82">
        <f t="shared" si="15"/>
        <v>41811</v>
      </c>
      <c r="BK25" s="79"/>
      <c r="BL25" s="174">
        <v>33</v>
      </c>
      <c r="BM25" s="174">
        <v>33</v>
      </c>
      <c r="BN25" s="119">
        <f t="shared" si="9"/>
        <v>1578.5</v>
      </c>
      <c r="BO25" s="308" t="str">
        <f>BC25</f>
        <v>VIERNES</v>
      </c>
      <c r="BP25" s="314">
        <f>BD25</f>
        <v>42440</v>
      </c>
      <c r="BQ25" s="99">
        <v>1949</v>
      </c>
      <c r="BR25" s="83">
        <f t="shared" si="16"/>
        <v>6821.5</v>
      </c>
      <c r="BS25" s="174">
        <v>246</v>
      </c>
      <c r="BT25" s="83">
        <f t="shared" si="17"/>
        <v>861</v>
      </c>
      <c r="BU25" s="174">
        <v>6949</v>
      </c>
      <c r="BV25" s="83">
        <f t="shared" si="18"/>
        <v>48643</v>
      </c>
      <c r="BW25" s="174"/>
      <c r="BX25" s="174">
        <v>30</v>
      </c>
      <c r="BY25" s="174">
        <v>28</v>
      </c>
      <c r="BZ25" s="100">
        <f t="shared" si="10"/>
        <v>2011.625</v>
      </c>
      <c r="CA25" s="308" t="str">
        <f>BO25</f>
        <v>VIERNES</v>
      </c>
      <c r="CB25" s="316">
        <f>BP25</f>
        <v>42440</v>
      </c>
      <c r="CC25" s="99">
        <v>1587</v>
      </c>
      <c r="CD25" s="74">
        <f t="shared" si="19"/>
        <v>4761</v>
      </c>
      <c r="CE25" s="174">
        <v>263</v>
      </c>
      <c r="CF25" s="74">
        <f t="shared" si="20"/>
        <v>789</v>
      </c>
      <c r="CG25" s="174">
        <v>3298</v>
      </c>
      <c r="CH25" s="74">
        <f t="shared" si="21"/>
        <v>19788</v>
      </c>
      <c r="CI25" s="174"/>
      <c r="CJ25" s="174">
        <v>18</v>
      </c>
      <c r="CK25" s="174">
        <v>18</v>
      </c>
      <c r="CL25" s="100">
        <f t="shared" si="22"/>
        <v>1407.6666666666667</v>
      </c>
      <c r="CM25" s="308" t="str">
        <f>CA25</f>
        <v>VIERNES</v>
      </c>
      <c r="CN25" s="318">
        <f>CB25</f>
        <v>42440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VIERNES</v>
      </c>
      <c r="CZ25" s="306">
        <f>CN25</f>
        <v>42440</v>
      </c>
      <c r="DA25" s="99">
        <v>750</v>
      </c>
      <c r="DB25" s="83">
        <f t="shared" si="27"/>
        <v>2625</v>
      </c>
      <c r="DC25" s="174">
        <v>83</v>
      </c>
      <c r="DD25" s="83">
        <f t="shared" si="28"/>
        <v>290.5</v>
      </c>
      <c r="DE25" s="174">
        <v>2523</v>
      </c>
      <c r="DF25" s="83">
        <f t="shared" si="29"/>
        <v>17661</v>
      </c>
      <c r="DG25" s="174"/>
      <c r="DH25" s="174">
        <v>14</v>
      </c>
      <c r="DI25" s="174">
        <v>15</v>
      </c>
      <c r="DJ25" s="100">
        <f t="shared" si="30"/>
        <v>1371.7666666666667</v>
      </c>
      <c r="DK25" s="308" t="str">
        <f>CY25</f>
        <v>VIERNES</v>
      </c>
      <c r="DL25" s="310">
        <f>CZ25</f>
        <v>42440</v>
      </c>
      <c r="DM25" s="102">
        <v>59</v>
      </c>
      <c r="DN25" s="74">
        <f t="shared" si="31"/>
        <v>221.25</v>
      </c>
      <c r="DO25" s="1">
        <v>184</v>
      </c>
      <c r="DP25" s="74">
        <f t="shared" si="32"/>
        <v>690</v>
      </c>
      <c r="DQ25" s="1">
        <v>568</v>
      </c>
      <c r="DR25" s="74">
        <f t="shared" si="33"/>
        <v>4260</v>
      </c>
      <c r="DS25" s="1"/>
      <c r="DT25" s="1">
        <v>5</v>
      </c>
      <c r="DU25" s="110">
        <f t="shared" si="34"/>
        <v>5</v>
      </c>
      <c r="DV25" s="108">
        <f t="shared" si="35"/>
        <v>1034.25</v>
      </c>
    </row>
    <row r="26" spans="2:126" ht="19.5" thickBot="1" x14ac:dyDescent="0.35">
      <c r="B26" s="274">
        <v>82</v>
      </c>
      <c r="C26" s="38" t="s">
        <v>21</v>
      </c>
      <c r="D26" s="132">
        <f t="shared" si="11"/>
        <v>42451</v>
      </c>
      <c r="E26" s="144">
        <v>71393</v>
      </c>
      <c r="F26" s="144">
        <v>87563</v>
      </c>
      <c r="G26" s="2">
        <v>32292</v>
      </c>
      <c r="H26" s="170">
        <v>0</v>
      </c>
      <c r="I26" s="171">
        <v>27699</v>
      </c>
      <c r="J26" s="24">
        <f t="shared" si="0"/>
        <v>218947</v>
      </c>
      <c r="K26" s="7">
        <v>6341.5</v>
      </c>
      <c r="L26" s="7">
        <v>18267.5</v>
      </c>
      <c r="M26" s="23">
        <f t="shared" si="1"/>
        <v>243556</v>
      </c>
      <c r="N26" s="47"/>
      <c r="O26" s="48"/>
      <c r="P26" s="8">
        <f t="shared" si="2"/>
        <v>42451</v>
      </c>
      <c r="Q26" s="3">
        <v>162000</v>
      </c>
      <c r="R26" s="3">
        <v>1521</v>
      </c>
      <c r="S26" s="3">
        <v>2139</v>
      </c>
      <c r="T26" s="3">
        <v>117</v>
      </c>
      <c r="U26" s="3"/>
      <c r="V26" s="3"/>
      <c r="W26" s="3">
        <v>1218</v>
      </c>
      <c r="X26" s="3"/>
      <c r="Y26" s="3">
        <v>18108</v>
      </c>
      <c r="Z26" s="3"/>
      <c r="AA26" s="6"/>
      <c r="AB26" s="3">
        <v>350</v>
      </c>
      <c r="AC26" s="3">
        <v>1900</v>
      </c>
      <c r="AD26" s="3"/>
      <c r="AE26" s="3"/>
      <c r="AF26" s="3"/>
      <c r="AG26" s="3">
        <v>6036</v>
      </c>
      <c r="AH26" s="3"/>
      <c r="AI26" s="3"/>
      <c r="AJ26" s="25"/>
      <c r="AK26" s="3"/>
      <c r="AL26" s="53"/>
      <c r="AM26" s="44">
        <f t="shared" si="3"/>
        <v>193389</v>
      </c>
      <c r="AN26" s="9">
        <v>0</v>
      </c>
      <c r="AO26" s="9">
        <f t="shared" si="4"/>
        <v>243556</v>
      </c>
      <c r="AP26" s="49">
        <f>'[2]MAR 16'!$I$26</f>
        <v>60352.5</v>
      </c>
      <c r="AQ26" s="46">
        <f t="shared" si="12"/>
        <v>497297.5</v>
      </c>
      <c r="AS26" s="276">
        <f t="shared" si="5"/>
        <v>82</v>
      </c>
      <c r="AT26" s="5" t="str">
        <f t="shared" si="5"/>
        <v>MARTES</v>
      </c>
      <c r="AU26" s="8">
        <f t="shared" si="5"/>
        <v>42451</v>
      </c>
      <c r="AV26" s="69">
        <f t="shared" si="6"/>
        <v>10199</v>
      </c>
      <c r="AW26" s="69">
        <f t="shared" si="6"/>
        <v>12509</v>
      </c>
      <c r="AX26" s="69">
        <f t="shared" si="7"/>
        <v>5382</v>
      </c>
      <c r="AY26" s="69">
        <f t="shared" si="13"/>
        <v>0</v>
      </c>
      <c r="AZ26" s="157">
        <f t="shared" si="13"/>
        <v>3957</v>
      </c>
      <c r="BA26" s="159">
        <f t="shared" si="8"/>
        <v>32047</v>
      </c>
      <c r="BC26" s="309"/>
      <c r="BD26" s="313"/>
      <c r="BE26" s="135">
        <v>2228</v>
      </c>
      <c r="BF26" s="82">
        <f t="shared" si="36"/>
        <v>7798</v>
      </c>
      <c r="BG26" s="79">
        <v>481</v>
      </c>
      <c r="BH26" s="82">
        <f t="shared" si="14"/>
        <v>1683.5</v>
      </c>
      <c r="BI26" s="79">
        <v>6398</v>
      </c>
      <c r="BJ26" s="82">
        <f t="shared" si="15"/>
        <v>44786</v>
      </c>
      <c r="BK26" s="79">
        <v>33</v>
      </c>
      <c r="BL26" s="174">
        <v>29</v>
      </c>
      <c r="BM26" s="174">
        <v>30</v>
      </c>
      <c r="BN26" s="119">
        <f t="shared" si="9"/>
        <v>1808.9166666666667</v>
      </c>
      <c r="BO26" s="309"/>
      <c r="BP26" s="315"/>
      <c r="BQ26" s="99">
        <v>2404</v>
      </c>
      <c r="BR26" s="83">
        <f t="shared" si="16"/>
        <v>8414</v>
      </c>
      <c r="BS26" s="174">
        <v>309</v>
      </c>
      <c r="BT26" s="83">
        <f t="shared" si="17"/>
        <v>1081.5</v>
      </c>
      <c r="BU26" s="174">
        <v>8015</v>
      </c>
      <c r="BV26" s="83">
        <f t="shared" si="18"/>
        <v>56105</v>
      </c>
      <c r="BW26" s="174">
        <v>28</v>
      </c>
      <c r="BX26" s="174">
        <v>29</v>
      </c>
      <c r="BY26" s="174">
        <v>27</v>
      </c>
      <c r="BZ26" s="100">
        <f t="shared" si="10"/>
        <v>2429.6481481481483</v>
      </c>
      <c r="CA26" s="309"/>
      <c r="CB26" s="317"/>
      <c r="CC26" s="99">
        <v>1591</v>
      </c>
      <c r="CD26" s="74">
        <f t="shared" si="19"/>
        <v>4773</v>
      </c>
      <c r="CE26" s="174">
        <v>234</v>
      </c>
      <c r="CF26" s="74">
        <f t="shared" si="20"/>
        <v>702</v>
      </c>
      <c r="CG26" s="174">
        <v>3181</v>
      </c>
      <c r="CH26" s="74">
        <f t="shared" si="21"/>
        <v>19086</v>
      </c>
      <c r="CI26" s="174">
        <v>19</v>
      </c>
      <c r="CJ26" s="174">
        <v>16</v>
      </c>
      <c r="CK26" s="174">
        <v>16</v>
      </c>
      <c r="CL26" s="100">
        <f t="shared" si="22"/>
        <v>1535.0625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689</v>
      </c>
      <c r="DB26" s="83">
        <f t="shared" si="27"/>
        <v>2411.5</v>
      </c>
      <c r="DC26" s="174">
        <v>69</v>
      </c>
      <c r="DD26" s="83">
        <f t="shared" si="28"/>
        <v>241.5</v>
      </c>
      <c r="DE26" s="174">
        <v>2592</v>
      </c>
      <c r="DF26" s="83">
        <f t="shared" si="29"/>
        <v>18144</v>
      </c>
      <c r="DG26" s="174">
        <v>15</v>
      </c>
      <c r="DH26" s="174">
        <v>15</v>
      </c>
      <c r="DI26" s="174">
        <v>14</v>
      </c>
      <c r="DJ26" s="100">
        <f t="shared" si="30"/>
        <v>1485.5</v>
      </c>
      <c r="DK26" s="309"/>
      <c r="DL26" s="311"/>
      <c r="DM26" s="102">
        <v>113</v>
      </c>
      <c r="DN26" s="74">
        <f t="shared" si="31"/>
        <v>423.75</v>
      </c>
      <c r="DO26" s="1">
        <v>264</v>
      </c>
      <c r="DP26" s="74">
        <f t="shared" si="32"/>
        <v>990</v>
      </c>
      <c r="DQ26" s="1">
        <v>753</v>
      </c>
      <c r="DR26" s="74">
        <f t="shared" si="33"/>
        <v>5647.5</v>
      </c>
      <c r="DS26" s="1">
        <v>5</v>
      </c>
      <c r="DT26" s="1">
        <v>5</v>
      </c>
      <c r="DU26" s="110">
        <f t="shared" si="34"/>
        <v>5</v>
      </c>
      <c r="DV26" s="108">
        <f t="shared" si="35"/>
        <v>1412.25</v>
      </c>
    </row>
    <row r="27" spans="2:126" ht="19.5" thickBot="1" x14ac:dyDescent="0.35">
      <c r="B27" s="274">
        <v>83</v>
      </c>
      <c r="C27" s="38" t="s">
        <v>23</v>
      </c>
      <c r="D27" s="132">
        <f t="shared" si="11"/>
        <v>42452</v>
      </c>
      <c r="E27" s="144">
        <v>63938</v>
      </c>
      <c r="F27" s="144">
        <v>94241</v>
      </c>
      <c r="G27" s="2">
        <v>28488</v>
      </c>
      <c r="H27" s="170">
        <v>0</v>
      </c>
      <c r="I27" s="171">
        <v>24612</v>
      </c>
      <c r="J27" s="24">
        <f t="shared" si="0"/>
        <v>211279</v>
      </c>
      <c r="K27" s="7">
        <v>5830</v>
      </c>
      <c r="L27" s="7">
        <v>17242.5</v>
      </c>
      <c r="M27" s="23">
        <f t="shared" si="1"/>
        <v>234351.5</v>
      </c>
      <c r="N27" s="47"/>
      <c r="O27" s="48"/>
      <c r="P27" s="8">
        <f t="shared" si="2"/>
        <v>42452</v>
      </c>
      <c r="Q27" s="3">
        <v>206150</v>
      </c>
      <c r="R27" s="3">
        <v>2106</v>
      </c>
      <c r="S27" s="3">
        <v>5511</v>
      </c>
      <c r="T27" s="3"/>
      <c r="U27" s="3">
        <v>30082</v>
      </c>
      <c r="V27" s="3"/>
      <c r="W27" s="3">
        <v>1392</v>
      </c>
      <c r="X27" s="3">
        <v>58</v>
      </c>
      <c r="Y27" s="3">
        <v>6036</v>
      </c>
      <c r="Z27" s="3"/>
      <c r="AA27" s="6"/>
      <c r="AB27" s="3">
        <v>700</v>
      </c>
      <c r="AC27" s="3">
        <v>4700</v>
      </c>
      <c r="AD27" s="3"/>
      <c r="AE27" s="3"/>
      <c r="AF27" s="3"/>
      <c r="AG27" s="3">
        <v>18108</v>
      </c>
      <c r="AH27" s="3"/>
      <c r="AI27" s="3"/>
      <c r="AJ27" s="25"/>
      <c r="AK27" s="3"/>
      <c r="AL27" s="53">
        <v>24144</v>
      </c>
      <c r="AM27" s="44">
        <f t="shared" si="3"/>
        <v>298987</v>
      </c>
      <c r="AN27" s="9">
        <v>0</v>
      </c>
      <c r="AO27" s="9">
        <f t="shared" si="4"/>
        <v>234351.5</v>
      </c>
      <c r="AP27" s="49">
        <f>'[2]MAR 16'!$I$27</f>
        <v>43633</v>
      </c>
      <c r="AQ27" s="46">
        <f t="shared" si="12"/>
        <v>576971.5</v>
      </c>
      <c r="AS27" s="276">
        <f t="shared" si="5"/>
        <v>83</v>
      </c>
      <c r="AT27" s="5" t="str">
        <f t="shared" si="5"/>
        <v>MIÉRCOLES</v>
      </c>
      <c r="AU27" s="8">
        <f t="shared" si="5"/>
        <v>42452</v>
      </c>
      <c r="AV27" s="69">
        <f t="shared" si="6"/>
        <v>9134</v>
      </c>
      <c r="AW27" s="69">
        <f t="shared" si="6"/>
        <v>13463</v>
      </c>
      <c r="AX27" s="69">
        <f t="shared" si="7"/>
        <v>4748</v>
      </c>
      <c r="AY27" s="69">
        <f t="shared" si="13"/>
        <v>0</v>
      </c>
      <c r="AZ27" s="157">
        <f t="shared" si="13"/>
        <v>3516</v>
      </c>
      <c r="BA27" s="159">
        <f t="shared" si="8"/>
        <v>30861</v>
      </c>
      <c r="BC27" s="308" t="str">
        <f>C16</f>
        <v>SÁBADO</v>
      </c>
      <c r="BD27" s="312">
        <f>AU16</f>
        <v>42441</v>
      </c>
      <c r="BE27" s="135">
        <v>934</v>
      </c>
      <c r="BF27" s="82">
        <f t="shared" si="36"/>
        <v>3269</v>
      </c>
      <c r="BG27" s="79">
        <v>343</v>
      </c>
      <c r="BH27" s="82">
        <f t="shared" si="14"/>
        <v>1200.5</v>
      </c>
      <c r="BI27" s="79">
        <v>3645</v>
      </c>
      <c r="BJ27" s="82">
        <f t="shared" si="15"/>
        <v>25515</v>
      </c>
      <c r="BK27" s="79"/>
      <c r="BL27" s="174">
        <v>20</v>
      </c>
      <c r="BM27" s="174">
        <v>20</v>
      </c>
      <c r="BN27" s="119">
        <f t="shared" si="9"/>
        <v>1499.2249999999999</v>
      </c>
      <c r="BO27" s="308" t="str">
        <f>BC27</f>
        <v>SÁBADO</v>
      </c>
      <c r="BP27" s="314">
        <f>BD27</f>
        <v>42441</v>
      </c>
      <c r="BQ27" s="99">
        <v>1184</v>
      </c>
      <c r="BR27" s="83">
        <f t="shared" si="16"/>
        <v>4144</v>
      </c>
      <c r="BS27" s="174">
        <v>236</v>
      </c>
      <c r="BT27" s="83">
        <f t="shared" si="17"/>
        <v>826</v>
      </c>
      <c r="BU27" s="174">
        <v>5682</v>
      </c>
      <c r="BV27" s="83">
        <f t="shared" si="18"/>
        <v>39774</v>
      </c>
      <c r="BW27" s="174"/>
      <c r="BX27" s="174">
        <v>18</v>
      </c>
      <c r="BY27" s="174">
        <v>18</v>
      </c>
      <c r="BZ27" s="100">
        <f t="shared" si="10"/>
        <v>2485.7777777777778</v>
      </c>
      <c r="CA27" s="308" t="str">
        <f>BO27</f>
        <v>SÁBADO</v>
      </c>
      <c r="CB27" s="316">
        <f>BP27</f>
        <v>42441</v>
      </c>
      <c r="CC27" s="99">
        <v>868</v>
      </c>
      <c r="CD27" s="74">
        <f t="shared" si="19"/>
        <v>2604</v>
      </c>
      <c r="CE27" s="174">
        <v>265</v>
      </c>
      <c r="CF27" s="74">
        <f t="shared" si="20"/>
        <v>795</v>
      </c>
      <c r="CG27" s="174">
        <v>2698</v>
      </c>
      <c r="CH27" s="74">
        <f t="shared" si="21"/>
        <v>16188</v>
      </c>
      <c r="CI27" s="174"/>
      <c r="CJ27" s="174">
        <v>15</v>
      </c>
      <c r="CK27" s="174">
        <v>14</v>
      </c>
      <c r="CL27" s="100">
        <f t="shared" si="22"/>
        <v>1399.0714285714287</v>
      </c>
      <c r="CM27" s="308" t="str">
        <f>CA27</f>
        <v>SÁBADO</v>
      </c>
      <c r="CN27" s="318">
        <f>CB27</f>
        <v>42441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SÁBADO</v>
      </c>
      <c r="CZ27" s="306">
        <f>CN27</f>
        <v>42441</v>
      </c>
      <c r="DA27" s="99">
        <v>421</v>
      </c>
      <c r="DB27" s="83">
        <f t="shared" si="27"/>
        <v>1473.5</v>
      </c>
      <c r="DC27" s="174">
        <v>86</v>
      </c>
      <c r="DD27" s="83">
        <f t="shared" si="28"/>
        <v>301</v>
      </c>
      <c r="DE27" s="174">
        <v>2103</v>
      </c>
      <c r="DF27" s="83">
        <f t="shared" si="29"/>
        <v>14721</v>
      </c>
      <c r="DG27" s="174"/>
      <c r="DH27" s="174">
        <v>12</v>
      </c>
      <c r="DI27" s="174">
        <v>12</v>
      </c>
      <c r="DJ27" s="100">
        <f t="shared" si="30"/>
        <v>1374.625</v>
      </c>
      <c r="DK27" s="308" t="str">
        <f>CY27</f>
        <v>SÁBADO</v>
      </c>
      <c r="DL27" s="310">
        <f>CZ27</f>
        <v>42441</v>
      </c>
      <c r="DM27" s="102">
        <v>22</v>
      </c>
      <c r="DN27" s="74">
        <f t="shared" si="31"/>
        <v>82.5</v>
      </c>
      <c r="DO27" s="1">
        <v>96</v>
      </c>
      <c r="DP27" s="74">
        <f t="shared" si="32"/>
        <v>360</v>
      </c>
      <c r="DQ27" s="1">
        <v>365</v>
      </c>
      <c r="DR27" s="74">
        <f t="shared" si="33"/>
        <v>2737.5</v>
      </c>
      <c r="DS27" s="1"/>
      <c r="DT27" s="1">
        <v>4</v>
      </c>
      <c r="DU27" s="110">
        <f t="shared" si="34"/>
        <v>4</v>
      </c>
      <c r="DV27" s="108">
        <f t="shared" si="35"/>
        <v>795</v>
      </c>
    </row>
    <row r="28" spans="2:126" ht="19.5" thickBot="1" x14ac:dyDescent="0.35">
      <c r="B28" s="274">
        <v>84</v>
      </c>
      <c r="C28" s="38" t="s">
        <v>25</v>
      </c>
      <c r="D28" s="132">
        <f t="shared" si="11"/>
        <v>42453</v>
      </c>
      <c r="E28" s="144">
        <v>60235</v>
      </c>
      <c r="F28" s="144">
        <v>70847</v>
      </c>
      <c r="G28" s="2">
        <v>20838</v>
      </c>
      <c r="H28" s="170">
        <v>0</v>
      </c>
      <c r="I28" s="171">
        <v>19383</v>
      </c>
      <c r="J28" s="24">
        <f t="shared" si="0"/>
        <v>171303</v>
      </c>
      <c r="K28" s="7">
        <v>7002</v>
      </c>
      <c r="L28" s="7">
        <v>12037.5</v>
      </c>
      <c r="M28" s="23">
        <f t="shared" si="1"/>
        <v>190342.5</v>
      </c>
      <c r="N28" s="47"/>
      <c r="O28" s="48"/>
      <c r="P28" s="8">
        <f t="shared" si="2"/>
        <v>42453</v>
      </c>
      <c r="Q28" s="3">
        <v>0</v>
      </c>
      <c r="R28" s="3"/>
      <c r="S28" s="3"/>
      <c r="T28" s="3"/>
      <c r="U28" s="3"/>
      <c r="V28" s="3"/>
      <c r="W28" s="3"/>
      <c r="X28" s="3"/>
      <c r="Y28" s="3"/>
      <c r="Z28" s="3"/>
      <c r="AA28" s="6"/>
      <c r="AB28" s="3"/>
      <c r="AC28" s="3"/>
      <c r="AD28" s="3"/>
      <c r="AE28" s="3"/>
      <c r="AF28" s="3"/>
      <c r="AG28" s="3"/>
      <c r="AH28" s="3"/>
      <c r="AI28" s="3"/>
      <c r="AJ28" s="25"/>
      <c r="AK28" s="3"/>
      <c r="AL28" s="53"/>
      <c r="AM28" s="44">
        <f t="shared" si="3"/>
        <v>0</v>
      </c>
      <c r="AN28" s="9">
        <v>0</v>
      </c>
      <c r="AO28" s="9">
        <f t="shared" si="4"/>
        <v>190342.5</v>
      </c>
      <c r="AP28" s="49">
        <f>'[2]MAR 16'!$I$28</f>
        <v>9975</v>
      </c>
      <c r="AQ28" s="46">
        <f t="shared" si="12"/>
        <v>200317.5</v>
      </c>
      <c r="AS28" s="276">
        <f t="shared" si="5"/>
        <v>84</v>
      </c>
      <c r="AT28" s="5" t="str">
        <f t="shared" si="5"/>
        <v>JUEVES</v>
      </c>
      <c r="AU28" s="8">
        <f t="shared" si="5"/>
        <v>42453</v>
      </c>
      <c r="AV28" s="69">
        <f t="shared" si="6"/>
        <v>8605</v>
      </c>
      <c r="AW28" s="69">
        <f t="shared" si="6"/>
        <v>10121</v>
      </c>
      <c r="AX28" s="69">
        <f t="shared" si="7"/>
        <v>3473</v>
      </c>
      <c r="AY28" s="69">
        <f t="shared" si="13"/>
        <v>0</v>
      </c>
      <c r="AZ28" s="157">
        <f t="shared" si="13"/>
        <v>2769</v>
      </c>
      <c r="BA28" s="159">
        <f t="shared" si="8"/>
        <v>24968</v>
      </c>
      <c r="BC28" s="309"/>
      <c r="BD28" s="313"/>
      <c r="BE28" s="135">
        <v>979</v>
      </c>
      <c r="BF28" s="82">
        <f t="shared" si="36"/>
        <v>3426.5</v>
      </c>
      <c r="BG28" s="79">
        <v>432</v>
      </c>
      <c r="BH28" s="82">
        <f t="shared" si="14"/>
        <v>1512</v>
      </c>
      <c r="BI28" s="79">
        <v>4748</v>
      </c>
      <c r="BJ28" s="82">
        <f t="shared" si="15"/>
        <v>33236</v>
      </c>
      <c r="BK28" s="79">
        <v>25</v>
      </c>
      <c r="BL28" s="174">
        <v>21</v>
      </c>
      <c r="BM28" s="174">
        <v>23</v>
      </c>
      <c r="BN28" s="119">
        <f t="shared" si="9"/>
        <v>1659.7608695652175</v>
      </c>
      <c r="BO28" s="309"/>
      <c r="BP28" s="315"/>
      <c r="BQ28" s="99">
        <v>852</v>
      </c>
      <c r="BR28" s="83">
        <f t="shared" si="16"/>
        <v>2982</v>
      </c>
      <c r="BS28" s="174">
        <v>275</v>
      </c>
      <c r="BT28" s="83">
        <f t="shared" si="17"/>
        <v>962.5</v>
      </c>
      <c r="BU28" s="174">
        <v>4879</v>
      </c>
      <c r="BV28" s="83">
        <f t="shared" si="18"/>
        <v>34153</v>
      </c>
      <c r="BW28" s="174">
        <v>20</v>
      </c>
      <c r="BX28" s="174">
        <v>16</v>
      </c>
      <c r="BY28" s="174">
        <v>18</v>
      </c>
      <c r="BZ28" s="100">
        <f t="shared" si="10"/>
        <v>2116.5277777777778</v>
      </c>
      <c r="CA28" s="309"/>
      <c r="CB28" s="317"/>
      <c r="CC28" s="99">
        <v>590</v>
      </c>
      <c r="CD28" s="74">
        <f t="shared" si="19"/>
        <v>1770</v>
      </c>
      <c r="CE28" s="174">
        <v>186</v>
      </c>
      <c r="CF28" s="74">
        <f t="shared" si="20"/>
        <v>558</v>
      </c>
      <c r="CG28" s="174">
        <v>1932</v>
      </c>
      <c r="CH28" s="74">
        <f t="shared" si="21"/>
        <v>11592</v>
      </c>
      <c r="CI28" s="174">
        <v>15</v>
      </c>
      <c r="CJ28" s="174">
        <v>10</v>
      </c>
      <c r="CK28" s="174">
        <v>9</v>
      </c>
      <c r="CL28" s="100">
        <f t="shared" si="22"/>
        <v>1546.6666666666667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298</v>
      </c>
      <c r="DB28" s="83">
        <f t="shared" si="27"/>
        <v>1043</v>
      </c>
      <c r="DC28" s="174">
        <v>61</v>
      </c>
      <c r="DD28" s="83">
        <f t="shared" si="28"/>
        <v>213.5</v>
      </c>
      <c r="DE28" s="174">
        <v>1711</v>
      </c>
      <c r="DF28" s="83">
        <f t="shared" si="29"/>
        <v>11977</v>
      </c>
      <c r="DG28" s="174">
        <v>11</v>
      </c>
      <c r="DH28" s="174">
        <v>7</v>
      </c>
      <c r="DI28" s="174">
        <v>12</v>
      </c>
      <c r="DJ28" s="100">
        <f t="shared" si="30"/>
        <v>1102.7916666666667</v>
      </c>
      <c r="DK28" s="309"/>
      <c r="DL28" s="311"/>
      <c r="DM28" s="102">
        <v>30</v>
      </c>
      <c r="DN28" s="74">
        <f t="shared" si="31"/>
        <v>112.5</v>
      </c>
      <c r="DO28" s="1">
        <v>210</v>
      </c>
      <c r="DP28" s="74">
        <f t="shared" si="32"/>
        <v>787.5</v>
      </c>
      <c r="DQ28" s="1">
        <v>718</v>
      </c>
      <c r="DR28" s="74">
        <f t="shared" si="33"/>
        <v>5385</v>
      </c>
      <c r="DS28" s="1">
        <v>5</v>
      </c>
      <c r="DT28" s="1">
        <v>5</v>
      </c>
      <c r="DU28" s="110">
        <f t="shared" si="34"/>
        <v>5</v>
      </c>
      <c r="DV28" s="108">
        <f t="shared" si="35"/>
        <v>1257</v>
      </c>
    </row>
    <row r="29" spans="2:126" ht="19.5" thickBot="1" x14ac:dyDescent="0.35">
      <c r="B29" s="274">
        <v>85</v>
      </c>
      <c r="C29" s="38" t="s">
        <v>26</v>
      </c>
      <c r="D29" s="132">
        <f t="shared" si="11"/>
        <v>42454</v>
      </c>
      <c r="E29" s="144">
        <v>46053</v>
      </c>
      <c r="F29" s="144">
        <v>49042</v>
      </c>
      <c r="G29" s="2">
        <v>16182</v>
      </c>
      <c r="H29" s="170">
        <v>0</v>
      </c>
      <c r="I29" s="171">
        <v>10773</v>
      </c>
      <c r="J29" s="24">
        <f t="shared" si="0"/>
        <v>122050</v>
      </c>
      <c r="K29" s="7">
        <v>4504</v>
      </c>
      <c r="L29" s="7">
        <v>7807.5</v>
      </c>
      <c r="M29" s="23">
        <f t="shared" si="1"/>
        <v>134361.5</v>
      </c>
      <c r="N29" s="47"/>
      <c r="O29" s="48"/>
      <c r="P29" s="8">
        <f t="shared" si="2"/>
        <v>42454</v>
      </c>
      <c r="Q29" s="3">
        <v>0</v>
      </c>
      <c r="R29" s="3"/>
      <c r="S29" s="3"/>
      <c r="T29" s="3"/>
      <c r="U29" s="3"/>
      <c r="V29" s="3"/>
      <c r="W29" s="3"/>
      <c r="X29" s="3"/>
      <c r="Y29" s="3"/>
      <c r="Z29" s="3"/>
      <c r="AA29" s="6"/>
      <c r="AB29" s="3"/>
      <c r="AC29" s="3"/>
      <c r="AD29" s="3"/>
      <c r="AE29" s="3"/>
      <c r="AF29" s="3"/>
      <c r="AG29" s="3"/>
      <c r="AH29" s="3"/>
      <c r="AI29" s="3"/>
      <c r="AJ29" s="25"/>
      <c r="AK29" s="3"/>
      <c r="AL29" s="53"/>
      <c r="AM29" s="44">
        <f t="shared" si="3"/>
        <v>0</v>
      </c>
      <c r="AN29" s="9">
        <v>0</v>
      </c>
      <c r="AO29" s="9">
        <f t="shared" si="4"/>
        <v>134361.5</v>
      </c>
      <c r="AP29" s="49">
        <f>'[2]MAR 16'!$I$29</f>
        <v>8115</v>
      </c>
      <c r="AQ29" s="46">
        <f t="shared" si="12"/>
        <v>142476.5</v>
      </c>
      <c r="AS29" s="276">
        <f t="shared" si="5"/>
        <v>85</v>
      </c>
      <c r="AT29" s="5" t="str">
        <f t="shared" si="5"/>
        <v>VIERNES</v>
      </c>
      <c r="AU29" s="8">
        <f t="shared" si="5"/>
        <v>42454</v>
      </c>
      <c r="AV29" s="69">
        <f t="shared" si="6"/>
        <v>6579</v>
      </c>
      <c r="AW29" s="69">
        <f t="shared" si="6"/>
        <v>7006</v>
      </c>
      <c r="AX29" s="69">
        <f t="shared" si="7"/>
        <v>2697</v>
      </c>
      <c r="AY29" s="69">
        <f t="shared" si="13"/>
        <v>0</v>
      </c>
      <c r="AZ29" s="157">
        <f t="shared" si="13"/>
        <v>1539</v>
      </c>
      <c r="BA29" s="159">
        <f t="shared" si="8"/>
        <v>17821</v>
      </c>
      <c r="BC29" s="308" t="str">
        <f>C17</f>
        <v>DOMINGO</v>
      </c>
      <c r="BD29" s="312">
        <f>AU17</f>
        <v>42442</v>
      </c>
      <c r="BE29" s="135">
        <v>630</v>
      </c>
      <c r="BF29" s="82">
        <f t="shared" si="36"/>
        <v>2205</v>
      </c>
      <c r="BG29" s="79">
        <v>318</v>
      </c>
      <c r="BH29" s="82">
        <f t="shared" si="14"/>
        <v>1113</v>
      </c>
      <c r="BI29" s="79">
        <v>3406</v>
      </c>
      <c r="BJ29" s="82">
        <f t="shared" si="15"/>
        <v>23842</v>
      </c>
      <c r="BK29" s="79"/>
      <c r="BL29" s="174">
        <v>19</v>
      </c>
      <c r="BM29" s="174">
        <v>18</v>
      </c>
      <c r="BN29" s="119">
        <f t="shared" si="9"/>
        <v>1508.8888888888889</v>
      </c>
      <c r="BO29" s="308" t="str">
        <f>BC29</f>
        <v>DOMINGO</v>
      </c>
      <c r="BP29" s="314">
        <f>BD29</f>
        <v>42442</v>
      </c>
      <c r="BQ29" s="99">
        <v>435</v>
      </c>
      <c r="BR29" s="83">
        <f t="shared" si="16"/>
        <v>1522.5</v>
      </c>
      <c r="BS29" s="174">
        <v>201</v>
      </c>
      <c r="BT29" s="83">
        <f t="shared" si="17"/>
        <v>703.5</v>
      </c>
      <c r="BU29" s="174">
        <v>3291</v>
      </c>
      <c r="BV29" s="83">
        <f t="shared" si="18"/>
        <v>23037</v>
      </c>
      <c r="BW29" s="174"/>
      <c r="BX29" s="174">
        <v>18</v>
      </c>
      <c r="BY29" s="174">
        <v>18</v>
      </c>
      <c r="BZ29" s="100">
        <f t="shared" si="10"/>
        <v>1403.5</v>
      </c>
      <c r="CA29" s="308" t="str">
        <f>BO29</f>
        <v>DOMINGO</v>
      </c>
      <c r="CB29" s="316">
        <f>BP29</f>
        <v>42442</v>
      </c>
      <c r="CC29" s="99">
        <v>235</v>
      </c>
      <c r="CD29" s="74">
        <f t="shared" si="19"/>
        <v>705</v>
      </c>
      <c r="CE29" s="174">
        <v>165</v>
      </c>
      <c r="CF29" s="74">
        <f t="shared" si="20"/>
        <v>495</v>
      </c>
      <c r="CG29" s="174">
        <v>1406</v>
      </c>
      <c r="CH29" s="74">
        <f t="shared" si="21"/>
        <v>8436</v>
      </c>
      <c r="CI29" s="174"/>
      <c r="CJ29" s="174">
        <v>10</v>
      </c>
      <c r="CK29" s="174">
        <v>10</v>
      </c>
      <c r="CL29" s="100">
        <f t="shared" si="22"/>
        <v>963.6</v>
      </c>
      <c r="CM29" s="308" t="str">
        <f>CA29</f>
        <v>DOMINGO</v>
      </c>
      <c r="CN29" s="318">
        <f>CB29</f>
        <v>42442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DOMINGO</v>
      </c>
      <c r="CZ29" s="306">
        <f>CN29</f>
        <v>42442</v>
      </c>
      <c r="DA29" s="99">
        <v>80</v>
      </c>
      <c r="DB29" s="83">
        <f t="shared" si="27"/>
        <v>280</v>
      </c>
      <c r="DC29" s="174">
        <v>42</v>
      </c>
      <c r="DD29" s="83">
        <f t="shared" si="28"/>
        <v>147</v>
      </c>
      <c r="DE29" s="174">
        <v>616</v>
      </c>
      <c r="DF29" s="83">
        <f t="shared" si="29"/>
        <v>4312</v>
      </c>
      <c r="DG29" s="174"/>
      <c r="DH29" s="174">
        <v>5</v>
      </c>
      <c r="DI29" s="174">
        <v>6</v>
      </c>
      <c r="DJ29" s="100">
        <f t="shared" si="30"/>
        <v>789.83333333333337</v>
      </c>
      <c r="DK29" s="308" t="str">
        <f>CY29</f>
        <v>DOMINGO</v>
      </c>
      <c r="DL29" s="310">
        <f>CZ29</f>
        <v>42442</v>
      </c>
      <c r="DM29" s="102">
        <v>0</v>
      </c>
      <c r="DN29" s="74">
        <f t="shared" si="31"/>
        <v>0</v>
      </c>
      <c r="DO29" s="1">
        <v>178</v>
      </c>
      <c r="DP29" s="74">
        <f t="shared" si="32"/>
        <v>667.5</v>
      </c>
      <c r="DQ29" s="1">
        <v>406</v>
      </c>
      <c r="DR29" s="74">
        <f t="shared" si="33"/>
        <v>3045</v>
      </c>
      <c r="DS29" s="1"/>
      <c r="DT29" s="1">
        <v>5</v>
      </c>
      <c r="DU29" s="110">
        <f t="shared" si="34"/>
        <v>5</v>
      </c>
      <c r="DV29" s="108">
        <f t="shared" si="35"/>
        <v>742.5</v>
      </c>
    </row>
    <row r="30" spans="2:126" ht="19.5" thickBot="1" x14ac:dyDescent="0.35">
      <c r="B30" s="274">
        <v>86</v>
      </c>
      <c r="C30" s="38" t="s">
        <v>27</v>
      </c>
      <c r="D30" s="132">
        <f t="shared" si="11"/>
        <v>42455</v>
      </c>
      <c r="E30" s="144">
        <v>44149</v>
      </c>
      <c r="F30" s="144">
        <v>55433</v>
      </c>
      <c r="G30" s="2">
        <v>18066</v>
      </c>
      <c r="H30" s="170">
        <v>0</v>
      </c>
      <c r="I30" s="171">
        <v>15442</v>
      </c>
      <c r="J30" s="24">
        <f t="shared" si="0"/>
        <v>133090</v>
      </c>
      <c r="K30" s="7">
        <v>5001</v>
      </c>
      <c r="L30" s="7">
        <v>8347</v>
      </c>
      <c r="M30" s="23">
        <f t="shared" si="1"/>
        <v>146438</v>
      </c>
      <c r="N30" s="47"/>
      <c r="O30" s="48"/>
      <c r="P30" s="8">
        <f t="shared" si="2"/>
        <v>42455</v>
      </c>
      <c r="Q30" s="3">
        <v>0</v>
      </c>
      <c r="R30" s="3"/>
      <c r="S30" s="3"/>
      <c r="T30" s="3"/>
      <c r="U30" s="3"/>
      <c r="V30" s="3"/>
      <c r="W30" s="3"/>
      <c r="X30" s="3"/>
      <c r="Y30" s="3"/>
      <c r="Z30" s="3"/>
      <c r="AA30" s="6"/>
      <c r="AB30" s="3"/>
      <c r="AC30" s="3"/>
      <c r="AD30" s="3"/>
      <c r="AE30" s="3"/>
      <c r="AF30" s="3"/>
      <c r="AG30" s="3"/>
      <c r="AH30" s="3"/>
      <c r="AI30" s="3"/>
      <c r="AJ30" s="25"/>
      <c r="AK30" s="3"/>
      <c r="AL30" s="53"/>
      <c r="AM30" s="44">
        <f t="shared" si="3"/>
        <v>0</v>
      </c>
      <c r="AN30" s="9">
        <v>0</v>
      </c>
      <c r="AO30" s="9">
        <f t="shared" si="4"/>
        <v>146438</v>
      </c>
      <c r="AP30" s="49">
        <f>'[2]MAR 16'!$I$30</f>
        <v>9667.5</v>
      </c>
      <c r="AQ30" s="46">
        <f t="shared" si="12"/>
        <v>156105.5</v>
      </c>
      <c r="AS30" s="276">
        <f t="shared" si="5"/>
        <v>86</v>
      </c>
      <c r="AT30" s="5" t="str">
        <f t="shared" si="5"/>
        <v>SÁBADO</v>
      </c>
      <c r="AU30" s="8">
        <f t="shared" si="5"/>
        <v>42455</v>
      </c>
      <c r="AV30" s="69">
        <f t="shared" si="6"/>
        <v>6307</v>
      </c>
      <c r="AW30" s="69">
        <f t="shared" si="6"/>
        <v>7919</v>
      </c>
      <c r="AX30" s="69">
        <f t="shared" si="7"/>
        <v>3011</v>
      </c>
      <c r="AY30" s="69">
        <f t="shared" si="13"/>
        <v>0</v>
      </c>
      <c r="AZ30" s="157">
        <f t="shared" si="13"/>
        <v>2206</v>
      </c>
      <c r="BA30" s="159">
        <f t="shared" si="8"/>
        <v>19443</v>
      </c>
      <c r="BC30" s="309"/>
      <c r="BD30" s="313"/>
      <c r="BE30" s="135">
        <v>552</v>
      </c>
      <c r="BF30" s="82">
        <f t="shared" si="36"/>
        <v>1932</v>
      </c>
      <c r="BG30" s="79">
        <v>473</v>
      </c>
      <c r="BH30" s="82">
        <f t="shared" si="14"/>
        <v>1655.5</v>
      </c>
      <c r="BI30" s="79">
        <v>3565</v>
      </c>
      <c r="BJ30" s="82">
        <f t="shared" si="15"/>
        <v>24955</v>
      </c>
      <c r="BK30" s="79">
        <v>23</v>
      </c>
      <c r="BL30" s="174">
        <v>17</v>
      </c>
      <c r="BM30" s="174">
        <v>17</v>
      </c>
      <c r="BN30" s="119">
        <f t="shared" si="9"/>
        <v>1678.9705882352941</v>
      </c>
      <c r="BO30" s="309"/>
      <c r="BP30" s="315"/>
      <c r="BQ30" s="99">
        <v>441</v>
      </c>
      <c r="BR30" s="83">
        <f t="shared" si="16"/>
        <v>1543.5</v>
      </c>
      <c r="BS30" s="174">
        <v>217</v>
      </c>
      <c r="BT30" s="83">
        <f t="shared" si="17"/>
        <v>759.5</v>
      </c>
      <c r="BU30" s="174">
        <v>3298</v>
      </c>
      <c r="BV30" s="83">
        <f t="shared" si="18"/>
        <v>23086</v>
      </c>
      <c r="BW30" s="174">
        <v>18</v>
      </c>
      <c r="BX30" s="174">
        <v>13</v>
      </c>
      <c r="BY30" s="174">
        <v>17</v>
      </c>
      <c r="BZ30" s="100">
        <f t="shared" si="10"/>
        <v>1493.4705882352941</v>
      </c>
      <c r="CA30" s="309"/>
      <c r="CB30" s="317"/>
      <c r="CC30" s="99">
        <v>201</v>
      </c>
      <c r="CD30" s="74">
        <f t="shared" si="19"/>
        <v>603</v>
      </c>
      <c r="CE30" s="174">
        <v>137</v>
      </c>
      <c r="CF30" s="74">
        <f t="shared" si="20"/>
        <v>411</v>
      </c>
      <c r="CG30" s="174">
        <v>1125</v>
      </c>
      <c r="CH30" s="74">
        <f t="shared" si="21"/>
        <v>6750</v>
      </c>
      <c r="CI30" s="174">
        <v>10</v>
      </c>
      <c r="CJ30" s="174">
        <v>7</v>
      </c>
      <c r="CK30" s="174">
        <v>9</v>
      </c>
      <c r="CL30" s="100">
        <f t="shared" si="22"/>
        <v>862.66666666666663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84</v>
      </c>
      <c r="DB30" s="83">
        <f t="shared" si="27"/>
        <v>294</v>
      </c>
      <c r="DC30" s="174">
        <v>28</v>
      </c>
      <c r="DD30" s="83">
        <f t="shared" si="28"/>
        <v>98</v>
      </c>
      <c r="DE30" s="174">
        <v>637</v>
      </c>
      <c r="DF30" s="83">
        <f t="shared" si="29"/>
        <v>4459</v>
      </c>
      <c r="DG30" s="174">
        <v>6</v>
      </c>
      <c r="DH30" s="174">
        <v>5</v>
      </c>
      <c r="DI30" s="174">
        <v>6</v>
      </c>
      <c r="DJ30" s="100">
        <f t="shared" si="30"/>
        <v>808.5</v>
      </c>
      <c r="DK30" s="309"/>
      <c r="DL30" s="311"/>
      <c r="DM30" s="102">
        <v>0</v>
      </c>
      <c r="DN30" s="74">
        <f t="shared" si="31"/>
        <v>0</v>
      </c>
      <c r="DO30" s="1">
        <v>66</v>
      </c>
      <c r="DP30" s="74">
        <f t="shared" si="32"/>
        <v>247.5</v>
      </c>
      <c r="DQ30" s="1">
        <v>267</v>
      </c>
      <c r="DR30" s="74">
        <f t="shared" si="33"/>
        <v>2002.5</v>
      </c>
      <c r="DS30" s="1">
        <v>5</v>
      </c>
      <c r="DT30" s="1">
        <v>3</v>
      </c>
      <c r="DU30" s="110">
        <f t="shared" si="34"/>
        <v>3</v>
      </c>
      <c r="DV30" s="108">
        <f t="shared" si="35"/>
        <v>750</v>
      </c>
    </row>
    <row r="31" spans="2:126" ht="19.5" thickBot="1" x14ac:dyDescent="0.35">
      <c r="B31" s="274">
        <v>87</v>
      </c>
      <c r="C31" s="38" t="s">
        <v>22</v>
      </c>
      <c r="D31" s="132">
        <f t="shared" si="11"/>
        <v>42456</v>
      </c>
      <c r="E31" s="144">
        <v>41111</v>
      </c>
      <c r="F31" s="144">
        <v>42469</v>
      </c>
      <c r="G31" s="2">
        <v>14376</v>
      </c>
      <c r="H31" s="170">
        <v>0</v>
      </c>
      <c r="I31" s="171">
        <v>9394</v>
      </c>
      <c r="J31" s="24">
        <f t="shared" si="0"/>
        <v>107350</v>
      </c>
      <c r="K31" s="7">
        <v>4842.5</v>
      </c>
      <c r="L31" s="7">
        <v>6743.5</v>
      </c>
      <c r="M31" s="23">
        <f t="shared" si="1"/>
        <v>118936</v>
      </c>
      <c r="N31" s="47"/>
      <c r="O31" s="48"/>
      <c r="P31" s="8">
        <f t="shared" si="2"/>
        <v>42456</v>
      </c>
      <c r="Q31" s="3">
        <v>0</v>
      </c>
      <c r="R31" s="3"/>
      <c r="S31" s="3"/>
      <c r="T31" s="3"/>
      <c r="U31" s="3"/>
      <c r="V31" s="3"/>
      <c r="W31" s="3"/>
      <c r="X31" s="3"/>
      <c r="Y31" s="3"/>
      <c r="Z31" s="3"/>
      <c r="AA31" s="6"/>
      <c r="AB31" s="3"/>
      <c r="AC31" s="3"/>
      <c r="AD31" s="3"/>
      <c r="AE31" s="3"/>
      <c r="AF31" s="3"/>
      <c r="AG31" s="3"/>
      <c r="AH31" s="3"/>
      <c r="AI31" s="3"/>
      <c r="AJ31" s="25"/>
      <c r="AK31" s="3"/>
      <c r="AL31" s="53"/>
      <c r="AM31" s="44">
        <f t="shared" si="3"/>
        <v>0</v>
      </c>
      <c r="AN31" s="9">
        <v>0</v>
      </c>
      <c r="AO31" s="9">
        <f t="shared" si="4"/>
        <v>118936</v>
      </c>
      <c r="AP31" s="49">
        <f>'[2]MAR 16'!$I$31</f>
        <v>6382.5</v>
      </c>
      <c r="AQ31" s="46">
        <f t="shared" si="12"/>
        <v>125318.5</v>
      </c>
      <c r="AS31" s="276">
        <f t="shared" si="5"/>
        <v>87</v>
      </c>
      <c r="AT31" s="5" t="str">
        <f t="shared" si="5"/>
        <v>DOMINGO</v>
      </c>
      <c r="AU31" s="8">
        <f t="shared" si="5"/>
        <v>42456</v>
      </c>
      <c r="AV31" s="69">
        <f t="shared" si="6"/>
        <v>5873</v>
      </c>
      <c r="AW31" s="69">
        <f t="shared" si="6"/>
        <v>6067</v>
      </c>
      <c r="AX31" s="69">
        <f t="shared" si="7"/>
        <v>2396</v>
      </c>
      <c r="AY31" s="69">
        <f t="shared" si="13"/>
        <v>0</v>
      </c>
      <c r="AZ31" s="157">
        <f t="shared" si="13"/>
        <v>1342</v>
      </c>
      <c r="BA31" s="159">
        <f t="shared" si="8"/>
        <v>15678</v>
      </c>
      <c r="BC31" s="308" t="str">
        <f>C18</f>
        <v>LUNES</v>
      </c>
      <c r="BD31" s="312">
        <f>AU18</f>
        <v>42443</v>
      </c>
      <c r="BE31" s="135">
        <v>2484</v>
      </c>
      <c r="BF31" s="82">
        <f t="shared" si="36"/>
        <v>8694</v>
      </c>
      <c r="BG31" s="79">
        <v>324</v>
      </c>
      <c r="BH31" s="82">
        <f t="shared" si="14"/>
        <v>1134</v>
      </c>
      <c r="BI31" s="79">
        <v>5978</v>
      </c>
      <c r="BJ31" s="82">
        <f t="shared" si="15"/>
        <v>41846</v>
      </c>
      <c r="BK31" s="79"/>
      <c r="BL31" s="174">
        <v>31</v>
      </c>
      <c r="BM31" s="174">
        <v>31</v>
      </c>
      <c r="BN31" s="119">
        <f t="shared" si="9"/>
        <v>1666.9032258064517</v>
      </c>
      <c r="BO31" s="308" t="str">
        <f>BC31</f>
        <v>LUNES</v>
      </c>
      <c r="BP31" s="314">
        <f>BD31</f>
        <v>42443</v>
      </c>
      <c r="BQ31" s="99">
        <v>2180</v>
      </c>
      <c r="BR31" s="83">
        <f t="shared" si="16"/>
        <v>7630</v>
      </c>
      <c r="BS31" s="174">
        <v>296</v>
      </c>
      <c r="BT31" s="83">
        <f t="shared" si="17"/>
        <v>1036</v>
      </c>
      <c r="BU31" s="174">
        <v>7405</v>
      </c>
      <c r="BV31" s="83">
        <f t="shared" si="18"/>
        <v>51835</v>
      </c>
      <c r="BW31" s="174"/>
      <c r="BX31" s="174">
        <v>25</v>
      </c>
      <c r="BY31" s="174">
        <v>23</v>
      </c>
      <c r="BZ31" s="100">
        <f t="shared" si="10"/>
        <v>2630.478260869565</v>
      </c>
      <c r="CA31" s="308" t="str">
        <f>BO31</f>
        <v>LUNES</v>
      </c>
      <c r="CB31" s="316">
        <f>BP31</f>
        <v>42443</v>
      </c>
      <c r="CC31" s="99">
        <v>1692</v>
      </c>
      <c r="CD31" s="74">
        <f t="shared" si="19"/>
        <v>5076</v>
      </c>
      <c r="CE31" s="174">
        <v>265</v>
      </c>
      <c r="CF31" s="74">
        <f t="shared" si="20"/>
        <v>795</v>
      </c>
      <c r="CG31" s="174">
        <v>3153</v>
      </c>
      <c r="CH31" s="74">
        <f t="shared" si="21"/>
        <v>18918</v>
      </c>
      <c r="CI31" s="174"/>
      <c r="CJ31" s="174">
        <v>16</v>
      </c>
      <c r="CK31" s="174">
        <v>17</v>
      </c>
      <c r="CL31" s="100">
        <f t="shared" si="22"/>
        <v>1458.1764705882354</v>
      </c>
      <c r="CM31" s="308" t="str">
        <f>CA31</f>
        <v>LUNES</v>
      </c>
      <c r="CN31" s="318">
        <f>CB31</f>
        <v>42443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LUNES</v>
      </c>
      <c r="CZ31" s="306">
        <f>CN31</f>
        <v>42443</v>
      </c>
      <c r="DA31" s="99">
        <v>844</v>
      </c>
      <c r="DB31" s="83">
        <f t="shared" si="27"/>
        <v>2954</v>
      </c>
      <c r="DC31" s="174">
        <v>79</v>
      </c>
      <c r="DD31" s="83">
        <f t="shared" si="28"/>
        <v>276.5</v>
      </c>
      <c r="DE31" s="174">
        <v>2963</v>
      </c>
      <c r="DF31" s="83">
        <f t="shared" si="29"/>
        <v>20741</v>
      </c>
      <c r="DG31" s="174"/>
      <c r="DH31" s="174">
        <v>16</v>
      </c>
      <c r="DI31" s="174">
        <v>15</v>
      </c>
      <c r="DJ31" s="100">
        <f t="shared" si="30"/>
        <v>1598.1</v>
      </c>
      <c r="DK31" s="308" t="str">
        <f>CY31</f>
        <v>LUNES</v>
      </c>
      <c r="DL31" s="310">
        <f>CZ31</f>
        <v>42443</v>
      </c>
      <c r="DM31" s="102">
        <v>27</v>
      </c>
      <c r="DN31" s="74">
        <f t="shared" si="31"/>
        <v>101.25</v>
      </c>
      <c r="DO31" s="1">
        <v>76</v>
      </c>
      <c r="DP31" s="74">
        <f t="shared" si="32"/>
        <v>285</v>
      </c>
      <c r="DQ31" s="1">
        <v>307</v>
      </c>
      <c r="DR31" s="74">
        <f t="shared" si="33"/>
        <v>2302.5</v>
      </c>
      <c r="DS31" s="1"/>
      <c r="DT31" s="1">
        <v>4</v>
      </c>
      <c r="DU31" s="110">
        <f t="shared" si="34"/>
        <v>4</v>
      </c>
      <c r="DV31" s="108">
        <f t="shared" si="35"/>
        <v>672.1875</v>
      </c>
    </row>
    <row r="32" spans="2:126" ht="19.5" thickBot="1" x14ac:dyDescent="0.35">
      <c r="B32" s="274">
        <v>88</v>
      </c>
      <c r="C32" s="38" t="s">
        <v>24</v>
      </c>
      <c r="D32" s="132">
        <f t="shared" si="11"/>
        <v>42457</v>
      </c>
      <c r="E32" s="144">
        <v>68600</v>
      </c>
      <c r="F32" s="144">
        <v>93982</v>
      </c>
      <c r="G32" s="2">
        <v>31002</v>
      </c>
      <c r="H32" s="170">
        <v>0</v>
      </c>
      <c r="I32" s="171">
        <v>31150</v>
      </c>
      <c r="J32" s="24">
        <f t="shared" si="0"/>
        <v>224734</v>
      </c>
      <c r="K32" s="7">
        <v>5641</v>
      </c>
      <c r="L32" s="7">
        <v>17808.5</v>
      </c>
      <c r="M32" s="23">
        <f t="shared" si="1"/>
        <v>248183.5</v>
      </c>
      <c r="N32" s="47"/>
      <c r="O32" s="48"/>
      <c r="P32" s="8">
        <f t="shared" si="2"/>
        <v>42457</v>
      </c>
      <c r="Q32" s="3">
        <v>350800</v>
      </c>
      <c r="R32" s="3">
        <v>702</v>
      </c>
      <c r="S32" s="3">
        <v>4084</v>
      </c>
      <c r="T32" s="3"/>
      <c r="U32" s="3"/>
      <c r="V32" s="3"/>
      <c r="W32" s="3">
        <v>638</v>
      </c>
      <c r="X32" s="3">
        <v>58</v>
      </c>
      <c r="Y32" s="3">
        <v>6036</v>
      </c>
      <c r="Z32" s="3"/>
      <c r="AA32" s="6"/>
      <c r="AB32" s="3"/>
      <c r="AC32" s="3">
        <v>4300</v>
      </c>
      <c r="AD32" s="3"/>
      <c r="AE32" s="3"/>
      <c r="AF32" s="3"/>
      <c r="AG32" s="3"/>
      <c r="AH32" s="3"/>
      <c r="AI32" s="3"/>
      <c r="AJ32" s="25"/>
      <c r="AK32" s="3"/>
      <c r="AL32" s="53"/>
      <c r="AM32" s="44">
        <f t="shared" si="3"/>
        <v>366618</v>
      </c>
      <c r="AN32" s="9">
        <v>0</v>
      </c>
      <c r="AO32" s="9">
        <f t="shared" si="4"/>
        <v>248183.5</v>
      </c>
      <c r="AP32" s="49">
        <f>'[2]MAR 16'!$I$32</f>
        <v>11115</v>
      </c>
      <c r="AQ32" s="46">
        <f t="shared" si="12"/>
        <v>625916.5</v>
      </c>
      <c r="AS32" s="276">
        <f t="shared" si="5"/>
        <v>88</v>
      </c>
      <c r="AT32" s="5" t="str">
        <f t="shared" si="5"/>
        <v>LUNES</v>
      </c>
      <c r="AU32" s="8">
        <f t="shared" si="5"/>
        <v>42457</v>
      </c>
      <c r="AV32" s="69">
        <f t="shared" ref="AV32:AW35" si="37">E32/7</f>
        <v>9800</v>
      </c>
      <c r="AW32" s="69">
        <f t="shared" si="37"/>
        <v>13426</v>
      </c>
      <c r="AX32" s="69">
        <f t="shared" si="7"/>
        <v>5167</v>
      </c>
      <c r="AY32" s="69">
        <f t="shared" si="13"/>
        <v>0</v>
      </c>
      <c r="AZ32" s="157">
        <f t="shared" si="13"/>
        <v>4450</v>
      </c>
      <c r="BA32" s="159">
        <f t="shared" si="8"/>
        <v>32843</v>
      </c>
      <c r="BC32" s="309"/>
      <c r="BD32" s="313"/>
      <c r="BE32" s="135">
        <v>2318</v>
      </c>
      <c r="BF32" s="82">
        <f t="shared" si="36"/>
        <v>8113</v>
      </c>
      <c r="BG32" s="79">
        <v>404</v>
      </c>
      <c r="BH32" s="82">
        <f t="shared" si="14"/>
        <v>1414</v>
      </c>
      <c r="BI32" s="79">
        <v>5863</v>
      </c>
      <c r="BJ32" s="82">
        <f t="shared" si="15"/>
        <v>41041</v>
      </c>
      <c r="BK32" s="79">
        <v>33</v>
      </c>
      <c r="BL32" s="174">
        <v>27</v>
      </c>
      <c r="BM32" s="174">
        <v>31</v>
      </c>
      <c r="BN32" s="119">
        <f t="shared" si="9"/>
        <v>1631.2258064516129</v>
      </c>
      <c r="BO32" s="309"/>
      <c r="BP32" s="315"/>
      <c r="BQ32" s="99">
        <v>1954</v>
      </c>
      <c r="BR32" s="83">
        <f t="shared" si="16"/>
        <v>6839</v>
      </c>
      <c r="BS32" s="174">
        <v>297</v>
      </c>
      <c r="BT32" s="83">
        <f t="shared" si="17"/>
        <v>1039.5</v>
      </c>
      <c r="BU32" s="174">
        <v>6745</v>
      </c>
      <c r="BV32" s="83">
        <f t="shared" si="18"/>
        <v>47215</v>
      </c>
      <c r="BW32" s="174">
        <v>24</v>
      </c>
      <c r="BX32" s="174">
        <v>23</v>
      </c>
      <c r="BY32" s="174">
        <v>23</v>
      </c>
      <c r="BZ32" s="100">
        <f t="shared" si="10"/>
        <v>2395.3695652173915</v>
      </c>
      <c r="CA32" s="309"/>
      <c r="CB32" s="317"/>
      <c r="CC32" s="99">
        <v>1398</v>
      </c>
      <c r="CD32" s="74">
        <f t="shared" si="19"/>
        <v>4194</v>
      </c>
      <c r="CE32" s="174">
        <v>199</v>
      </c>
      <c r="CF32" s="74">
        <f t="shared" si="20"/>
        <v>597</v>
      </c>
      <c r="CG32" s="174">
        <v>2743</v>
      </c>
      <c r="CH32" s="74">
        <f t="shared" si="21"/>
        <v>16458</v>
      </c>
      <c r="CI32" s="174">
        <v>18</v>
      </c>
      <c r="CJ32" s="174">
        <v>15</v>
      </c>
      <c r="CK32" s="174">
        <v>17</v>
      </c>
      <c r="CL32" s="100">
        <f t="shared" si="22"/>
        <v>1249.9411764705883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658</v>
      </c>
      <c r="DB32" s="83">
        <f t="shared" si="27"/>
        <v>2303</v>
      </c>
      <c r="DC32" s="174">
        <v>95</v>
      </c>
      <c r="DD32" s="83">
        <f t="shared" si="28"/>
        <v>332.5</v>
      </c>
      <c r="DE32" s="174">
        <v>2546</v>
      </c>
      <c r="DF32" s="83">
        <f t="shared" si="29"/>
        <v>17822</v>
      </c>
      <c r="DG32" s="174">
        <v>16</v>
      </c>
      <c r="DH32" s="174">
        <v>14</v>
      </c>
      <c r="DI32" s="174">
        <v>15</v>
      </c>
      <c r="DJ32" s="100">
        <f t="shared" si="30"/>
        <v>1363.8333333333333</v>
      </c>
      <c r="DK32" s="309"/>
      <c r="DL32" s="311"/>
      <c r="DM32" s="102">
        <v>102</v>
      </c>
      <c r="DN32" s="74">
        <f t="shared" si="31"/>
        <v>382.5</v>
      </c>
      <c r="DO32" s="1">
        <v>231</v>
      </c>
      <c r="DP32" s="74">
        <f t="shared" si="32"/>
        <v>866.25</v>
      </c>
      <c r="DQ32" s="1">
        <v>686</v>
      </c>
      <c r="DR32" s="74">
        <f t="shared" si="33"/>
        <v>5145</v>
      </c>
      <c r="DS32" s="1">
        <v>5</v>
      </c>
      <c r="DT32" s="1">
        <v>5</v>
      </c>
      <c r="DU32" s="110">
        <f t="shared" si="34"/>
        <v>5</v>
      </c>
      <c r="DV32" s="108">
        <f t="shared" si="35"/>
        <v>1278.75</v>
      </c>
    </row>
    <row r="33" spans="2:126" ht="19.5" thickBot="1" x14ac:dyDescent="0.35">
      <c r="B33" s="274">
        <v>89</v>
      </c>
      <c r="C33" s="38" t="s">
        <v>21</v>
      </c>
      <c r="D33" s="132">
        <f t="shared" si="11"/>
        <v>42458</v>
      </c>
      <c r="E33" s="144">
        <v>73906</v>
      </c>
      <c r="F33" s="144">
        <v>92911</v>
      </c>
      <c r="G33" s="2">
        <v>37374</v>
      </c>
      <c r="H33" s="170">
        <v>0</v>
      </c>
      <c r="I33" s="171">
        <v>31157</v>
      </c>
      <c r="J33" s="24">
        <f t="shared" si="0"/>
        <v>235348</v>
      </c>
      <c r="K33" s="7">
        <v>6583.5</v>
      </c>
      <c r="L33" s="7">
        <v>18692</v>
      </c>
      <c r="M33" s="23">
        <f t="shared" si="1"/>
        <v>260623.5</v>
      </c>
      <c r="N33" s="47"/>
      <c r="O33" s="48"/>
      <c r="P33" s="8">
        <f t="shared" si="2"/>
        <v>42458</v>
      </c>
      <c r="Q33" s="3">
        <v>507250</v>
      </c>
      <c r="R33" s="3">
        <v>468</v>
      </c>
      <c r="S33" s="3">
        <v>7910</v>
      </c>
      <c r="T33" s="3"/>
      <c r="U33" s="3">
        <v>15041</v>
      </c>
      <c r="V33" s="3"/>
      <c r="W33" s="3">
        <v>1392</v>
      </c>
      <c r="X33" s="3">
        <v>58</v>
      </c>
      <c r="Y33" s="3">
        <v>12072</v>
      </c>
      <c r="Z33" s="3"/>
      <c r="AA33" s="6"/>
      <c r="AB33" s="3"/>
      <c r="AC33" s="3">
        <v>3200</v>
      </c>
      <c r="AD33" s="3">
        <v>12000</v>
      </c>
      <c r="AE33" s="3"/>
      <c r="AF33" s="3"/>
      <c r="AG33" s="3"/>
      <c r="AH33" s="3"/>
      <c r="AI33" s="3"/>
      <c r="AJ33" s="25"/>
      <c r="AK33" s="3"/>
      <c r="AL33" s="53">
        <v>6036</v>
      </c>
      <c r="AM33" s="44">
        <f t="shared" si="3"/>
        <v>565427</v>
      </c>
      <c r="AN33" s="9">
        <v>0</v>
      </c>
      <c r="AO33" s="9">
        <f t="shared" si="4"/>
        <v>260623.5</v>
      </c>
      <c r="AP33" s="49">
        <f>'[2]MAR 16'!$I$33</f>
        <v>16127.5</v>
      </c>
      <c r="AQ33" s="46">
        <f t="shared" si="12"/>
        <v>842178</v>
      </c>
      <c r="AS33" s="276">
        <f t="shared" si="5"/>
        <v>89</v>
      </c>
      <c r="AT33" s="5" t="str">
        <f t="shared" si="5"/>
        <v>MARTES</v>
      </c>
      <c r="AU33" s="8">
        <f t="shared" si="5"/>
        <v>42458</v>
      </c>
      <c r="AV33" s="69">
        <f t="shared" si="37"/>
        <v>10558</v>
      </c>
      <c r="AW33" s="69">
        <f t="shared" si="37"/>
        <v>13273</v>
      </c>
      <c r="AX33" s="69">
        <f t="shared" si="7"/>
        <v>6229</v>
      </c>
      <c r="AY33" s="69">
        <f t="shared" si="13"/>
        <v>0</v>
      </c>
      <c r="AZ33" s="157">
        <f t="shared" si="13"/>
        <v>4451</v>
      </c>
      <c r="BA33" s="159">
        <f t="shared" si="8"/>
        <v>34511</v>
      </c>
      <c r="BC33" s="308" t="str">
        <f>C19</f>
        <v>MARTES</v>
      </c>
      <c r="BD33" s="312">
        <f>AU19</f>
        <v>42444</v>
      </c>
      <c r="BE33" s="135">
        <v>2711</v>
      </c>
      <c r="BF33" s="82">
        <f t="shared" si="36"/>
        <v>9488.5</v>
      </c>
      <c r="BG33" s="79">
        <v>336</v>
      </c>
      <c r="BH33" s="82">
        <f t="shared" si="14"/>
        <v>1176</v>
      </c>
      <c r="BI33" s="79">
        <v>6288</v>
      </c>
      <c r="BJ33" s="82">
        <f t="shared" si="15"/>
        <v>44016</v>
      </c>
      <c r="BK33" s="79"/>
      <c r="BL33" s="174">
        <v>32</v>
      </c>
      <c r="BM33" s="174">
        <v>32</v>
      </c>
      <c r="BN33" s="119">
        <f t="shared" si="9"/>
        <v>1708.765625</v>
      </c>
      <c r="BO33" s="308" t="str">
        <f>BC33</f>
        <v>MARTES</v>
      </c>
      <c r="BP33" s="314">
        <f>BD33</f>
        <v>42444</v>
      </c>
      <c r="BQ33" s="99">
        <v>2172</v>
      </c>
      <c r="BR33" s="83">
        <f t="shared" si="16"/>
        <v>7602</v>
      </c>
      <c r="BS33" s="174">
        <v>193</v>
      </c>
      <c r="BT33" s="83">
        <f>BS33*3.5</f>
        <v>675.5</v>
      </c>
      <c r="BU33" s="174">
        <v>6612</v>
      </c>
      <c r="BV33" s="83">
        <f>BU33*7</f>
        <v>46284</v>
      </c>
      <c r="BW33" s="174"/>
      <c r="BX33" s="174">
        <v>24</v>
      </c>
      <c r="BY33" s="174">
        <v>23</v>
      </c>
      <c r="BZ33" s="100">
        <f t="shared" si="10"/>
        <v>2372.2391304347825</v>
      </c>
      <c r="CA33" s="308" t="str">
        <f>BO33</f>
        <v>MARTES</v>
      </c>
      <c r="CB33" s="316">
        <f>BP33</f>
        <v>42444</v>
      </c>
      <c r="CC33" s="99">
        <v>1795</v>
      </c>
      <c r="CD33" s="74">
        <f t="shared" si="19"/>
        <v>5385</v>
      </c>
      <c r="CE33" s="174">
        <v>282</v>
      </c>
      <c r="CF33" s="74">
        <f t="shared" si="20"/>
        <v>846</v>
      </c>
      <c r="CG33" s="174">
        <v>3363</v>
      </c>
      <c r="CH33" s="74">
        <f t="shared" si="21"/>
        <v>20178</v>
      </c>
      <c r="CI33" s="174"/>
      <c r="CJ33" s="174">
        <v>16</v>
      </c>
      <c r="CK33" s="174">
        <v>16</v>
      </c>
      <c r="CL33" s="100">
        <f t="shared" si="22"/>
        <v>1650.5625</v>
      </c>
      <c r="CM33" s="308" t="str">
        <f>CA33</f>
        <v>MARTES</v>
      </c>
      <c r="CN33" s="318">
        <f>CB33</f>
        <v>42444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MARTES</v>
      </c>
      <c r="CZ33" s="306">
        <f>CN33</f>
        <v>42444</v>
      </c>
      <c r="DA33" s="99">
        <v>901</v>
      </c>
      <c r="DB33" s="83">
        <f t="shared" si="27"/>
        <v>3153.5</v>
      </c>
      <c r="DC33" s="174">
        <v>62</v>
      </c>
      <c r="DD33" s="83">
        <f t="shared" si="28"/>
        <v>217</v>
      </c>
      <c r="DE33" s="174">
        <v>3102</v>
      </c>
      <c r="DF33" s="83">
        <f t="shared" si="29"/>
        <v>21714</v>
      </c>
      <c r="DG33" s="174"/>
      <c r="DH33" s="174">
        <v>15</v>
      </c>
      <c r="DI33" s="174">
        <v>15</v>
      </c>
      <c r="DJ33" s="100">
        <f t="shared" si="30"/>
        <v>1672.3</v>
      </c>
      <c r="DK33" s="308" t="str">
        <f>CY33</f>
        <v>MARTES</v>
      </c>
      <c r="DL33" s="310">
        <f>CZ33</f>
        <v>42444</v>
      </c>
      <c r="DM33" s="102">
        <v>44</v>
      </c>
      <c r="DN33" s="74">
        <f t="shared" si="31"/>
        <v>165</v>
      </c>
      <c r="DO33" s="1">
        <v>160</v>
      </c>
      <c r="DP33" s="74">
        <f t="shared" si="32"/>
        <v>600</v>
      </c>
      <c r="DQ33" s="1">
        <v>508</v>
      </c>
      <c r="DR33" s="74">
        <f t="shared" si="33"/>
        <v>3810</v>
      </c>
      <c r="DS33" s="1"/>
      <c r="DT33" s="1">
        <v>5</v>
      </c>
      <c r="DU33" s="110">
        <f t="shared" si="34"/>
        <v>5</v>
      </c>
      <c r="DV33" s="108">
        <f t="shared" si="35"/>
        <v>915</v>
      </c>
    </row>
    <row r="34" spans="2:126" ht="19.5" thickBot="1" x14ac:dyDescent="0.35">
      <c r="B34" s="274">
        <v>90</v>
      </c>
      <c r="C34" s="38" t="s">
        <v>23</v>
      </c>
      <c r="D34" s="132">
        <f t="shared" si="11"/>
        <v>42459</v>
      </c>
      <c r="E34" s="144">
        <v>74200</v>
      </c>
      <c r="F34" s="144">
        <v>97601</v>
      </c>
      <c r="G34" s="2">
        <v>36528</v>
      </c>
      <c r="H34" s="170">
        <v>0</v>
      </c>
      <c r="I34" s="171">
        <v>29204</v>
      </c>
      <c r="J34" s="24">
        <f t="shared" si="0"/>
        <v>237533</v>
      </c>
      <c r="K34" s="7">
        <v>6205.5</v>
      </c>
      <c r="L34" s="7">
        <v>19735.5</v>
      </c>
      <c r="M34" s="23">
        <f t="shared" si="1"/>
        <v>263474</v>
      </c>
      <c r="N34" s="47"/>
      <c r="O34" s="48"/>
      <c r="P34" s="8">
        <f t="shared" si="2"/>
        <v>42459</v>
      </c>
      <c r="Q34" s="3">
        <v>372000</v>
      </c>
      <c r="R34" s="3">
        <v>1053</v>
      </c>
      <c r="S34" s="3">
        <v>8754</v>
      </c>
      <c r="T34" s="3">
        <v>117</v>
      </c>
      <c r="U34" s="3"/>
      <c r="V34" s="3"/>
      <c r="W34" s="3">
        <v>1566</v>
      </c>
      <c r="X34" s="3">
        <v>116</v>
      </c>
      <c r="Y34" s="3"/>
      <c r="Z34" s="3"/>
      <c r="AA34" s="6"/>
      <c r="AB34" s="3">
        <v>1050</v>
      </c>
      <c r="AC34" s="3">
        <v>7300</v>
      </c>
      <c r="AD34" s="3"/>
      <c r="AE34" s="3"/>
      <c r="AF34" s="3"/>
      <c r="AG34" s="3"/>
      <c r="AH34" s="3"/>
      <c r="AI34" s="3"/>
      <c r="AJ34" s="25"/>
      <c r="AK34" s="3"/>
      <c r="AL34" s="53">
        <v>12072</v>
      </c>
      <c r="AM34" s="44">
        <f t="shared" si="3"/>
        <v>404028</v>
      </c>
      <c r="AN34" s="9">
        <v>0</v>
      </c>
      <c r="AO34" s="9">
        <f t="shared" si="4"/>
        <v>263474</v>
      </c>
      <c r="AP34" s="49">
        <f>'[2]MAR 16'!$I$34</f>
        <v>16628</v>
      </c>
      <c r="AQ34" s="162">
        <f t="shared" si="12"/>
        <v>684130</v>
      </c>
      <c r="AS34" s="276">
        <f t="shared" ref="AS34:AS35" si="38">B34</f>
        <v>90</v>
      </c>
      <c r="AT34" s="5" t="str">
        <f t="shared" ref="AT34:AT35" si="39">C34</f>
        <v>MIÉRCOLES</v>
      </c>
      <c r="AU34" s="8">
        <f t="shared" ref="AU34:AU35" si="40">D34</f>
        <v>42459</v>
      </c>
      <c r="AV34" s="69">
        <f t="shared" si="37"/>
        <v>10600</v>
      </c>
      <c r="AW34" s="69">
        <f t="shared" si="37"/>
        <v>13943</v>
      </c>
      <c r="AX34" s="69">
        <f t="shared" si="7"/>
        <v>6088</v>
      </c>
      <c r="AY34" s="69">
        <f t="shared" si="13"/>
        <v>0</v>
      </c>
      <c r="AZ34" s="157">
        <f t="shared" si="13"/>
        <v>4172</v>
      </c>
      <c r="BA34" s="159">
        <f t="shared" si="8"/>
        <v>34803</v>
      </c>
      <c r="BC34" s="309"/>
      <c r="BD34" s="313"/>
      <c r="BE34" s="135">
        <v>2285</v>
      </c>
      <c r="BF34" s="82">
        <f t="shared" si="36"/>
        <v>7997.5</v>
      </c>
      <c r="BG34" s="79">
        <v>486</v>
      </c>
      <c r="BH34" s="82">
        <f t="shared" si="14"/>
        <v>1701</v>
      </c>
      <c r="BI34" s="79">
        <v>6353</v>
      </c>
      <c r="BJ34" s="82">
        <f t="shared" si="15"/>
        <v>44471</v>
      </c>
      <c r="BK34" s="79">
        <v>34</v>
      </c>
      <c r="BL34" s="174">
        <v>28</v>
      </c>
      <c r="BM34" s="174">
        <v>29</v>
      </c>
      <c r="BN34" s="119">
        <f t="shared" si="9"/>
        <v>1867.9137931034484</v>
      </c>
      <c r="BO34" s="309"/>
      <c r="BP34" s="315"/>
      <c r="BQ34" s="99">
        <v>2138</v>
      </c>
      <c r="BR34" s="83">
        <f t="shared" si="16"/>
        <v>7483</v>
      </c>
      <c r="BS34" s="174">
        <v>259</v>
      </c>
      <c r="BT34" s="83">
        <f>BS34*3.5</f>
        <v>906.5</v>
      </c>
      <c r="BU34" s="174">
        <v>7339</v>
      </c>
      <c r="BV34" s="83">
        <f>BU34*7</f>
        <v>51373</v>
      </c>
      <c r="BW34" s="174">
        <v>27</v>
      </c>
      <c r="BX34" s="174">
        <v>27</v>
      </c>
      <c r="BY34" s="174">
        <v>24</v>
      </c>
      <c r="BZ34" s="100">
        <f t="shared" si="10"/>
        <v>2490.1041666666665</v>
      </c>
      <c r="CA34" s="309"/>
      <c r="CB34" s="317"/>
      <c r="CC34" s="99">
        <v>1444</v>
      </c>
      <c r="CD34" s="74">
        <f t="shared" si="19"/>
        <v>4332</v>
      </c>
      <c r="CE34" s="174">
        <v>239</v>
      </c>
      <c r="CF34" s="74">
        <f t="shared" si="20"/>
        <v>717</v>
      </c>
      <c r="CG34" s="174">
        <v>2865</v>
      </c>
      <c r="CH34" s="74">
        <f t="shared" si="21"/>
        <v>17190</v>
      </c>
      <c r="CI34" s="174">
        <v>19</v>
      </c>
      <c r="CJ34" s="174">
        <v>16</v>
      </c>
      <c r="CK34" s="174">
        <v>17</v>
      </c>
      <c r="CL34" s="100">
        <f t="shared" si="22"/>
        <v>1308.1764705882354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729</v>
      </c>
      <c r="DB34" s="83">
        <f t="shared" si="27"/>
        <v>2551.5</v>
      </c>
      <c r="DC34" s="174">
        <v>65</v>
      </c>
      <c r="DD34" s="83">
        <f t="shared" si="28"/>
        <v>227.5</v>
      </c>
      <c r="DE34" s="174">
        <v>2793</v>
      </c>
      <c r="DF34" s="83">
        <f t="shared" si="29"/>
        <v>19551</v>
      </c>
      <c r="DG34" s="174">
        <v>15</v>
      </c>
      <c r="DH34" s="174">
        <v>15</v>
      </c>
      <c r="DI34" s="174">
        <v>15</v>
      </c>
      <c r="DJ34" s="100">
        <f t="shared" si="30"/>
        <v>1488.6666666666667</v>
      </c>
      <c r="DK34" s="309"/>
      <c r="DL34" s="311"/>
      <c r="DM34" s="102">
        <v>97</v>
      </c>
      <c r="DN34" s="74">
        <f t="shared" si="31"/>
        <v>363.75</v>
      </c>
      <c r="DO34" s="1">
        <v>322</v>
      </c>
      <c r="DP34" s="74">
        <f t="shared" si="32"/>
        <v>1207.5</v>
      </c>
      <c r="DQ34" s="1">
        <v>763</v>
      </c>
      <c r="DR34" s="74">
        <f t="shared" si="33"/>
        <v>5722.5</v>
      </c>
      <c r="DS34" s="1">
        <v>5</v>
      </c>
      <c r="DT34" s="1">
        <v>5</v>
      </c>
      <c r="DU34" s="110">
        <f t="shared" si="34"/>
        <v>5</v>
      </c>
      <c r="DV34" s="108">
        <f t="shared" si="35"/>
        <v>1458.75</v>
      </c>
    </row>
    <row r="35" spans="2:126" ht="19.5" thickBot="1" x14ac:dyDescent="0.35">
      <c r="B35" s="274">
        <v>91</v>
      </c>
      <c r="C35" s="38" t="s">
        <v>25</v>
      </c>
      <c r="D35" s="132">
        <f t="shared" si="11"/>
        <v>42460</v>
      </c>
      <c r="E35" s="145">
        <v>77623</v>
      </c>
      <c r="F35" s="145">
        <v>98973</v>
      </c>
      <c r="G35" s="28">
        <v>37860</v>
      </c>
      <c r="H35" s="172">
        <v>0</v>
      </c>
      <c r="I35" s="173">
        <v>30653</v>
      </c>
      <c r="J35" s="24">
        <f t="shared" si="0"/>
        <v>245109</v>
      </c>
      <c r="K35" s="22">
        <v>7946.5</v>
      </c>
      <c r="L35" s="22">
        <v>19491.5</v>
      </c>
      <c r="M35" s="23">
        <f t="shared" si="1"/>
        <v>272547</v>
      </c>
      <c r="N35" s="47"/>
      <c r="O35" s="48"/>
      <c r="P35" s="8">
        <f t="shared" si="2"/>
        <v>42460</v>
      </c>
      <c r="Q35" s="29">
        <v>481000</v>
      </c>
      <c r="R35" s="29">
        <v>1053</v>
      </c>
      <c r="S35" s="29">
        <v>15884</v>
      </c>
      <c r="T35" s="29"/>
      <c r="U35" s="29"/>
      <c r="V35" s="29"/>
      <c r="W35" s="29">
        <v>928</v>
      </c>
      <c r="X35" s="29"/>
      <c r="Y35" s="29">
        <v>6036</v>
      </c>
      <c r="Z35" s="29"/>
      <c r="AA35" s="30"/>
      <c r="AB35" s="29">
        <v>700</v>
      </c>
      <c r="AC35" s="29">
        <v>7200</v>
      </c>
      <c r="AD35" s="29">
        <v>24000</v>
      </c>
      <c r="AE35" s="29"/>
      <c r="AF35" s="29"/>
      <c r="AG35" s="29"/>
      <c r="AH35" s="29"/>
      <c r="AI35" s="29"/>
      <c r="AJ35" s="31"/>
      <c r="AK35" s="56"/>
      <c r="AL35" s="54">
        <v>18108</v>
      </c>
      <c r="AM35" s="44">
        <f t="shared" si="3"/>
        <v>554909</v>
      </c>
      <c r="AN35" s="45">
        <v>361</v>
      </c>
      <c r="AO35" s="9">
        <f t="shared" si="4"/>
        <v>272547</v>
      </c>
      <c r="AP35" s="49">
        <f>'[2]MAR 16'!$I$35</f>
        <v>10773.75</v>
      </c>
      <c r="AQ35" s="60">
        <f t="shared" si="12"/>
        <v>838590.75</v>
      </c>
      <c r="AS35" s="276">
        <f t="shared" si="38"/>
        <v>91</v>
      </c>
      <c r="AT35" s="5" t="str">
        <f t="shared" si="39"/>
        <v>JUEVES</v>
      </c>
      <c r="AU35" s="8">
        <f t="shared" si="40"/>
        <v>42460</v>
      </c>
      <c r="AV35" s="69">
        <f t="shared" si="37"/>
        <v>11089</v>
      </c>
      <c r="AW35" s="69">
        <f t="shared" si="37"/>
        <v>14139</v>
      </c>
      <c r="AX35" s="69">
        <f t="shared" si="7"/>
        <v>6310</v>
      </c>
      <c r="AY35" s="69">
        <f>H35/7</f>
        <v>0</v>
      </c>
      <c r="AZ35" s="157">
        <f>I35/7</f>
        <v>4379</v>
      </c>
      <c r="BA35" s="160">
        <f t="shared" si="8"/>
        <v>35917</v>
      </c>
      <c r="BC35" s="308" t="str">
        <f>C20</f>
        <v>MIÉRCOLES</v>
      </c>
      <c r="BD35" s="312">
        <f>AU20</f>
        <v>42445</v>
      </c>
      <c r="BE35" s="135">
        <v>2284</v>
      </c>
      <c r="BF35" s="82">
        <f t="shared" si="36"/>
        <v>7994</v>
      </c>
      <c r="BG35" s="79">
        <v>384</v>
      </c>
      <c r="BH35" s="82">
        <f t="shared" si="14"/>
        <v>1344</v>
      </c>
      <c r="BI35" s="79">
        <v>6442</v>
      </c>
      <c r="BJ35" s="82">
        <f t="shared" si="15"/>
        <v>45094</v>
      </c>
      <c r="BK35" s="79"/>
      <c r="BL35" s="174">
        <v>33</v>
      </c>
      <c r="BM35" s="174">
        <v>33</v>
      </c>
      <c r="BN35" s="119">
        <f t="shared" si="9"/>
        <v>1649.4545454545455</v>
      </c>
      <c r="BO35" s="308" t="str">
        <f>BC35</f>
        <v>MIÉRCOLES</v>
      </c>
      <c r="BP35" s="314">
        <f>BD35</f>
        <v>42445</v>
      </c>
      <c r="BQ35" s="99">
        <v>2463</v>
      </c>
      <c r="BR35" s="83">
        <f t="shared" si="16"/>
        <v>8620.5</v>
      </c>
      <c r="BS35" s="174">
        <v>317</v>
      </c>
      <c r="BT35" s="83">
        <f t="shared" ref="BT35:BT67" si="41">BS35*3.5</f>
        <v>1109.5</v>
      </c>
      <c r="BU35" s="174">
        <v>7775</v>
      </c>
      <c r="BV35" s="83">
        <f t="shared" ref="BV35:BV67" si="42">BU35*7</f>
        <v>54425</v>
      </c>
      <c r="BW35" s="174"/>
      <c r="BX35" s="174">
        <v>27</v>
      </c>
      <c r="BY35" s="174">
        <v>27</v>
      </c>
      <c r="BZ35" s="100">
        <f t="shared" si="10"/>
        <v>2376.1111111111113</v>
      </c>
      <c r="CA35" s="308" t="str">
        <f>BO35</f>
        <v>MIÉRCOLES</v>
      </c>
      <c r="CB35" s="316">
        <f>BP35</f>
        <v>42445</v>
      </c>
      <c r="CC35" s="99">
        <v>1989</v>
      </c>
      <c r="CD35" s="74">
        <f t="shared" si="19"/>
        <v>5967</v>
      </c>
      <c r="CE35" s="174">
        <v>176</v>
      </c>
      <c r="CF35" s="74">
        <f t="shared" si="20"/>
        <v>528</v>
      </c>
      <c r="CG35" s="174">
        <v>3537</v>
      </c>
      <c r="CH35" s="74">
        <f t="shared" si="21"/>
        <v>21222</v>
      </c>
      <c r="CI35" s="174"/>
      <c r="CJ35" s="174">
        <v>17</v>
      </c>
      <c r="CK35" s="174">
        <v>17</v>
      </c>
      <c r="CL35" s="100">
        <f t="shared" si="22"/>
        <v>1630.4117647058824</v>
      </c>
      <c r="CM35" s="308" t="str">
        <f>CA35</f>
        <v>MIÉRCOLES</v>
      </c>
      <c r="CN35" s="318">
        <f>CB35</f>
        <v>42445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MIÉRCOLES</v>
      </c>
      <c r="CZ35" s="306">
        <f>CN35</f>
        <v>42445</v>
      </c>
      <c r="DA35" s="99">
        <v>851</v>
      </c>
      <c r="DB35" s="83">
        <f t="shared" si="27"/>
        <v>2978.5</v>
      </c>
      <c r="DC35" s="174">
        <v>52</v>
      </c>
      <c r="DD35" s="83">
        <f t="shared" si="28"/>
        <v>182</v>
      </c>
      <c r="DE35" s="174">
        <v>2840</v>
      </c>
      <c r="DF35" s="83">
        <f t="shared" si="29"/>
        <v>19880</v>
      </c>
      <c r="DG35" s="174"/>
      <c r="DH35" s="174">
        <v>15</v>
      </c>
      <c r="DI35" s="174">
        <v>15</v>
      </c>
      <c r="DJ35" s="100">
        <f t="shared" si="30"/>
        <v>1536.0333333333333</v>
      </c>
      <c r="DK35" s="308" t="str">
        <f>CY35</f>
        <v>MIÉRCOLES</v>
      </c>
      <c r="DL35" s="310">
        <f>CZ35</f>
        <v>42445</v>
      </c>
      <c r="DM35" s="102">
        <v>88</v>
      </c>
      <c r="DN35" s="74">
        <f t="shared" si="31"/>
        <v>330</v>
      </c>
      <c r="DO35" s="1">
        <v>160</v>
      </c>
      <c r="DP35" s="74">
        <f t="shared" si="32"/>
        <v>600</v>
      </c>
      <c r="DQ35" s="1">
        <v>621</v>
      </c>
      <c r="DR35" s="74">
        <f t="shared" si="33"/>
        <v>4657.5</v>
      </c>
      <c r="DS35" s="1"/>
      <c r="DT35" s="1">
        <v>5</v>
      </c>
      <c r="DU35" s="110">
        <f t="shared" si="34"/>
        <v>5</v>
      </c>
      <c r="DV35" s="108">
        <f t="shared" si="35"/>
        <v>1117.5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3">SUM(E5:E35)</f>
        <v>2190783</v>
      </c>
      <c r="F36" s="260">
        <f t="shared" si="43"/>
        <v>2640456</v>
      </c>
      <c r="G36" s="261">
        <f t="shared" si="43"/>
        <v>944094</v>
      </c>
      <c r="H36" s="262">
        <f t="shared" si="43"/>
        <v>0</v>
      </c>
      <c r="I36" s="263">
        <f t="shared" si="43"/>
        <v>863604</v>
      </c>
      <c r="J36" s="264">
        <f t="shared" si="43"/>
        <v>6638937</v>
      </c>
      <c r="K36" s="279">
        <f t="shared" si="43"/>
        <v>190287.5</v>
      </c>
      <c r="L36" s="280">
        <f t="shared" si="43"/>
        <v>891315.5</v>
      </c>
      <c r="M36" s="265">
        <f t="shared" si="43"/>
        <v>7720540</v>
      </c>
      <c r="N36" s="21"/>
      <c r="P36" s="13"/>
      <c r="Q36" s="282">
        <f t="shared" ref="Q36:AP36" si="44">SUM(Q5:Q35)</f>
        <v>3783500</v>
      </c>
      <c r="R36" s="283">
        <f t="shared" si="44"/>
        <v>32292</v>
      </c>
      <c r="S36" s="283">
        <f t="shared" si="44"/>
        <v>80861</v>
      </c>
      <c r="T36" s="283">
        <f t="shared" si="44"/>
        <v>819</v>
      </c>
      <c r="U36" s="283">
        <f t="shared" si="44"/>
        <v>165451</v>
      </c>
      <c r="V36" s="283">
        <f t="shared" si="44"/>
        <v>0</v>
      </c>
      <c r="W36" s="283">
        <f t="shared" si="44"/>
        <v>17690</v>
      </c>
      <c r="X36" s="283">
        <f t="shared" si="44"/>
        <v>986</v>
      </c>
      <c r="Y36" s="283">
        <f t="shared" si="44"/>
        <v>150900</v>
      </c>
      <c r="Z36" s="283">
        <f t="shared" si="44"/>
        <v>6036</v>
      </c>
      <c r="AA36" s="284">
        <f t="shared" si="44"/>
        <v>0</v>
      </c>
      <c r="AB36" s="283">
        <f t="shared" si="44"/>
        <v>8750</v>
      </c>
      <c r="AC36" s="283">
        <f t="shared" si="44"/>
        <v>47600</v>
      </c>
      <c r="AD36" s="283">
        <f t="shared" si="44"/>
        <v>48000</v>
      </c>
      <c r="AE36" s="283">
        <f t="shared" si="44"/>
        <v>0</v>
      </c>
      <c r="AF36" s="283">
        <f t="shared" si="44"/>
        <v>0</v>
      </c>
      <c r="AG36" s="283">
        <f t="shared" si="44"/>
        <v>30180</v>
      </c>
      <c r="AH36" s="283">
        <f t="shared" si="44"/>
        <v>0</v>
      </c>
      <c r="AI36" s="283">
        <f t="shared" si="44"/>
        <v>0</v>
      </c>
      <c r="AJ36" s="283">
        <f t="shared" si="44"/>
        <v>6000</v>
      </c>
      <c r="AK36" s="283">
        <f t="shared" si="44"/>
        <v>0</v>
      </c>
      <c r="AL36" s="285">
        <f t="shared" si="44"/>
        <v>175044</v>
      </c>
      <c r="AM36" s="251">
        <f t="shared" si="44"/>
        <v>4554109</v>
      </c>
      <c r="AN36" s="246">
        <f t="shared" si="44"/>
        <v>42059.12</v>
      </c>
      <c r="AO36" s="250">
        <f t="shared" si="44"/>
        <v>7720540</v>
      </c>
      <c r="AP36" s="257">
        <f t="shared" si="44"/>
        <v>460373.5</v>
      </c>
      <c r="AQ36" s="252">
        <f>SUM(AQ5:AQ35)</f>
        <v>12777081.619999999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2231</v>
      </c>
      <c r="BF36" s="82">
        <f t="shared" si="36"/>
        <v>7808.5</v>
      </c>
      <c r="BG36" s="79">
        <v>358</v>
      </c>
      <c r="BH36" s="82">
        <f t="shared" si="14"/>
        <v>1253</v>
      </c>
      <c r="BI36" s="79">
        <v>5945</v>
      </c>
      <c r="BJ36" s="82">
        <f t="shared" si="15"/>
        <v>41615</v>
      </c>
      <c r="BK36" s="79">
        <v>34</v>
      </c>
      <c r="BL36" s="69">
        <v>30</v>
      </c>
      <c r="BM36" s="69">
        <v>31</v>
      </c>
      <c r="BN36" s="119">
        <f t="shared" si="9"/>
        <v>1634.7258064516129</v>
      </c>
      <c r="BO36" s="309"/>
      <c r="BP36" s="315"/>
      <c r="BQ36" s="107">
        <v>2281</v>
      </c>
      <c r="BR36" s="83">
        <f t="shared" si="16"/>
        <v>7983.5</v>
      </c>
      <c r="BS36" s="174">
        <v>290</v>
      </c>
      <c r="BT36" s="83">
        <f t="shared" si="41"/>
        <v>1015</v>
      </c>
      <c r="BU36" s="174">
        <v>7569</v>
      </c>
      <c r="BV36" s="83">
        <f t="shared" si="42"/>
        <v>52983</v>
      </c>
      <c r="BW36" s="174">
        <v>29</v>
      </c>
      <c r="BX36" s="174">
        <v>29</v>
      </c>
      <c r="BY36" s="174">
        <v>29</v>
      </c>
      <c r="BZ36" s="100">
        <f t="shared" si="10"/>
        <v>2137.2931034482758</v>
      </c>
      <c r="CA36" s="309"/>
      <c r="CB36" s="317"/>
      <c r="CC36" s="99">
        <v>1688</v>
      </c>
      <c r="CD36" s="74">
        <f t="shared" si="19"/>
        <v>5064</v>
      </c>
      <c r="CE36" s="174">
        <v>228</v>
      </c>
      <c r="CF36" s="74">
        <f t="shared" si="20"/>
        <v>684</v>
      </c>
      <c r="CG36" s="174">
        <v>3074</v>
      </c>
      <c r="CH36" s="74">
        <f t="shared" si="21"/>
        <v>18444</v>
      </c>
      <c r="CI36" s="174">
        <v>18</v>
      </c>
      <c r="CJ36" s="174">
        <v>15</v>
      </c>
      <c r="CK36" s="174">
        <v>15</v>
      </c>
      <c r="CL36" s="100">
        <f t="shared" si="22"/>
        <v>1612.8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601</v>
      </c>
      <c r="DB36" s="83">
        <f t="shared" si="27"/>
        <v>2103.5</v>
      </c>
      <c r="DC36" s="174">
        <v>48</v>
      </c>
      <c r="DD36" s="83">
        <f t="shared" si="28"/>
        <v>168</v>
      </c>
      <c r="DE36" s="174">
        <v>2331</v>
      </c>
      <c r="DF36" s="83">
        <f t="shared" si="29"/>
        <v>16317</v>
      </c>
      <c r="DG36" s="174">
        <v>16</v>
      </c>
      <c r="DH36" s="174">
        <v>13</v>
      </c>
      <c r="DI36" s="174">
        <v>13</v>
      </c>
      <c r="DJ36" s="100">
        <f t="shared" si="30"/>
        <v>1429.8846153846155</v>
      </c>
      <c r="DK36" s="309"/>
      <c r="DL36" s="311"/>
      <c r="DM36" s="102">
        <v>117</v>
      </c>
      <c r="DN36" s="74">
        <f t="shared" si="31"/>
        <v>438.75</v>
      </c>
      <c r="DO36" s="1">
        <v>254</v>
      </c>
      <c r="DP36" s="74">
        <f t="shared" si="32"/>
        <v>952.5</v>
      </c>
      <c r="DQ36" s="1">
        <v>801</v>
      </c>
      <c r="DR36" s="74">
        <f t="shared" si="33"/>
        <v>6007.5</v>
      </c>
      <c r="DS36" s="1">
        <v>5</v>
      </c>
      <c r="DT36" s="1">
        <v>5</v>
      </c>
      <c r="DU36" s="110">
        <f t="shared" si="34"/>
        <v>5</v>
      </c>
      <c r="DV36" s="108">
        <f t="shared" si="35"/>
        <v>1479.75</v>
      </c>
    </row>
    <row r="37" spans="2:126" ht="20.25" thickTop="1" thickBot="1" x14ac:dyDescent="0.3">
      <c r="F37" s="51">
        <f>E36+F36</f>
        <v>4831239</v>
      </c>
      <c r="G37" s="51">
        <f>E36+F36+G36</f>
        <v>5775333</v>
      </c>
      <c r="I37" s="51">
        <f>H36+I36</f>
        <v>863604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42059.12</v>
      </c>
      <c r="AO37" s="214">
        <f>AO36-M36</f>
        <v>0</v>
      </c>
      <c r="AP37" s="214">
        <f>AP36-'[2]MAR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157349</v>
      </c>
      <c r="AY37" s="215"/>
      <c r="AZ37" s="216"/>
      <c r="BA37" s="217">
        <f>SUM(AV37:AZ37)</f>
        <v>157349</v>
      </c>
      <c r="BC37" s="308" t="str">
        <f>C21</f>
        <v>JUEVES</v>
      </c>
      <c r="BD37" s="312">
        <f>AU21</f>
        <v>42446</v>
      </c>
      <c r="BE37" s="135">
        <v>2904</v>
      </c>
      <c r="BF37" s="82">
        <f t="shared" si="36"/>
        <v>10164</v>
      </c>
      <c r="BG37" s="79">
        <v>348</v>
      </c>
      <c r="BH37" s="82">
        <f t="shared" si="14"/>
        <v>1218</v>
      </c>
      <c r="BI37" s="79">
        <v>6555</v>
      </c>
      <c r="BJ37" s="82">
        <f t="shared" si="15"/>
        <v>45885</v>
      </c>
      <c r="BK37" s="79"/>
      <c r="BL37" s="174">
        <v>30</v>
      </c>
      <c r="BM37" s="174">
        <v>31</v>
      </c>
      <c r="BN37" s="119">
        <f t="shared" si="9"/>
        <v>1847.3225806451612</v>
      </c>
      <c r="BO37" s="308" t="str">
        <f>BC37</f>
        <v>JUEVES</v>
      </c>
      <c r="BP37" s="314">
        <f>BD37</f>
        <v>42446</v>
      </c>
      <c r="BQ37" s="99">
        <v>2812</v>
      </c>
      <c r="BR37" s="83">
        <f t="shared" si="16"/>
        <v>9842</v>
      </c>
      <c r="BS37" s="174">
        <v>335</v>
      </c>
      <c r="BT37" s="83">
        <f t="shared" si="41"/>
        <v>1172.5</v>
      </c>
      <c r="BU37" s="174">
        <v>7811</v>
      </c>
      <c r="BV37" s="83">
        <f t="shared" si="42"/>
        <v>54677</v>
      </c>
      <c r="BW37" s="174"/>
      <c r="BX37" s="174">
        <v>28</v>
      </c>
      <c r="BY37" s="174">
        <v>28</v>
      </c>
      <c r="BZ37" s="100">
        <f t="shared" si="10"/>
        <v>2346.125</v>
      </c>
      <c r="CA37" s="308" t="str">
        <f>BO37</f>
        <v>JUEVES</v>
      </c>
      <c r="CB37" s="316">
        <f>BP37</f>
        <v>42446</v>
      </c>
      <c r="CC37" s="99">
        <v>1881</v>
      </c>
      <c r="CD37" s="74">
        <f t="shared" si="19"/>
        <v>5643</v>
      </c>
      <c r="CE37" s="174">
        <v>175</v>
      </c>
      <c r="CF37" s="74">
        <f t="shared" si="20"/>
        <v>525</v>
      </c>
      <c r="CG37" s="174">
        <v>3619</v>
      </c>
      <c r="CH37" s="74">
        <f t="shared" si="21"/>
        <v>21714</v>
      </c>
      <c r="CI37" s="174"/>
      <c r="CJ37" s="174">
        <v>15</v>
      </c>
      <c r="CK37" s="174">
        <v>15</v>
      </c>
      <c r="CL37" s="100">
        <f t="shared" si="22"/>
        <v>1858.8</v>
      </c>
      <c r="CM37" s="308" t="str">
        <f>CA37</f>
        <v>JUEVES</v>
      </c>
      <c r="CN37" s="318">
        <f>CB37</f>
        <v>42446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JUEVES</v>
      </c>
      <c r="CZ37" s="306">
        <f>CN37</f>
        <v>42446</v>
      </c>
      <c r="DA37" s="99">
        <v>725</v>
      </c>
      <c r="DB37" s="83">
        <f t="shared" si="27"/>
        <v>2537.5</v>
      </c>
      <c r="DC37" s="174">
        <v>54</v>
      </c>
      <c r="DD37" s="83">
        <f t="shared" si="28"/>
        <v>189</v>
      </c>
      <c r="DE37" s="174">
        <v>2349</v>
      </c>
      <c r="DF37" s="83">
        <f t="shared" si="29"/>
        <v>16443</v>
      </c>
      <c r="DG37" s="174"/>
      <c r="DH37" s="174">
        <v>14</v>
      </c>
      <c r="DI37" s="174">
        <v>14</v>
      </c>
      <c r="DJ37" s="100">
        <f t="shared" si="30"/>
        <v>1369.25</v>
      </c>
      <c r="DK37" s="308" t="str">
        <f>CY37</f>
        <v>JUEVES</v>
      </c>
      <c r="DL37" s="310">
        <f>CZ37</f>
        <v>42446</v>
      </c>
      <c r="DM37" s="102">
        <v>39</v>
      </c>
      <c r="DN37" s="74">
        <f t="shared" si="31"/>
        <v>146.25</v>
      </c>
      <c r="DO37" s="1">
        <v>138</v>
      </c>
      <c r="DP37" s="74">
        <f t="shared" si="32"/>
        <v>517.5</v>
      </c>
      <c r="DQ37" s="1">
        <v>401</v>
      </c>
      <c r="DR37" s="74">
        <f t="shared" si="33"/>
        <v>3007.5</v>
      </c>
      <c r="DS37" s="1"/>
      <c r="DT37" s="1">
        <v>4</v>
      </c>
      <c r="DU37" s="110">
        <f t="shared" si="34"/>
        <v>4</v>
      </c>
      <c r="DV37" s="108">
        <f t="shared" si="35"/>
        <v>917.8125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268" t="s">
        <v>77</v>
      </c>
      <c r="AN38" s="267">
        <f>[3]MAR!$I$40</f>
        <v>0</v>
      </c>
      <c r="AP38" s="266" t="s">
        <v>141</v>
      </c>
      <c r="AQ38" s="248">
        <f>AQ36-AP36</f>
        <v>12316708.119999999</v>
      </c>
      <c r="AS38" s="152" t="s">
        <v>79</v>
      </c>
      <c r="AT38" s="150"/>
      <c r="AU38" s="150"/>
      <c r="AV38" s="151">
        <f>SUM(AV5:AV37)</f>
        <v>312969</v>
      </c>
      <c r="AW38" s="151">
        <f>SUM(AW5:AW37)</f>
        <v>377208</v>
      </c>
      <c r="AX38" s="151"/>
      <c r="AY38" s="151">
        <f>SUM(AY5:AY37)</f>
        <v>0</v>
      </c>
      <c r="AZ38" s="151">
        <f>SUM(AZ5:AZ37)</f>
        <v>123372</v>
      </c>
      <c r="BA38" s="164">
        <f t="shared" ref="BA38:BA42" si="45">SUM(AV38:AZ38)</f>
        <v>813549</v>
      </c>
      <c r="BC38" s="309"/>
      <c r="BD38" s="313"/>
      <c r="BE38" s="135">
        <v>2495</v>
      </c>
      <c r="BF38" s="82">
        <f t="shared" si="36"/>
        <v>8732.5</v>
      </c>
      <c r="BG38" s="79">
        <v>393</v>
      </c>
      <c r="BH38" s="82">
        <f t="shared" si="14"/>
        <v>1375.5</v>
      </c>
      <c r="BI38" s="79">
        <v>6248</v>
      </c>
      <c r="BJ38" s="82">
        <f t="shared" si="15"/>
        <v>43736</v>
      </c>
      <c r="BK38" s="79">
        <v>33</v>
      </c>
      <c r="BL38" s="174">
        <v>30</v>
      </c>
      <c r="BM38" s="174">
        <v>31</v>
      </c>
      <c r="BN38" s="119">
        <f t="shared" si="9"/>
        <v>1736.9032258064517</v>
      </c>
      <c r="BO38" s="309"/>
      <c r="BP38" s="315"/>
      <c r="BQ38" s="99">
        <v>1891</v>
      </c>
      <c r="BR38" s="83">
        <f t="shared" si="16"/>
        <v>6618.5</v>
      </c>
      <c r="BS38" s="174">
        <v>252</v>
      </c>
      <c r="BT38" s="83">
        <f t="shared" si="41"/>
        <v>882</v>
      </c>
      <c r="BU38" s="174">
        <v>6727</v>
      </c>
      <c r="BV38" s="83">
        <f t="shared" si="42"/>
        <v>47089</v>
      </c>
      <c r="BW38" s="174">
        <v>30</v>
      </c>
      <c r="BX38" s="174">
        <v>27</v>
      </c>
      <c r="BY38" s="174">
        <v>28</v>
      </c>
      <c r="BZ38" s="100">
        <f t="shared" si="10"/>
        <v>1949.625</v>
      </c>
      <c r="CA38" s="309"/>
      <c r="CB38" s="317"/>
      <c r="CC38" s="99">
        <v>1305</v>
      </c>
      <c r="CD38" s="74">
        <f t="shared" si="19"/>
        <v>3915</v>
      </c>
      <c r="CE38" s="174">
        <v>191</v>
      </c>
      <c r="CF38" s="74">
        <f t="shared" si="20"/>
        <v>573</v>
      </c>
      <c r="CG38" s="174">
        <v>2597</v>
      </c>
      <c r="CH38" s="74">
        <f t="shared" si="21"/>
        <v>15582</v>
      </c>
      <c r="CI38" s="174">
        <v>14</v>
      </c>
      <c r="CJ38" s="174">
        <v>13</v>
      </c>
      <c r="CK38" s="174">
        <v>13</v>
      </c>
      <c r="CL38" s="100">
        <f t="shared" si="22"/>
        <v>1543.8461538461538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640</v>
      </c>
      <c r="DB38" s="83">
        <f t="shared" si="27"/>
        <v>2240</v>
      </c>
      <c r="DC38" s="174">
        <v>61</v>
      </c>
      <c r="DD38" s="83">
        <f t="shared" si="28"/>
        <v>213.5</v>
      </c>
      <c r="DE38" s="174">
        <v>2513</v>
      </c>
      <c r="DF38" s="83">
        <f t="shared" si="29"/>
        <v>17591</v>
      </c>
      <c r="DG38" s="174">
        <v>16</v>
      </c>
      <c r="DH38" s="174">
        <v>14</v>
      </c>
      <c r="DI38" s="174">
        <v>14</v>
      </c>
      <c r="DJ38" s="100">
        <f t="shared" si="30"/>
        <v>1431.75</v>
      </c>
      <c r="DK38" s="309"/>
      <c r="DL38" s="311"/>
      <c r="DM38" s="102">
        <v>105</v>
      </c>
      <c r="DN38" s="74">
        <f t="shared" si="31"/>
        <v>393.75</v>
      </c>
      <c r="DO38" s="1">
        <v>202</v>
      </c>
      <c r="DP38" s="74">
        <f t="shared" si="32"/>
        <v>757.5</v>
      </c>
      <c r="DQ38" s="1">
        <v>641</v>
      </c>
      <c r="DR38" s="74">
        <f t="shared" si="33"/>
        <v>4807.5</v>
      </c>
      <c r="DS38" s="1">
        <v>6</v>
      </c>
      <c r="DT38" s="1">
        <v>5</v>
      </c>
      <c r="DU38" s="110">
        <f t="shared" si="34"/>
        <v>5</v>
      </c>
      <c r="DV38" s="108">
        <f t="shared" si="35"/>
        <v>1191.75</v>
      </c>
    </row>
    <row r="39" spans="2:126" ht="19.5" thickBot="1" x14ac:dyDescent="0.3">
      <c r="F39">
        <f>F37*70</f>
        <v>338186730</v>
      </c>
      <c r="G39">
        <f>G37*630</f>
        <v>3638459790</v>
      </c>
      <c r="H39">
        <f>H5+H11+H12+H18+H19+H25+H26+H32+H33</f>
        <v>0</v>
      </c>
      <c r="I39">
        <f>I5+I11+I12+I18+I19+I25+I26+I32+I33</f>
        <v>296051</v>
      </c>
      <c r="J39">
        <f>SUM(H39:I39)</f>
        <v>296051</v>
      </c>
      <c r="K39">
        <f>K5+K11+K12+K18+K19+K25+K26+K32+K33</f>
        <v>55898</v>
      </c>
      <c r="L39">
        <f>L5+L11+L12+L18+L19+L25+L26+L32+L33</f>
        <v>293901.5</v>
      </c>
      <c r="AS39" s="334" t="s">
        <v>87</v>
      </c>
      <c r="AT39" s="335"/>
      <c r="AU39" s="335"/>
      <c r="AV39" s="215"/>
      <c r="AW39" s="215"/>
      <c r="AX39" s="215">
        <f>'[4]MAR 16'!$D$37</f>
        <v>57767</v>
      </c>
      <c r="AY39" s="215"/>
      <c r="AZ39" s="216"/>
      <c r="BA39" s="217">
        <f t="shared" si="45"/>
        <v>57767</v>
      </c>
      <c r="BC39" s="308" t="str">
        <f>C22</f>
        <v>VIERNES</v>
      </c>
      <c r="BD39" s="312">
        <f>AU22</f>
        <v>42447</v>
      </c>
      <c r="BE39" s="135">
        <v>2382</v>
      </c>
      <c r="BF39" s="82">
        <f t="shared" si="36"/>
        <v>8337</v>
      </c>
      <c r="BG39" s="79">
        <v>403</v>
      </c>
      <c r="BH39" s="82">
        <f t="shared" si="14"/>
        <v>1410.5</v>
      </c>
      <c r="BI39" s="79">
        <v>6107</v>
      </c>
      <c r="BJ39" s="82">
        <f t="shared" si="15"/>
        <v>42749</v>
      </c>
      <c r="BK39" s="79"/>
      <c r="BL39" s="174">
        <v>30</v>
      </c>
      <c r="BM39" s="174">
        <v>30</v>
      </c>
      <c r="BN39" s="119">
        <f t="shared" si="9"/>
        <v>1749.8833333333334</v>
      </c>
      <c r="BO39" s="308" t="str">
        <f>BC39</f>
        <v>VIERNES</v>
      </c>
      <c r="BP39" s="314">
        <f>BD39</f>
        <v>42447</v>
      </c>
      <c r="BQ39" s="99">
        <v>2479</v>
      </c>
      <c r="BR39" s="83">
        <f t="shared" si="16"/>
        <v>8676.5</v>
      </c>
      <c r="BS39" s="174">
        <v>288</v>
      </c>
      <c r="BT39" s="83">
        <f t="shared" si="41"/>
        <v>1008</v>
      </c>
      <c r="BU39" s="174">
        <v>8140</v>
      </c>
      <c r="BV39" s="83">
        <f t="shared" si="42"/>
        <v>56980</v>
      </c>
      <c r="BW39" s="174"/>
      <c r="BX39" s="174">
        <v>30</v>
      </c>
      <c r="BY39" s="174">
        <v>27</v>
      </c>
      <c r="BZ39" s="100">
        <f t="shared" si="10"/>
        <v>2469.0555555555557</v>
      </c>
      <c r="CA39" s="308" t="str">
        <f>BO39</f>
        <v>VIERNES</v>
      </c>
      <c r="CB39" s="316">
        <f>BP39</f>
        <v>42447</v>
      </c>
      <c r="CC39" s="99">
        <v>1766</v>
      </c>
      <c r="CD39" s="74">
        <f t="shared" si="19"/>
        <v>5298</v>
      </c>
      <c r="CE39" s="174">
        <v>359</v>
      </c>
      <c r="CF39" s="74">
        <f t="shared" si="20"/>
        <v>1077</v>
      </c>
      <c r="CG39" s="174">
        <v>3686</v>
      </c>
      <c r="CH39" s="74">
        <f t="shared" si="21"/>
        <v>22116</v>
      </c>
      <c r="CI39" s="174"/>
      <c r="CJ39" s="174">
        <v>15</v>
      </c>
      <c r="CK39" s="174">
        <v>15</v>
      </c>
      <c r="CL39" s="100">
        <f t="shared" si="22"/>
        <v>1899.4</v>
      </c>
      <c r="CM39" s="308" t="str">
        <f>CA39</f>
        <v>VIERNES</v>
      </c>
      <c r="CN39" s="318">
        <f>CB39</f>
        <v>42447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VIERNES</v>
      </c>
      <c r="CZ39" s="306">
        <f>CN39</f>
        <v>42447</v>
      </c>
      <c r="DA39" s="99">
        <v>865</v>
      </c>
      <c r="DB39" s="83">
        <f t="shared" si="27"/>
        <v>3027.5</v>
      </c>
      <c r="DC39" s="174">
        <v>92</v>
      </c>
      <c r="DD39" s="83">
        <f t="shared" si="28"/>
        <v>322</v>
      </c>
      <c r="DE39" s="174">
        <v>2686</v>
      </c>
      <c r="DF39" s="83">
        <f t="shared" si="29"/>
        <v>18802</v>
      </c>
      <c r="DG39" s="174"/>
      <c r="DH39" s="174">
        <v>14</v>
      </c>
      <c r="DI39" s="174">
        <v>14</v>
      </c>
      <c r="DJ39" s="100">
        <f t="shared" si="30"/>
        <v>1582.25</v>
      </c>
      <c r="DK39" s="308" t="str">
        <f>CY39</f>
        <v>VIERNES</v>
      </c>
      <c r="DL39" s="310">
        <f>CZ39</f>
        <v>42447</v>
      </c>
      <c r="DM39" s="102">
        <v>50</v>
      </c>
      <c r="DN39" s="74">
        <f t="shared" si="31"/>
        <v>187.5</v>
      </c>
      <c r="DO39" s="1">
        <v>148</v>
      </c>
      <c r="DP39" s="74">
        <f t="shared" si="32"/>
        <v>555</v>
      </c>
      <c r="DQ39" s="1">
        <v>416</v>
      </c>
      <c r="DR39" s="74">
        <f t="shared" si="33"/>
        <v>3120</v>
      </c>
      <c r="DS39" s="1"/>
      <c r="DT39" s="1">
        <v>4</v>
      </c>
      <c r="DU39" s="110">
        <f t="shared" si="34"/>
        <v>4</v>
      </c>
      <c r="DV39" s="108">
        <f t="shared" si="35"/>
        <v>965.625</v>
      </c>
    </row>
    <row r="40" spans="2:126" ht="19.5" thickBot="1" x14ac:dyDescent="0.3">
      <c r="AS40" s="152" t="s">
        <v>80</v>
      </c>
      <c r="AT40" s="153"/>
      <c r="AU40" s="153"/>
      <c r="AV40" s="151">
        <f>'[4]MAR 16'!$B$37</f>
        <v>92659</v>
      </c>
      <c r="AW40" s="151">
        <f>'[4]MAR 16'!$C$37</f>
        <v>85352</v>
      </c>
      <c r="AX40" s="151"/>
      <c r="AY40" s="151">
        <f>'[4]MAR 16'!$E$37</f>
        <v>0</v>
      </c>
      <c r="AZ40" s="151">
        <f>'[4]MAR 16'!$F$37</f>
        <v>27136</v>
      </c>
      <c r="BA40" s="164">
        <f t="shared" si="45"/>
        <v>205147</v>
      </c>
      <c r="BC40" s="309"/>
      <c r="BD40" s="313"/>
      <c r="BE40" s="135">
        <v>2430</v>
      </c>
      <c r="BF40" s="82">
        <f t="shared" si="36"/>
        <v>8505</v>
      </c>
      <c r="BG40" s="79">
        <v>432</v>
      </c>
      <c r="BH40" s="82">
        <f t="shared" si="14"/>
        <v>1512</v>
      </c>
      <c r="BI40" s="79">
        <v>6877</v>
      </c>
      <c r="BJ40" s="82">
        <f t="shared" si="15"/>
        <v>48139</v>
      </c>
      <c r="BK40" s="79">
        <v>36</v>
      </c>
      <c r="BL40" s="174">
        <v>32</v>
      </c>
      <c r="BM40" s="174">
        <v>30</v>
      </c>
      <c r="BN40" s="119">
        <f t="shared" si="9"/>
        <v>1938.5333333333333</v>
      </c>
      <c r="BO40" s="309"/>
      <c r="BP40" s="315"/>
      <c r="BQ40" s="99">
        <v>1949</v>
      </c>
      <c r="BR40" s="83">
        <f t="shared" si="16"/>
        <v>6821.5</v>
      </c>
      <c r="BS40" s="174">
        <v>298</v>
      </c>
      <c r="BT40" s="83">
        <f t="shared" si="41"/>
        <v>1043</v>
      </c>
      <c r="BU40" s="174">
        <v>7337</v>
      </c>
      <c r="BV40" s="83">
        <f t="shared" si="42"/>
        <v>51359</v>
      </c>
      <c r="BW40" s="174">
        <v>30</v>
      </c>
      <c r="BX40" s="174">
        <v>28</v>
      </c>
      <c r="BY40" s="174">
        <v>27</v>
      </c>
      <c r="BZ40" s="100">
        <f t="shared" si="10"/>
        <v>2193.462962962963</v>
      </c>
      <c r="CA40" s="309"/>
      <c r="CB40" s="317"/>
      <c r="CC40" s="99">
        <v>1448</v>
      </c>
      <c r="CD40" s="74">
        <f t="shared" si="19"/>
        <v>4344</v>
      </c>
      <c r="CE40" s="174">
        <v>271</v>
      </c>
      <c r="CF40" s="74">
        <f t="shared" si="20"/>
        <v>813</v>
      </c>
      <c r="CG40" s="174">
        <v>3062</v>
      </c>
      <c r="CH40" s="74">
        <f t="shared" si="21"/>
        <v>18372</v>
      </c>
      <c r="CI40" s="174">
        <v>18</v>
      </c>
      <c r="CJ40" s="174">
        <v>16</v>
      </c>
      <c r="CK40" s="174">
        <v>15</v>
      </c>
      <c r="CL40" s="100">
        <f t="shared" si="22"/>
        <v>1568.6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594</v>
      </c>
      <c r="DB40" s="83">
        <f t="shared" si="27"/>
        <v>2079</v>
      </c>
      <c r="DC40" s="174">
        <v>88</v>
      </c>
      <c r="DD40" s="83">
        <f t="shared" si="28"/>
        <v>308</v>
      </c>
      <c r="DE40" s="174">
        <v>2424</v>
      </c>
      <c r="DF40" s="83">
        <f t="shared" si="29"/>
        <v>16968</v>
      </c>
      <c r="DG40" s="174">
        <v>14</v>
      </c>
      <c r="DH40" s="174">
        <v>13</v>
      </c>
      <c r="DI40" s="174">
        <v>14</v>
      </c>
      <c r="DJ40" s="100">
        <f t="shared" si="30"/>
        <v>1382.5</v>
      </c>
      <c r="DK40" s="309"/>
      <c r="DL40" s="311"/>
      <c r="DM40" s="102">
        <v>72</v>
      </c>
      <c r="DN40" s="74">
        <f t="shared" si="31"/>
        <v>270</v>
      </c>
      <c r="DO40" s="1">
        <v>170</v>
      </c>
      <c r="DP40" s="74">
        <f t="shared" si="32"/>
        <v>637.5</v>
      </c>
      <c r="DQ40" s="1">
        <v>536</v>
      </c>
      <c r="DR40" s="74">
        <f t="shared" si="33"/>
        <v>4020</v>
      </c>
      <c r="DS40" s="1">
        <v>5</v>
      </c>
      <c r="DT40" s="1">
        <v>5</v>
      </c>
      <c r="DU40" s="110">
        <f t="shared" si="34"/>
        <v>5</v>
      </c>
      <c r="DV40" s="108">
        <f t="shared" si="35"/>
        <v>985.5</v>
      </c>
    </row>
    <row r="41" spans="2:126" ht="19.5" thickBot="1" x14ac:dyDescent="0.3">
      <c r="F41">
        <f>F36+F39</f>
        <v>340827186</v>
      </c>
      <c r="G41">
        <f>G36+G39</f>
        <v>3639403884</v>
      </c>
      <c r="H41">
        <f>H36-H39</f>
        <v>0</v>
      </c>
      <c r="I41">
        <f>I36-I39</f>
        <v>567553</v>
      </c>
      <c r="J41">
        <f t="shared" ref="J41:J51" si="46">SUM(H41:I41)</f>
        <v>567553</v>
      </c>
      <c r="K41">
        <f>K36-K39</f>
        <v>134389.5</v>
      </c>
      <c r="L41">
        <f>L36-L39</f>
        <v>597414</v>
      </c>
      <c r="AS41" s="334" t="s">
        <v>88</v>
      </c>
      <c r="AT41" s="335"/>
      <c r="AU41" s="335"/>
      <c r="AV41" s="215"/>
      <c r="AW41" s="215"/>
      <c r="AX41" s="215">
        <f>'[4]MAR 16'!$L$37</f>
        <v>13308</v>
      </c>
      <c r="AY41" s="215"/>
      <c r="AZ41" s="216"/>
      <c r="BA41" s="217">
        <f t="shared" si="45"/>
        <v>13308</v>
      </c>
      <c r="BC41" s="308" t="str">
        <f>C23</f>
        <v>SÁBADO</v>
      </c>
      <c r="BD41" s="312">
        <f>AU23</f>
        <v>42448</v>
      </c>
      <c r="BE41" s="135">
        <v>826</v>
      </c>
      <c r="BF41" s="82">
        <f t="shared" si="36"/>
        <v>2891</v>
      </c>
      <c r="BG41" s="79">
        <v>360</v>
      </c>
      <c r="BH41" s="82">
        <f t="shared" si="14"/>
        <v>1260</v>
      </c>
      <c r="BI41" s="79">
        <v>3676</v>
      </c>
      <c r="BJ41" s="82">
        <f t="shared" si="15"/>
        <v>25732</v>
      </c>
      <c r="BK41" s="79"/>
      <c r="BL41" s="174">
        <v>20</v>
      </c>
      <c r="BM41" s="174">
        <v>20</v>
      </c>
      <c r="BN41" s="119">
        <f t="shared" si="9"/>
        <v>1494.15</v>
      </c>
      <c r="BO41" s="308" t="str">
        <f>BC41</f>
        <v>SÁBADO</v>
      </c>
      <c r="BP41" s="314">
        <f>BD41</f>
        <v>42448</v>
      </c>
      <c r="BQ41" s="99">
        <v>1118</v>
      </c>
      <c r="BR41" s="83">
        <f t="shared" si="16"/>
        <v>3913</v>
      </c>
      <c r="BS41" s="174">
        <v>204</v>
      </c>
      <c r="BT41" s="83">
        <f t="shared" si="41"/>
        <v>714</v>
      </c>
      <c r="BU41" s="174">
        <v>5740</v>
      </c>
      <c r="BV41" s="83">
        <f t="shared" si="42"/>
        <v>40180</v>
      </c>
      <c r="BW41" s="174"/>
      <c r="BX41" s="174">
        <v>21</v>
      </c>
      <c r="BY41" s="174">
        <v>18</v>
      </c>
      <c r="BZ41" s="100">
        <f t="shared" si="10"/>
        <v>2489.2777777777778</v>
      </c>
      <c r="CA41" s="308" t="str">
        <f>BO41</f>
        <v>SÁBADO</v>
      </c>
      <c r="CB41" s="316">
        <f>BP41</f>
        <v>42448</v>
      </c>
      <c r="CC41" s="99">
        <v>720</v>
      </c>
      <c r="CD41" s="74">
        <f t="shared" si="19"/>
        <v>2160</v>
      </c>
      <c r="CE41" s="174">
        <v>154</v>
      </c>
      <c r="CF41" s="74">
        <f t="shared" si="20"/>
        <v>462</v>
      </c>
      <c r="CG41" s="174">
        <v>2322</v>
      </c>
      <c r="CH41" s="74">
        <f t="shared" si="21"/>
        <v>13932</v>
      </c>
      <c r="CI41" s="174"/>
      <c r="CJ41" s="174">
        <v>12</v>
      </c>
      <c r="CK41" s="174">
        <v>14</v>
      </c>
      <c r="CL41" s="100">
        <f t="shared" si="22"/>
        <v>1182.4285714285713</v>
      </c>
      <c r="CM41" s="308" t="str">
        <f>CA41</f>
        <v>SÁBADO</v>
      </c>
      <c r="CN41" s="318">
        <f>CB41</f>
        <v>42448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SÁBADO</v>
      </c>
      <c r="CZ41" s="306">
        <f>CN41</f>
        <v>42448</v>
      </c>
      <c r="DA41" s="99">
        <v>375</v>
      </c>
      <c r="DB41" s="83">
        <f t="shared" si="27"/>
        <v>1312.5</v>
      </c>
      <c r="DC41" s="174">
        <v>75</v>
      </c>
      <c r="DD41" s="83">
        <f t="shared" si="28"/>
        <v>262.5</v>
      </c>
      <c r="DE41" s="174">
        <v>1907</v>
      </c>
      <c r="DF41" s="83">
        <f t="shared" si="29"/>
        <v>13349</v>
      </c>
      <c r="DG41" s="174"/>
      <c r="DH41" s="174">
        <v>12</v>
      </c>
      <c r="DI41" s="174">
        <v>12</v>
      </c>
      <c r="DJ41" s="100">
        <f t="shared" si="30"/>
        <v>1243.6666666666667</v>
      </c>
      <c r="DK41" s="308" t="str">
        <f>CY41</f>
        <v>SÁBADO</v>
      </c>
      <c r="DL41" s="310">
        <f>CZ41</f>
        <v>42448</v>
      </c>
      <c r="DM41" s="102">
        <v>34</v>
      </c>
      <c r="DN41" s="74">
        <f t="shared" si="31"/>
        <v>127.5</v>
      </c>
      <c r="DO41" s="1">
        <v>108</v>
      </c>
      <c r="DP41" s="74">
        <f t="shared" si="32"/>
        <v>405</v>
      </c>
      <c r="DQ41" s="1">
        <v>418</v>
      </c>
      <c r="DR41" s="74">
        <f t="shared" si="33"/>
        <v>3135</v>
      </c>
      <c r="DS41" s="1"/>
      <c r="DT41" s="1">
        <v>4</v>
      </c>
      <c r="DU41" s="110">
        <f t="shared" si="34"/>
        <v>4</v>
      </c>
      <c r="DV41" s="108">
        <f t="shared" si="35"/>
        <v>916.875</v>
      </c>
    </row>
    <row r="42" spans="2:126" ht="19.5" thickBot="1" x14ac:dyDescent="0.3">
      <c r="AS42" s="152" t="s">
        <v>81</v>
      </c>
      <c r="AT42" s="150"/>
      <c r="AU42" s="150"/>
      <c r="AV42" s="151">
        <f>'[4]MAR 16'!$J$37</f>
        <v>22712</v>
      </c>
      <c r="AW42" s="151">
        <f>'[4]MAR 16'!$K$37</f>
        <v>16432</v>
      </c>
      <c r="AX42" s="151"/>
      <c r="AY42" s="151">
        <f>'[4]MAR 16'!$M$37</f>
        <v>0</v>
      </c>
      <c r="AZ42" s="151">
        <f>'[4]MAR 16'!$N$37</f>
        <v>3817</v>
      </c>
      <c r="BA42" s="164">
        <f t="shared" si="45"/>
        <v>42961</v>
      </c>
      <c r="BC42" s="309"/>
      <c r="BD42" s="313"/>
      <c r="BE42" s="135">
        <v>927</v>
      </c>
      <c r="BF42" s="82">
        <f t="shared" si="36"/>
        <v>3244.5</v>
      </c>
      <c r="BG42" s="79">
        <v>435</v>
      </c>
      <c r="BH42" s="82">
        <f t="shared" si="14"/>
        <v>1522.5</v>
      </c>
      <c r="BI42" s="79">
        <v>4694</v>
      </c>
      <c r="BJ42" s="82">
        <f t="shared" si="15"/>
        <v>32858</v>
      </c>
      <c r="BK42" s="79">
        <v>22</v>
      </c>
      <c r="BL42" s="174">
        <v>18</v>
      </c>
      <c r="BM42" s="174">
        <v>23</v>
      </c>
      <c r="BN42" s="119">
        <f t="shared" si="9"/>
        <v>1635.8695652173913</v>
      </c>
      <c r="BO42" s="309"/>
      <c r="BP42" s="315"/>
      <c r="BQ42" s="99">
        <v>855</v>
      </c>
      <c r="BR42" s="83">
        <f t="shared" si="16"/>
        <v>2992.5</v>
      </c>
      <c r="BS42" s="174">
        <v>325</v>
      </c>
      <c r="BT42" s="83">
        <f t="shared" si="41"/>
        <v>1137.5</v>
      </c>
      <c r="BU42" s="174">
        <v>5044</v>
      </c>
      <c r="BV42" s="83">
        <f t="shared" si="42"/>
        <v>35308</v>
      </c>
      <c r="BW42" s="174">
        <v>22</v>
      </c>
      <c r="BX42" s="174">
        <v>17</v>
      </c>
      <c r="BY42" s="174">
        <v>18</v>
      </c>
      <c r="BZ42" s="100">
        <f t="shared" si="10"/>
        <v>2191</v>
      </c>
      <c r="CA42" s="309"/>
      <c r="CB42" s="317"/>
      <c r="CC42" s="99">
        <v>614</v>
      </c>
      <c r="CD42" s="74">
        <f t="shared" si="19"/>
        <v>1842</v>
      </c>
      <c r="CE42" s="174">
        <v>201</v>
      </c>
      <c r="CF42" s="74">
        <f t="shared" si="20"/>
        <v>603</v>
      </c>
      <c r="CG42" s="174">
        <v>2037</v>
      </c>
      <c r="CH42" s="74">
        <f t="shared" si="21"/>
        <v>12222</v>
      </c>
      <c r="CI42" s="174">
        <v>15</v>
      </c>
      <c r="CJ42" s="174">
        <v>11</v>
      </c>
      <c r="CK42" s="174">
        <v>13</v>
      </c>
      <c r="CL42" s="100">
        <f t="shared" si="22"/>
        <v>1128.2307692307693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243</v>
      </c>
      <c r="DB42" s="83">
        <f t="shared" si="27"/>
        <v>850.5</v>
      </c>
      <c r="DC42" s="174">
        <v>89</v>
      </c>
      <c r="DD42" s="83">
        <f t="shared" si="28"/>
        <v>311.5</v>
      </c>
      <c r="DE42" s="174">
        <v>1849</v>
      </c>
      <c r="DF42" s="83">
        <f t="shared" si="29"/>
        <v>12943</v>
      </c>
      <c r="DG42" s="174">
        <v>11</v>
      </c>
      <c r="DH42" s="174">
        <v>10</v>
      </c>
      <c r="DI42" s="174">
        <v>11</v>
      </c>
      <c r="DJ42" s="100">
        <f t="shared" si="30"/>
        <v>1282.2727272727273</v>
      </c>
      <c r="DK42" s="309"/>
      <c r="DL42" s="311"/>
      <c r="DM42" s="102">
        <v>37</v>
      </c>
      <c r="DN42" s="74">
        <f t="shared" si="31"/>
        <v>138.75</v>
      </c>
      <c r="DO42" s="1">
        <v>136</v>
      </c>
      <c r="DP42" s="74">
        <f t="shared" si="32"/>
        <v>510</v>
      </c>
      <c r="DQ42" s="1">
        <v>686</v>
      </c>
      <c r="DR42" s="74">
        <f t="shared" si="33"/>
        <v>5145</v>
      </c>
      <c r="DS42" s="1">
        <v>5</v>
      </c>
      <c r="DT42" s="1">
        <v>5</v>
      </c>
      <c r="DU42" s="110">
        <f t="shared" si="34"/>
        <v>5</v>
      </c>
      <c r="DV42" s="108">
        <f t="shared" si="35"/>
        <v>1158.75</v>
      </c>
    </row>
    <row r="43" spans="2:126" ht="24" thickBot="1" x14ac:dyDescent="0.3">
      <c r="H43">
        <f>H41/6</f>
        <v>0</v>
      </c>
      <c r="I43">
        <f>I41/6</f>
        <v>94592.166666666672</v>
      </c>
      <c r="J43">
        <f t="shared" si="46"/>
        <v>94592.166666666672</v>
      </c>
      <c r="K43">
        <f>K41/3</f>
        <v>44796.5</v>
      </c>
      <c r="L43">
        <f>L41/3</f>
        <v>199138</v>
      </c>
      <c r="AS43" s="328" t="s">
        <v>29</v>
      </c>
      <c r="AT43" s="329"/>
      <c r="AU43" s="330"/>
      <c r="AV43" s="218">
        <f>SUM(AV37:AV42)</f>
        <v>428340</v>
      </c>
      <c r="AW43" s="218">
        <f>SUM(AW37:AW42)</f>
        <v>478992</v>
      </c>
      <c r="AX43" s="218">
        <f t="shared" ref="AX43:AZ43" si="47">SUM(AX37:AX42)</f>
        <v>228424</v>
      </c>
      <c r="AY43" s="218">
        <f t="shared" si="47"/>
        <v>0</v>
      </c>
      <c r="AZ43" s="218">
        <f t="shared" si="47"/>
        <v>154325</v>
      </c>
      <c r="BA43" s="253">
        <f>SUM(AV43:AZ43)</f>
        <v>1290081</v>
      </c>
      <c r="BC43" s="308" t="str">
        <f>C24</f>
        <v>DOMINGO</v>
      </c>
      <c r="BD43" s="312">
        <f>AU24</f>
        <v>42449</v>
      </c>
      <c r="BE43" s="135">
        <v>466</v>
      </c>
      <c r="BF43" s="82">
        <f t="shared" si="36"/>
        <v>1631</v>
      </c>
      <c r="BG43" s="79">
        <v>291</v>
      </c>
      <c r="BH43" s="82">
        <f t="shared" si="14"/>
        <v>1018.5</v>
      </c>
      <c r="BI43" s="79">
        <v>2750</v>
      </c>
      <c r="BJ43" s="82">
        <f t="shared" si="15"/>
        <v>19250</v>
      </c>
      <c r="BK43" s="79"/>
      <c r="BL43" s="174">
        <v>17</v>
      </c>
      <c r="BM43" s="174">
        <v>18</v>
      </c>
      <c r="BN43" s="119">
        <f t="shared" si="9"/>
        <v>1216.6388888888889</v>
      </c>
      <c r="BO43" s="308" t="str">
        <f>BC43</f>
        <v>DOMINGO</v>
      </c>
      <c r="BP43" s="314">
        <f>BD43</f>
        <v>42449</v>
      </c>
      <c r="BQ43" s="99">
        <v>360</v>
      </c>
      <c r="BR43" s="83">
        <f t="shared" si="16"/>
        <v>1260</v>
      </c>
      <c r="BS43" s="174">
        <v>241</v>
      </c>
      <c r="BT43" s="83">
        <f t="shared" si="41"/>
        <v>843.5</v>
      </c>
      <c r="BU43" s="174">
        <v>3186</v>
      </c>
      <c r="BV43" s="83">
        <f t="shared" si="42"/>
        <v>22302</v>
      </c>
      <c r="BW43" s="174"/>
      <c r="BX43" s="174">
        <v>17</v>
      </c>
      <c r="BY43" s="174">
        <v>18</v>
      </c>
      <c r="BZ43" s="100">
        <f t="shared" si="10"/>
        <v>1355.8611111111111</v>
      </c>
      <c r="CA43" s="308" t="str">
        <f>BO43</f>
        <v>DOMINGO</v>
      </c>
      <c r="CB43" s="316">
        <f>BP43</f>
        <v>42449</v>
      </c>
      <c r="CC43" s="99">
        <v>264</v>
      </c>
      <c r="CD43" s="74">
        <f t="shared" si="19"/>
        <v>792</v>
      </c>
      <c r="CE43" s="174">
        <v>111</v>
      </c>
      <c r="CF43" s="74">
        <f t="shared" si="20"/>
        <v>333</v>
      </c>
      <c r="CG43" s="174">
        <v>1246</v>
      </c>
      <c r="CH43" s="74">
        <f t="shared" si="21"/>
        <v>7476</v>
      </c>
      <c r="CI43" s="174"/>
      <c r="CJ43" s="174">
        <v>11</v>
      </c>
      <c r="CK43" s="174">
        <v>10</v>
      </c>
      <c r="CL43" s="100">
        <f t="shared" si="22"/>
        <v>860.1</v>
      </c>
      <c r="CM43" s="308" t="str">
        <f>CA43</f>
        <v>DOMINGO</v>
      </c>
      <c r="CN43" s="318">
        <f>CB43</f>
        <v>42449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DOMINGO</v>
      </c>
      <c r="CZ43" s="306">
        <f>CN43</f>
        <v>42449</v>
      </c>
      <c r="DA43" s="99">
        <v>116</v>
      </c>
      <c r="DB43" s="83">
        <f t="shared" si="27"/>
        <v>406</v>
      </c>
      <c r="DC43" s="174">
        <v>25</v>
      </c>
      <c r="DD43" s="83">
        <f t="shared" si="28"/>
        <v>87.5</v>
      </c>
      <c r="DE43" s="174">
        <v>635</v>
      </c>
      <c r="DF43" s="83">
        <f t="shared" si="29"/>
        <v>4445</v>
      </c>
      <c r="DG43" s="174"/>
      <c r="DH43" s="174">
        <v>5</v>
      </c>
      <c r="DI43" s="174">
        <v>5</v>
      </c>
      <c r="DJ43" s="100">
        <f t="shared" si="30"/>
        <v>987.7</v>
      </c>
      <c r="DK43" s="308" t="str">
        <f>CY43</f>
        <v>DOMINGO</v>
      </c>
      <c r="DL43" s="310">
        <f>CZ43</f>
        <v>42449</v>
      </c>
      <c r="DM43" s="102">
        <v>0</v>
      </c>
      <c r="DN43" s="74">
        <f t="shared" si="31"/>
        <v>0</v>
      </c>
      <c r="DO43" s="1">
        <v>68</v>
      </c>
      <c r="DP43" s="74">
        <f t="shared" si="32"/>
        <v>255</v>
      </c>
      <c r="DQ43" s="1">
        <v>221</v>
      </c>
      <c r="DR43" s="74">
        <f t="shared" si="33"/>
        <v>1657.5</v>
      </c>
      <c r="DS43" s="1"/>
      <c r="DT43" s="1">
        <v>4</v>
      </c>
      <c r="DU43" s="110">
        <f t="shared" si="34"/>
        <v>4</v>
      </c>
      <c r="DV43" s="108">
        <f t="shared" si="35"/>
        <v>478.125</v>
      </c>
    </row>
    <row r="44" spans="2:126" ht="16.5" thickBot="1" x14ac:dyDescent="0.3">
      <c r="AS44" s="19"/>
      <c r="AT44" s="19"/>
      <c r="AU44" s="19"/>
      <c r="AV44" s="331">
        <f>AV43+AW43+AX43</f>
        <v>1135756</v>
      </c>
      <c r="AW44" s="332"/>
      <c r="AX44" s="333"/>
      <c r="AY44" s="331">
        <f>AY43+AZ43</f>
        <v>154325</v>
      </c>
      <c r="AZ44" s="333"/>
      <c r="BA44" s="211"/>
      <c r="BC44" s="309"/>
      <c r="BD44" s="313"/>
      <c r="BE44" s="135">
        <v>563</v>
      </c>
      <c r="BF44" s="82">
        <f t="shared" si="36"/>
        <v>1970.5</v>
      </c>
      <c r="BG44" s="79">
        <v>446</v>
      </c>
      <c r="BH44" s="82">
        <f t="shared" si="14"/>
        <v>1561</v>
      </c>
      <c r="BI44" s="79">
        <v>3915</v>
      </c>
      <c r="BJ44" s="82">
        <f t="shared" si="15"/>
        <v>27405</v>
      </c>
      <c r="BK44" s="79">
        <v>22</v>
      </c>
      <c r="BL44" s="174">
        <v>19</v>
      </c>
      <c r="BM44" s="174">
        <v>17</v>
      </c>
      <c r="BN44" s="119">
        <f t="shared" si="9"/>
        <v>1819.7941176470588</v>
      </c>
      <c r="BO44" s="309"/>
      <c r="BP44" s="315"/>
      <c r="BQ44" s="99">
        <v>437</v>
      </c>
      <c r="BR44" s="83">
        <f t="shared" si="16"/>
        <v>1529.5</v>
      </c>
      <c r="BS44" s="174">
        <v>324</v>
      </c>
      <c r="BT44" s="83">
        <f t="shared" si="41"/>
        <v>1134</v>
      </c>
      <c r="BU44" s="174">
        <v>3823</v>
      </c>
      <c r="BV44" s="83">
        <f t="shared" si="42"/>
        <v>26761</v>
      </c>
      <c r="BW44" s="174">
        <v>17</v>
      </c>
      <c r="BX44" s="174">
        <v>14</v>
      </c>
      <c r="BY44" s="174">
        <v>17</v>
      </c>
      <c r="BZ44" s="100">
        <f t="shared" si="10"/>
        <v>1730.8529411764705</v>
      </c>
      <c r="CA44" s="309"/>
      <c r="CB44" s="317"/>
      <c r="CC44" s="99">
        <v>172</v>
      </c>
      <c r="CD44" s="74">
        <f t="shared" si="19"/>
        <v>516</v>
      </c>
      <c r="CE44" s="174">
        <v>188</v>
      </c>
      <c r="CF44" s="74">
        <f t="shared" si="20"/>
        <v>564</v>
      </c>
      <c r="CG44" s="174">
        <v>1202</v>
      </c>
      <c r="CH44" s="74">
        <f t="shared" si="21"/>
        <v>7212</v>
      </c>
      <c r="CI44" s="174">
        <v>9</v>
      </c>
      <c r="CJ44" s="174">
        <v>10</v>
      </c>
      <c r="CK44" s="174">
        <v>9</v>
      </c>
      <c r="CL44" s="100">
        <f t="shared" si="22"/>
        <v>921.33333333333337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93</v>
      </c>
      <c r="DB44" s="83">
        <f t="shared" si="27"/>
        <v>325.5</v>
      </c>
      <c r="DC44" s="174">
        <v>35</v>
      </c>
      <c r="DD44" s="83">
        <f t="shared" si="28"/>
        <v>122.5</v>
      </c>
      <c r="DE44" s="174">
        <v>738</v>
      </c>
      <c r="DF44" s="83">
        <f t="shared" si="29"/>
        <v>5166</v>
      </c>
      <c r="DG44" s="174">
        <v>7</v>
      </c>
      <c r="DH44" s="174">
        <v>5</v>
      </c>
      <c r="DI44" s="174">
        <v>6</v>
      </c>
      <c r="DJ44" s="100">
        <f t="shared" si="30"/>
        <v>935.66666666666663</v>
      </c>
      <c r="DK44" s="309"/>
      <c r="DL44" s="311"/>
      <c r="DM44" s="102">
        <v>0</v>
      </c>
      <c r="DN44" s="74">
        <f t="shared" si="31"/>
        <v>0</v>
      </c>
      <c r="DO44" s="1">
        <v>74</v>
      </c>
      <c r="DP44" s="74">
        <f t="shared" si="32"/>
        <v>277.5</v>
      </c>
      <c r="DQ44" s="1">
        <v>463</v>
      </c>
      <c r="DR44" s="74">
        <f t="shared" si="33"/>
        <v>3472.5</v>
      </c>
      <c r="DS44" s="1">
        <v>5</v>
      </c>
      <c r="DT44" s="1">
        <v>5</v>
      </c>
      <c r="DU44" s="110">
        <f t="shared" si="34"/>
        <v>5</v>
      </c>
      <c r="DV44" s="108">
        <f t="shared" si="35"/>
        <v>750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1135756</v>
      </c>
      <c r="AY45" s="192"/>
      <c r="AZ45" s="192">
        <f>AY44</f>
        <v>154325</v>
      </c>
      <c r="BA45" s="212">
        <f>SUM(BA37:BA42)-BA43</f>
        <v>0</v>
      </c>
      <c r="BC45" s="308" t="str">
        <f>C25</f>
        <v>LUNES</v>
      </c>
      <c r="BD45" s="312">
        <f>AU25</f>
        <v>42450</v>
      </c>
      <c r="BE45" s="135">
        <v>631</v>
      </c>
      <c r="BF45" s="82">
        <f t="shared" si="36"/>
        <v>2208.5</v>
      </c>
      <c r="BG45" s="79">
        <v>256</v>
      </c>
      <c r="BH45" s="82">
        <f t="shared" si="14"/>
        <v>896</v>
      </c>
      <c r="BI45" s="79">
        <v>3386</v>
      </c>
      <c r="BJ45" s="82">
        <f t="shared" si="15"/>
        <v>23702</v>
      </c>
      <c r="BK45" s="79"/>
      <c r="BL45" s="174">
        <v>21</v>
      </c>
      <c r="BM45" s="174">
        <v>21</v>
      </c>
      <c r="BN45" s="119">
        <f t="shared" si="9"/>
        <v>1276.5</v>
      </c>
      <c r="BO45" s="308" t="str">
        <f>BC45</f>
        <v>LUNES</v>
      </c>
      <c r="BP45" s="314">
        <f>BD45</f>
        <v>42450</v>
      </c>
      <c r="BQ45" s="99">
        <v>674</v>
      </c>
      <c r="BR45" s="83">
        <f t="shared" si="16"/>
        <v>2359</v>
      </c>
      <c r="BS45" s="174">
        <v>231</v>
      </c>
      <c r="BT45" s="83">
        <f t="shared" si="41"/>
        <v>808.5</v>
      </c>
      <c r="BU45" s="174">
        <v>4732</v>
      </c>
      <c r="BV45" s="83">
        <f t="shared" si="42"/>
        <v>33124</v>
      </c>
      <c r="BW45" s="174"/>
      <c r="BX45" s="174">
        <v>21</v>
      </c>
      <c r="BY45" s="174">
        <v>20</v>
      </c>
      <c r="BZ45" s="100">
        <f t="shared" si="10"/>
        <v>1814.575</v>
      </c>
      <c r="CA45" s="308" t="str">
        <f>BO45</f>
        <v>LUNES</v>
      </c>
      <c r="CB45" s="316">
        <f>BP45</f>
        <v>42450</v>
      </c>
      <c r="CC45" s="99">
        <v>303</v>
      </c>
      <c r="CD45" s="74">
        <f t="shared" si="19"/>
        <v>909</v>
      </c>
      <c r="CE45" s="174">
        <v>198</v>
      </c>
      <c r="CF45" s="74">
        <f t="shared" si="20"/>
        <v>594</v>
      </c>
      <c r="CG45" s="174">
        <v>1814</v>
      </c>
      <c r="CH45" s="74">
        <f t="shared" si="21"/>
        <v>10884</v>
      </c>
      <c r="CI45" s="174"/>
      <c r="CJ45" s="174">
        <v>12</v>
      </c>
      <c r="CK45" s="174">
        <v>12</v>
      </c>
      <c r="CL45" s="100">
        <f t="shared" si="22"/>
        <v>1032.25</v>
      </c>
      <c r="CM45" s="308" t="str">
        <f>CA45</f>
        <v>LUNES</v>
      </c>
      <c r="CN45" s="318">
        <f>CB45</f>
        <v>42450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LUNES</v>
      </c>
      <c r="CZ45" s="306">
        <f>CN45</f>
        <v>42450</v>
      </c>
      <c r="DA45" s="99">
        <v>115</v>
      </c>
      <c r="DB45" s="83">
        <f t="shared" si="27"/>
        <v>402.5</v>
      </c>
      <c r="DC45" s="174">
        <v>28</v>
      </c>
      <c r="DD45" s="83">
        <f t="shared" si="28"/>
        <v>98</v>
      </c>
      <c r="DE45" s="174">
        <v>854</v>
      </c>
      <c r="DF45" s="83">
        <f t="shared" si="29"/>
        <v>5978</v>
      </c>
      <c r="DG45" s="174"/>
      <c r="DH45" s="174">
        <v>5</v>
      </c>
      <c r="DI45" s="174">
        <v>5</v>
      </c>
      <c r="DJ45" s="100">
        <f t="shared" si="30"/>
        <v>1295.7</v>
      </c>
      <c r="DK45" s="308" t="str">
        <f>CY45</f>
        <v>LUNES</v>
      </c>
      <c r="DL45" s="310">
        <f>CZ45</f>
        <v>42450</v>
      </c>
      <c r="DM45" s="102">
        <v>15</v>
      </c>
      <c r="DN45" s="74">
        <f t="shared" si="31"/>
        <v>56.25</v>
      </c>
      <c r="DO45" s="1">
        <v>110</v>
      </c>
      <c r="DP45" s="74">
        <f t="shared" si="32"/>
        <v>412.5</v>
      </c>
      <c r="DQ45" s="1">
        <v>345</v>
      </c>
      <c r="DR45" s="74">
        <f t="shared" si="33"/>
        <v>2587.5</v>
      </c>
      <c r="DS45" s="1"/>
      <c r="DT45" s="1">
        <v>3</v>
      </c>
      <c r="DU45" s="110">
        <f t="shared" si="34"/>
        <v>3</v>
      </c>
      <c r="DV45" s="108">
        <f t="shared" si="35"/>
        <v>1018.75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637</v>
      </c>
      <c r="BF46" s="82">
        <f t="shared" si="36"/>
        <v>2229.5</v>
      </c>
      <c r="BG46" s="79">
        <v>388</v>
      </c>
      <c r="BH46" s="82">
        <f t="shared" si="14"/>
        <v>1358</v>
      </c>
      <c r="BI46" s="79">
        <v>4244</v>
      </c>
      <c r="BJ46" s="82">
        <f t="shared" si="15"/>
        <v>29708</v>
      </c>
      <c r="BK46" s="79">
        <v>24</v>
      </c>
      <c r="BL46" s="174">
        <v>19</v>
      </c>
      <c r="BM46" s="174">
        <v>23</v>
      </c>
      <c r="BN46" s="119">
        <f t="shared" si="9"/>
        <v>1447.6304347826087</v>
      </c>
      <c r="BO46" s="309"/>
      <c r="BP46" s="315"/>
      <c r="BQ46" s="99">
        <v>479</v>
      </c>
      <c r="BR46" s="83">
        <f t="shared" si="16"/>
        <v>1676.5</v>
      </c>
      <c r="BS46" s="174">
        <v>257</v>
      </c>
      <c r="BT46" s="83">
        <f t="shared" si="41"/>
        <v>899.5</v>
      </c>
      <c r="BU46" s="174">
        <v>4268</v>
      </c>
      <c r="BV46" s="83">
        <f t="shared" si="42"/>
        <v>29876</v>
      </c>
      <c r="BW46" s="174">
        <v>22</v>
      </c>
      <c r="BX46" s="174">
        <v>15</v>
      </c>
      <c r="BY46" s="174">
        <v>19</v>
      </c>
      <c r="BZ46" s="100">
        <f t="shared" si="10"/>
        <v>1708</v>
      </c>
      <c r="CA46" s="309"/>
      <c r="CB46" s="317"/>
      <c r="CC46" s="99">
        <v>243</v>
      </c>
      <c r="CD46" s="74">
        <f t="shared" si="19"/>
        <v>729</v>
      </c>
      <c r="CE46" s="174">
        <v>151</v>
      </c>
      <c r="CF46" s="74">
        <f t="shared" si="20"/>
        <v>453</v>
      </c>
      <c r="CG46" s="174">
        <v>1695</v>
      </c>
      <c r="CH46" s="74">
        <f t="shared" si="21"/>
        <v>10170</v>
      </c>
      <c r="CI46" s="174">
        <v>11</v>
      </c>
      <c r="CJ46" s="174">
        <v>8</v>
      </c>
      <c r="CK46" s="174">
        <v>11</v>
      </c>
      <c r="CL46" s="100">
        <f t="shared" si="22"/>
        <v>1032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152</v>
      </c>
      <c r="DB46" s="83">
        <f t="shared" si="27"/>
        <v>532</v>
      </c>
      <c r="DC46" s="174">
        <v>55</v>
      </c>
      <c r="DD46" s="83">
        <f t="shared" si="28"/>
        <v>192.5</v>
      </c>
      <c r="DE46" s="174">
        <v>1229</v>
      </c>
      <c r="DF46" s="83">
        <f t="shared" si="29"/>
        <v>8603</v>
      </c>
      <c r="DG46" s="174">
        <v>8</v>
      </c>
      <c r="DH46" s="174">
        <v>7</v>
      </c>
      <c r="DI46" s="174">
        <v>7</v>
      </c>
      <c r="DJ46" s="100">
        <f t="shared" si="30"/>
        <v>1332.5</v>
      </c>
      <c r="DK46" s="309"/>
      <c r="DL46" s="311"/>
      <c r="DM46" s="102">
        <v>19</v>
      </c>
      <c r="DN46" s="74">
        <f t="shared" si="31"/>
        <v>71.25</v>
      </c>
      <c r="DO46" s="1">
        <v>104</v>
      </c>
      <c r="DP46" s="74">
        <f t="shared" si="32"/>
        <v>390</v>
      </c>
      <c r="DQ46" s="1">
        <v>584</v>
      </c>
      <c r="DR46" s="74">
        <f t="shared" si="33"/>
        <v>4380</v>
      </c>
      <c r="DS46" s="1">
        <v>4</v>
      </c>
      <c r="DT46" s="1">
        <v>4</v>
      </c>
      <c r="DU46" s="110">
        <f t="shared" si="34"/>
        <v>4</v>
      </c>
      <c r="DV46" s="108">
        <f t="shared" si="35"/>
        <v>1210.3125</v>
      </c>
    </row>
    <row r="47" spans="2:126" ht="21.75" thickBot="1" x14ac:dyDescent="0.4">
      <c r="H47">
        <f>H39/6</f>
        <v>0</v>
      </c>
      <c r="I47">
        <f>I39/6</f>
        <v>49341.833333333336</v>
      </c>
      <c r="J47">
        <f t="shared" si="46"/>
        <v>49341.833333333336</v>
      </c>
      <c r="K47">
        <f>K39/3</f>
        <v>18632.666666666668</v>
      </c>
      <c r="L47">
        <f>L39/3</f>
        <v>97967.166666666672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MARTES</v>
      </c>
      <c r="BD47" s="312">
        <f>AU26</f>
        <v>42451</v>
      </c>
      <c r="BE47" s="135">
        <v>1061</v>
      </c>
      <c r="BF47" s="82">
        <f t="shared" si="36"/>
        <v>3713.5</v>
      </c>
      <c r="BG47" s="79">
        <v>330</v>
      </c>
      <c r="BH47" s="82">
        <f t="shared" si="14"/>
        <v>1155</v>
      </c>
      <c r="BI47" s="79">
        <v>4835</v>
      </c>
      <c r="BJ47" s="82">
        <f t="shared" si="15"/>
        <v>33845</v>
      </c>
      <c r="BK47" s="79"/>
      <c r="BL47" s="174">
        <v>27</v>
      </c>
      <c r="BM47" s="174">
        <v>27</v>
      </c>
      <c r="BN47" s="119">
        <f t="shared" si="9"/>
        <v>1433.8333333333333</v>
      </c>
      <c r="BO47" s="308" t="str">
        <f>BC47</f>
        <v>MARTES</v>
      </c>
      <c r="BP47" s="314">
        <f>BD47</f>
        <v>42451</v>
      </c>
      <c r="BQ47" s="99">
        <v>1019</v>
      </c>
      <c r="BR47" s="83">
        <f t="shared" si="16"/>
        <v>3566.5</v>
      </c>
      <c r="BS47" s="174">
        <v>287</v>
      </c>
      <c r="BT47" s="83">
        <f t="shared" si="41"/>
        <v>1004.5</v>
      </c>
      <c r="BU47" s="174">
        <v>6595</v>
      </c>
      <c r="BV47" s="83">
        <f t="shared" si="42"/>
        <v>46165</v>
      </c>
      <c r="BW47" s="174"/>
      <c r="BX47" s="174">
        <v>25</v>
      </c>
      <c r="BY47" s="174">
        <v>25</v>
      </c>
      <c r="BZ47" s="100">
        <f t="shared" si="10"/>
        <v>2029.44</v>
      </c>
      <c r="CA47" s="308" t="str">
        <f>BO47</f>
        <v>MARTES</v>
      </c>
      <c r="CB47" s="316">
        <f>BP47</f>
        <v>42451</v>
      </c>
      <c r="CC47" s="99">
        <v>574</v>
      </c>
      <c r="CD47" s="74">
        <f t="shared" si="19"/>
        <v>1722</v>
      </c>
      <c r="CE47" s="174">
        <v>235</v>
      </c>
      <c r="CF47" s="74">
        <f t="shared" si="20"/>
        <v>705</v>
      </c>
      <c r="CG47" s="174">
        <v>2898</v>
      </c>
      <c r="CH47" s="74">
        <f t="shared" si="21"/>
        <v>17388</v>
      </c>
      <c r="CI47" s="174"/>
      <c r="CJ47" s="174">
        <v>14</v>
      </c>
      <c r="CK47" s="174">
        <v>14</v>
      </c>
      <c r="CL47" s="100">
        <f t="shared" si="22"/>
        <v>1415.3571428571429</v>
      </c>
      <c r="CM47" s="308" t="str">
        <f>CA47</f>
        <v>MARTES</v>
      </c>
      <c r="CN47" s="318">
        <f>CB47</f>
        <v>42451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MARTES</v>
      </c>
      <c r="CZ47" s="306">
        <f>CN47</f>
        <v>42451</v>
      </c>
      <c r="DA47" s="99">
        <v>349</v>
      </c>
      <c r="DB47" s="83">
        <f t="shared" si="27"/>
        <v>1221.5</v>
      </c>
      <c r="DC47" s="174">
        <v>83</v>
      </c>
      <c r="DD47" s="83">
        <f t="shared" si="28"/>
        <v>290.5</v>
      </c>
      <c r="DE47" s="174">
        <v>2181</v>
      </c>
      <c r="DF47" s="83">
        <f t="shared" si="29"/>
        <v>15267</v>
      </c>
      <c r="DG47" s="174"/>
      <c r="DH47" s="174">
        <v>13</v>
      </c>
      <c r="DI47" s="174">
        <v>13</v>
      </c>
      <c r="DJ47" s="100">
        <f t="shared" si="30"/>
        <v>1290.6923076923076</v>
      </c>
      <c r="DK47" s="308" t="str">
        <f>CY47</f>
        <v>MARTES</v>
      </c>
      <c r="DL47" s="310">
        <f>CZ47</f>
        <v>42451</v>
      </c>
      <c r="DM47" s="102">
        <v>16</v>
      </c>
      <c r="DN47" s="74">
        <f t="shared" si="31"/>
        <v>60</v>
      </c>
      <c r="DO47" s="1">
        <v>76</v>
      </c>
      <c r="DP47" s="74">
        <f t="shared" si="32"/>
        <v>285</v>
      </c>
      <c r="DQ47" s="1">
        <v>454</v>
      </c>
      <c r="DR47" s="74">
        <f t="shared" si="33"/>
        <v>3405</v>
      </c>
      <c r="DS47" s="1"/>
      <c r="DT47" s="1">
        <v>4</v>
      </c>
      <c r="DU47" s="110">
        <f t="shared" si="34"/>
        <v>4</v>
      </c>
      <c r="DV47" s="108">
        <f t="shared" si="35"/>
        <v>937.5</v>
      </c>
    </row>
    <row r="48" spans="2:126" ht="19.5" thickBot="1" x14ac:dyDescent="0.35">
      <c r="AS48" s="350" t="str">
        <f>AS2</f>
        <v>MARZO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>
        <v>883</v>
      </c>
      <c r="BF48" s="82">
        <f t="shared" si="36"/>
        <v>3090.5</v>
      </c>
      <c r="BG48" s="79">
        <v>402</v>
      </c>
      <c r="BH48" s="82">
        <f t="shared" si="14"/>
        <v>1407</v>
      </c>
      <c r="BI48" s="79">
        <v>5364</v>
      </c>
      <c r="BJ48" s="82">
        <f t="shared" si="15"/>
        <v>37548</v>
      </c>
      <c r="BK48" s="79">
        <v>30</v>
      </c>
      <c r="BL48" s="174">
        <v>26</v>
      </c>
      <c r="BM48" s="174">
        <v>27</v>
      </c>
      <c r="BN48" s="119">
        <f t="shared" si="9"/>
        <v>1557.2407407407406</v>
      </c>
      <c r="BO48" s="309"/>
      <c r="BP48" s="315"/>
      <c r="BQ48" s="99">
        <v>814</v>
      </c>
      <c r="BR48" s="83">
        <f t="shared" si="16"/>
        <v>2849</v>
      </c>
      <c r="BS48" s="174">
        <v>287</v>
      </c>
      <c r="BT48" s="83">
        <f t="shared" si="41"/>
        <v>1004.5</v>
      </c>
      <c r="BU48" s="174">
        <v>5914</v>
      </c>
      <c r="BV48" s="83">
        <f t="shared" si="42"/>
        <v>41398</v>
      </c>
      <c r="BW48" s="174">
        <v>25</v>
      </c>
      <c r="BX48" s="174">
        <v>21</v>
      </c>
      <c r="BY48" s="174">
        <v>25</v>
      </c>
      <c r="BZ48" s="100">
        <f t="shared" si="10"/>
        <v>1810.06</v>
      </c>
      <c r="CA48" s="309"/>
      <c r="CB48" s="317"/>
      <c r="CC48" s="99">
        <v>397</v>
      </c>
      <c r="CD48" s="74">
        <f t="shared" si="19"/>
        <v>1191</v>
      </c>
      <c r="CE48" s="174">
        <v>186</v>
      </c>
      <c r="CF48" s="74">
        <f t="shared" si="20"/>
        <v>558</v>
      </c>
      <c r="CG48" s="174">
        <v>2484</v>
      </c>
      <c r="CH48" s="74">
        <f t="shared" si="21"/>
        <v>14904</v>
      </c>
      <c r="CI48" s="174">
        <v>14</v>
      </c>
      <c r="CJ48" s="174">
        <v>12</v>
      </c>
      <c r="CK48" s="174">
        <v>14</v>
      </c>
      <c r="CL48" s="100">
        <f t="shared" si="22"/>
        <v>1189.5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261</v>
      </c>
      <c r="DB48" s="83">
        <f t="shared" si="27"/>
        <v>913.5</v>
      </c>
      <c r="DC48" s="174">
        <v>62</v>
      </c>
      <c r="DD48" s="83">
        <f t="shared" si="28"/>
        <v>217</v>
      </c>
      <c r="DE48" s="174">
        <v>1776</v>
      </c>
      <c r="DF48" s="83">
        <f t="shared" si="29"/>
        <v>12432</v>
      </c>
      <c r="DG48" s="174">
        <v>13</v>
      </c>
      <c r="DH48" s="174">
        <v>11</v>
      </c>
      <c r="DI48" s="174">
        <v>13</v>
      </c>
      <c r="DJ48" s="100">
        <f t="shared" si="30"/>
        <v>1043.2692307692307</v>
      </c>
      <c r="DK48" s="309"/>
      <c r="DL48" s="311"/>
      <c r="DM48" s="102">
        <v>16</v>
      </c>
      <c r="DN48" s="74">
        <f t="shared" si="31"/>
        <v>60</v>
      </c>
      <c r="DO48" s="1">
        <v>118</v>
      </c>
      <c r="DP48" s="74">
        <f t="shared" si="32"/>
        <v>442.5</v>
      </c>
      <c r="DQ48" s="1">
        <v>696</v>
      </c>
      <c r="DR48" s="74">
        <f t="shared" si="33"/>
        <v>5220</v>
      </c>
      <c r="DS48" s="1">
        <v>4</v>
      </c>
      <c r="DT48" s="1">
        <v>4</v>
      </c>
      <c r="DU48" s="110">
        <f t="shared" si="34"/>
        <v>4</v>
      </c>
      <c r="DV48" s="108">
        <f t="shared" si="35"/>
        <v>1430.625</v>
      </c>
    </row>
    <row r="49" spans="8:126" ht="19.5" thickBot="1" x14ac:dyDescent="0.3">
      <c r="H49">
        <f>H43/21</f>
        <v>0</v>
      </c>
      <c r="I49">
        <f>I43/21</f>
        <v>4504.3888888888887</v>
      </c>
      <c r="J49">
        <f t="shared" si="46"/>
        <v>4504.3888888888887</v>
      </c>
      <c r="K49">
        <f>K43/21</f>
        <v>2133.1666666666665</v>
      </c>
      <c r="L49">
        <f>L43/21</f>
        <v>9482.7619047619046</v>
      </c>
      <c r="AS49" s="327" t="s">
        <v>85</v>
      </c>
      <c r="AT49" s="327"/>
      <c r="AU49" s="327"/>
      <c r="AV49" s="224"/>
      <c r="AW49" s="224"/>
      <c r="AX49" s="224">
        <f>AX37*6</f>
        <v>944094</v>
      </c>
      <c r="AY49" s="224"/>
      <c r="AZ49" s="225"/>
      <c r="BA49" s="155">
        <f t="shared" ref="BA49:BA54" si="48">SUM(AV49:AZ49)</f>
        <v>944094</v>
      </c>
      <c r="BC49" s="308" t="str">
        <f>C27</f>
        <v>MIÉRCOLES</v>
      </c>
      <c r="BD49" s="312">
        <f>AU27</f>
        <v>42452</v>
      </c>
      <c r="BE49" s="135">
        <v>875</v>
      </c>
      <c r="BF49" s="82">
        <f t="shared" si="36"/>
        <v>3062.5</v>
      </c>
      <c r="BG49" s="79">
        <v>268</v>
      </c>
      <c r="BH49" s="82">
        <f t="shared" si="14"/>
        <v>938</v>
      </c>
      <c r="BI49" s="79">
        <v>4198</v>
      </c>
      <c r="BJ49" s="82">
        <f t="shared" si="15"/>
        <v>29386</v>
      </c>
      <c r="BK49" s="79"/>
      <c r="BL49" s="174">
        <v>23</v>
      </c>
      <c r="BM49" s="174">
        <v>26</v>
      </c>
      <c r="BN49" s="119">
        <f t="shared" si="9"/>
        <v>1284.0961538461538</v>
      </c>
      <c r="BO49" s="308" t="str">
        <f>BC49</f>
        <v>MIÉRCOLES</v>
      </c>
      <c r="BP49" s="314">
        <f>BD49</f>
        <v>42452</v>
      </c>
      <c r="BQ49" s="99">
        <v>1066</v>
      </c>
      <c r="BR49" s="83">
        <f t="shared" si="16"/>
        <v>3731</v>
      </c>
      <c r="BS49" s="174">
        <v>299</v>
      </c>
      <c r="BT49" s="83">
        <f t="shared" si="41"/>
        <v>1046.5</v>
      </c>
      <c r="BU49" s="174">
        <v>6805</v>
      </c>
      <c r="BV49" s="83">
        <f t="shared" si="42"/>
        <v>47635</v>
      </c>
      <c r="BW49" s="174"/>
      <c r="BX49" s="174">
        <v>24</v>
      </c>
      <c r="BY49" s="174">
        <v>25</v>
      </c>
      <c r="BZ49" s="100">
        <f t="shared" si="10"/>
        <v>2096.5</v>
      </c>
      <c r="CA49" s="308" t="str">
        <f>BO49</f>
        <v>MIÉRCOLES</v>
      </c>
      <c r="CB49" s="316">
        <f>BP49</f>
        <v>42452</v>
      </c>
      <c r="CC49" s="99">
        <v>513</v>
      </c>
      <c r="CD49" s="74">
        <f t="shared" si="19"/>
        <v>1539</v>
      </c>
      <c r="CE49" s="174">
        <v>205</v>
      </c>
      <c r="CF49" s="74">
        <f t="shared" si="20"/>
        <v>615</v>
      </c>
      <c r="CG49" s="174">
        <v>2612</v>
      </c>
      <c r="CH49" s="74">
        <f t="shared" si="21"/>
        <v>15672</v>
      </c>
      <c r="CI49" s="174"/>
      <c r="CJ49" s="174">
        <v>13</v>
      </c>
      <c r="CK49" s="174">
        <v>13</v>
      </c>
      <c r="CL49" s="100">
        <f t="shared" si="22"/>
        <v>1371.2307692307693</v>
      </c>
      <c r="CM49" s="308" t="str">
        <f>CA49</f>
        <v>MIÉRCOLES</v>
      </c>
      <c r="CN49" s="318">
        <f>CB49</f>
        <v>42452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MIÉRCOLES</v>
      </c>
      <c r="CZ49" s="306">
        <f>CN49</f>
        <v>42452</v>
      </c>
      <c r="DA49" s="99">
        <v>288</v>
      </c>
      <c r="DB49" s="83">
        <f t="shared" si="27"/>
        <v>1008</v>
      </c>
      <c r="DC49" s="174">
        <v>44</v>
      </c>
      <c r="DD49" s="83">
        <f t="shared" si="28"/>
        <v>154</v>
      </c>
      <c r="DE49" s="174">
        <v>1766</v>
      </c>
      <c r="DF49" s="83">
        <f t="shared" si="29"/>
        <v>12362</v>
      </c>
      <c r="DG49" s="174"/>
      <c r="DH49" s="174">
        <v>12</v>
      </c>
      <c r="DI49" s="174">
        <v>12</v>
      </c>
      <c r="DJ49" s="100">
        <f t="shared" si="30"/>
        <v>1127</v>
      </c>
      <c r="DK49" s="308" t="str">
        <f>CY49</f>
        <v>MIÉRCOLES</v>
      </c>
      <c r="DL49" s="310">
        <f>CZ49</f>
        <v>42452</v>
      </c>
      <c r="DM49" s="102">
        <v>9</v>
      </c>
      <c r="DN49" s="74">
        <f t="shared" si="31"/>
        <v>33.75</v>
      </c>
      <c r="DO49" s="1">
        <v>74</v>
      </c>
      <c r="DP49" s="74">
        <f t="shared" si="32"/>
        <v>277.5</v>
      </c>
      <c r="DQ49" s="1">
        <v>385</v>
      </c>
      <c r="DR49" s="74">
        <f t="shared" si="33"/>
        <v>2887.5</v>
      </c>
      <c r="DS49" s="1"/>
      <c r="DT49" s="1">
        <v>4</v>
      </c>
      <c r="DU49" s="110">
        <f t="shared" si="34"/>
        <v>4</v>
      </c>
      <c r="DV49" s="108">
        <f t="shared" si="35"/>
        <v>799.6875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2190783</v>
      </c>
      <c r="AW50" s="147">
        <f>AW38*7</f>
        <v>2640456</v>
      </c>
      <c r="AX50" s="147"/>
      <c r="AY50" s="147">
        <f>AY38*7</f>
        <v>0</v>
      </c>
      <c r="AZ50" s="147">
        <f>AZ38*7</f>
        <v>863604</v>
      </c>
      <c r="BA50" s="163">
        <f t="shared" si="48"/>
        <v>5694843</v>
      </c>
      <c r="BC50" s="309"/>
      <c r="BD50" s="313"/>
      <c r="BE50" s="135">
        <v>757</v>
      </c>
      <c r="BF50" s="82">
        <f t="shared" si="36"/>
        <v>2649.5</v>
      </c>
      <c r="BG50" s="79">
        <v>325</v>
      </c>
      <c r="BH50" s="82">
        <f t="shared" si="14"/>
        <v>1137.5</v>
      </c>
      <c r="BI50" s="79">
        <v>4936</v>
      </c>
      <c r="BJ50" s="82">
        <f t="shared" si="15"/>
        <v>34552</v>
      </c>
      <c r="BK50" s="79">
        <v>29</v>
      </c>
      <c r="BL50" s="174">
        <v>25</v>
      </c>
      <c r="BM50" s="174">
        <v>24</v>
      </c>
      <c r="BN50" s="119">
        <f t="shared" si="9"/>
        <v>1597.4583333333333</v>
      </c>
      <c r="BO50" s="309"/>
      <c r="BP50" s="315"/>
      <c r="BQ50" s="99">
        <v>928</v>
      </c>
      <c r="BR50" s="83">
        <f t="shared" si="16"/>
        <v>3248</v>
      </c>
      <c r="BS50" s="174">
        <v>321</v>
      </c>
      <c r="BT50" s="83">
        <f t="shared" si="41"/>
        <v>1123.5</v>
      </c>
      <c r="BU50" s="174">
        <v>6658</v>
      </c>
      <c r="BV50" s="83">
        <f t="shared" si="42"/>
        <v>46606</v>
      </c>
      <c r="BW50" s="174">
        <v>27</v>
      </c>
      <c r="BX50" s="174">
        <v>26</v>
      </c>
      <c r="BY50" s="174">
        <v>26</v>
      </c>
      <c r="BZ50" s="100">
        <f t="shared" si="10"/>
        <v>1960.6730769230769</v>
      </c>
      <c r="CA50" s="309"/>
      <c r="CB50" s="317"/>
      <c r="CC50" s="99">
        <v>380</v>
      </c>
      <c r="CD50" s="74">
        <f t="shared" si="19"/>
        <v>1140</v>
      </c>
      <c r="CE50" s="174">
        <v>203</v>
      </c>
      <c r="CF50" s="74">
        <f t="shared" si="20"/>
        <v>609</v>
      </c>
      <c r="CG50" s="174">
        <v>2136</v>
      </c>
      <c r="CH50" s="74">
        <f t="shared" si="21"/>
        <v>12816</v>
      </c>
      <c r="CI50" s="174">
        <v>13</v>
      </c>
      <c r="CJ50" s="174">
        <v>11</v>
      </c>
      <c r="CK50" s="174">
        <v>11</v>
      </c>
      <c r="CL50" s="100">
        <f t="shared" si="22"/>
        <v>1324.090909090909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247</v>
      </c>
      <c r="DB50" s="83">
        <f t="shared" si="27"/>
        <v>864.5</v>
      </c>
      <c r="DC50" s="174">
        <v>59</v>
      </c>
      <c r="DD50" s="83">
        <f t="shared" si="28"/>
        <v>206.5</v>
      </c>
      <c r="DE50" s="174">
        <v>1750</v>
      </c>
      <c r="DF50" s="83">
        <f t="shared" si="29"/>
        <v>12250</v>
      </c>
      <c r="DG50" s="174">
        <v>12</v>
      </c>
      <c r="DH50" s="174">
        <v>11</v>
      </c>
      <c r="DI50" s="174">
        <v>11</v>
      </c>
      <c r="DJ50" s="100">
        <f t="shared" si="30"/>
        <v>1211</v>
      </c>
      <c r="DK50" s="309"/>
      <c r="DL50" s="311"/>
      <c r="DM50" s="102">
        <v>11</v>
      </c>
      <c r="DN50" s="74">
        <f t="shared" si="31"/>
        <v>41.25</v>
      </c>
      <c r="DO50" s="1">
        <v>118</v>
      </c>
      <c r="DP50" s="74">
        <f t="shared" si="32"/>
        <v>442.5</v>
      </c>
      <c r="DQ50" s="1">
        <v>607</v>
      </c>
      <c r="DR50" s="74">
        <f t="shared" si="33"/>
        <v>4552.5</v>
      </c>
      <c r="DS50" s="1">
        <v>4</v>
      </c>
      <c r="DT50" s="1">
        <v>4</v>
      </c>
      <c r="DU50" s="110">
        <f t="shared" si="34"/>
        <v>4</v>
      </c>
      <c r="DV50" s="108">
        <f t="shared" si="35"/>
        <v>1259.0625</v>
      </c>
    </row>
    <row r="51" spans="8:126" ht="19.5" thickBot="1" x14ac:dyDescent="0.3">
      <c r="H51">
        <f>H47/9</f>
        <v>0</v>
      </c>
      <c r="I51">
        <f>I47/9</f>
        <v>5482.4259259259261</v>
      </c>
      <c r="J51">
        <f t="shared" si="46"/>
        <v>5482.4259259259261</v>
      </c>
      <c r="K51">
        <f>K47/9</f>
        <v>2070.2962962962965</v>
      </c>
      <c r="L51">
        <f>L47/9</f>
        <v>10885.240740740741</v>
      </c>
      <c r="AS51" s="327" t="s">
        <v>101</v>
      </c>
      <c r="AT51" s="327"/>
      <c r="AU51" s="327"/>
      <c r="AV51" s="175"/>
      <c r="AW51" s="175"/>
      <c r="AX51" s="175">
        <f>AX39*3</f>
        <v>173301</v>
      </c>
      <c r="AY51" s="175"/>
      <c r="AZ51" s="154"/>
      <c r="BA51" s="155">
        <f t="shared" si="48"/>
        <v>173301</v>
      </c>
      <c r="BC51" s="308" t="str">
        <f>C28</f>
        <v>JUEVES</v>
      </c>
      <c r="BD51" s="312">
        <f>AU28</f>
        <v>42453</v>
      </c>
      <c r="BE51" s="135">
        <v>719</v>
      </c>
      <c r="BF51" s="82">
        <f t="shared" si="36"/>
        <v>2516.5</v>
      </c>
      <c r="BG51" s="79">
        <v>329</v>
      </c>
      <c r="BH51" s="82">
        <f t="shared" si="14"/>
        <v>1151.5</v>
      </c>
      <c r="BI51" s="79">
        <v>4038</v>
      </c>
      <c r="BJ51" s="82">
        <f t="shared" si="15"/>
        <v>28266</v>
      </c>
      <c r="BK51" s="79"/>
      <c r="BL51" s="174">
        <v>24</v>
      </c>
      <c r="BM51" s="174">
        <v>24</v>
      </c>
      <c r="BN51" s="119">
        <f t="shared" si="9"/>
        <v>1330.5833333333333</v>
      </c>
      <c r="BO51" s="308" t="str">
        <f>BC51</f>
        <v>JUEVES</v>
      </c>
      <c r="BP51" s="314">
        <f>BD51</f>
        <v>42453</v>
      </c>
      <c r="BQ51" s="99">
        <v>640</v>
      </c>
      <c r="BR51" s="83">
        <f t="shared" si="16"/>
        <v>2240</v>
      </c>
      <c r="BS51" s="174">
        <v>278</v>
      </c>
      <c r="BT51" s="83">
        <f t="shared" si="41"/>
        <v>973</v>
      </c>
      <c r="BU51" s="174">
        <v>4623</v>
      </c>
      <c r="BV51" s="83">
        <f t="shared" si="42"/>
        <v>32361</v>
      </c>
      <c r="BW51" s="174"/>
      <c r="BX51" s="174">
        <v>23</v>
      </c>
      <c r="BY51" s="174">
        <v>23</v>
      </c>
      <c r="BZ51" s="100">
        <f t="shared" si="10"/>
        <v>1546.695652173913</v>
      </c>
      <c r="CA51" s="308" t="str">
        <f>BO51</f>
        <v>JUEVES</v>
      </c>
      <c r="CB51" s="316">
        <f>BP51</f>
        <v>42453</v>
      </c>
      <c r="CC51" s="99">
        <v>332</v>
      </c>
      <c r="CD51" s="74">
        <f t="shared" si="19"/>
        <v>996</v>
      </c>
      <c r="CE51" s="174">
        <v>143</v>
      </c>
      <c r="CF51" s="74">
        <f t="shared" si="20"/>
        <v>429</v>
      </c>
      <c r="CG51" s="174">
        <v>2053</v>
      </c>
      <c r="CH51" s="74">
        <f t="shared" si="21"/>
        <v>12318</v>
      </c>
      <c r="CI51" s="174"/>
      <c r="CJ51" s="174">
        <v>12</v>
      </c>
      <c r="CK51" s="174">
        <v>12</v>
      </c>
      <c r="CL51" s="100">
        <f t="shared" si="22"/>
        <v>1145.25</v>
      </c>
      <c r="CM51" s="308" t="str">
        <f>CA51</f>
        <v>JUEVES</v>
      </c>
      <c r="CN51" s="318">
        <f>CB51</f>
        <v>42453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JUEVES</v>
      </c>
      <c r="CZ51" s="306">
        <f>CN51</f>
        <v>42453</v>
      </c>
      <c r="DA51" s="99">
        <v>153</v>
      </c>
      <c r="DB51" s="83">
        <f t="shared" si="27"/>
        <v>535.5</v>
      </c>
      <c r="DC51" s="174">
        <v>70</v>
      </c>
      <c r="DD51" s="83">
        <f t="shared" si="28"/>
        <v>245</v>
      </c>
      <c r="DE51" s="174">
        <v>1176</v>
      </c>
      <c r="DF51" s="83">
        <f t="shared" si="29"/>
        <v>8232</v>
      </c>
      <c r="DG51" s="174"/>
      <c r="DH51" s="174">
        <v>12</v>
      </c>
      <c r="DI51" s="174">
        <v>12</v>
      </c>
      <c r="DJ51" s="100">
        <f t="shared" si="30"/>
        <v>751.04166666666663</v>
      </c>
      <c r="DK51" s="308" t="str">
        <f>CY51</f>
        <v>JUEVES</v>
      </c>
      <c r="DL51" s="310">
        <f>CZ51</f>
        <v>42453</v>
      </c>
      <c r="DM51" s="102">
        <v>12</v>
      </c>
      <c r="DN51" s="74">
        <f t="shared" si="31"/>
        <v>45</v>
      </c>
      <c r="DO51" s="1">
        <v>124</v>
      </c>
      <c r="DP51" s="74">
        <f t="shared" si="32"/>
        <v>465</v>
      </c>
      <c r="DQ51" s="1">
        <v>650</v>
      </c>
      <c r="DR51" s="74">
        <f t="shared" si="33"/>
        <v>4875</v>
      </c>
      <c r="DS51" s="1"/>
      <c r="DT51" s="1">
        <v>5</v>
      </c>
      <c r="DU51" s="110">
        <f t="shared" si="34"/>
        <v>5</v>
      </c>
      <c r="DV51" s="108">
        <f t="shared" si="35"/>
        <v>1077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324306.5</v>
      </c>
      <c r="AW52" s="147">
        <f>AW40*3.5</f>
        <v>298732</v>
      </c>
      <c r="AX52" s="147"/>
      <c r="AY52" s="147">
        <f>AY40*3.5</f>
        <v>0</v>
      </c>
      <c r="AZ52" s="147">
        <f>AZ40*3.5</f>
        <v>94976</v>
      </c>
      <c r="BA52" s="163">
        <f t="shared" si="48"/>
        <v>718014.5</v>
      </c>
      <c r="BC52" s="309"/>
      <c r="BD52" s="313"/>
      <c r="BE52" s="135">
        <v>620</v>
      </c>
      <c r="BF52" s="82">
        <f t="shared" si="36"/>
        <v>2170</v>
      </c>
      <c r="BG52" s="79">
        <v>515</v>
      </c>
      <c r="BH52" s="82">
        <f t="shared" si="14"/>
        <v>1802.5</v>
      </c>
      <c r="BI52" s="79">
        <v>4567</v>
      </c>
      <c r="BJ52" s="82">
        <f t="shared" si="15"/>
        <v>31969</v>
      </c>
      <c r="BK52" s="79">
        <v>27</v>
      </c>
      <c r="BL52" s="174">
        <v>23</v>
      </c>
      <c r="BM52" s="174">
        <v>23</v>
      </c>
      <c r="BN52" s="119">
        <f t="shared" si="9"/>
        <v>1562.6739130434783</v>
      </c>
      <c r="BO52" s="309"/>
      <c r="BP52" s="315"/>
      <c r="BQ52" s="99">
        <v>597</v>
      </c>
      <c r="BR52" s="83">
        <f t="shared" si="16"/>
        <v>2089.5</v>
      </c>
      <c r="BS52" s="174">
        <v>441</v>
      </c>
      <c r="BT52" s="83">
        <f t="shared" si="41"/>
        <v>1543.5</v>
      </c>
      <c r="BU52" s="174">
        <v>5498</v>
      </c>
      <c r="BV52" s="83">
        <f t="shared" si="42"/>
        <v>38486</v>
      </c>
      <c r="BW52" s="174">
        <v>25</v>
      </c>
      <c r="BX52" s="174">
        <v>24</v>
      </c>
      <c r="BY52" s="174">
        <v>24</v>
      </c>
      <c r="BZ52" s="100">
        <f t="shared" si="10"/>
        <v>1754.9583333333333</v>
      </c>
      <c r="CA52" s="309"/>
      <c r="CB52" s="317"/>
      <c r="CC52" s="99">
        <v>240</v>
      </c>
      <c r="CD52" s="74">
        <f t="shared" si="19"/>
        <v>720</v>
      </c>
      <c r="CE52" s="174">
        <v>154</v>
      </c>
      <c r="CF52" s="74">
        <f t="shared" si="20"/>
        <v>462</v>
      </c>
      <c r="CG52" s="174">
        <v>1420</v>
      </c>
      <c r="CH52" s="74">
        <f t="shared" si="21"/>
        <v>8520</v>
      </c>
      <c r="CI52" s="174">
        <v>13</v>
      </c>
      <c r="CJ52" s="174">
        <v>11</v>
      </c>
      <c r="CK52" s="174">
        <v>11</v>
      </c>
      <c r="CL52" s="100">
        <f t="shared" si="22"/>
        <v>882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220</v>
      </c>
      <c r="DB52" s="83">
        <f t="shared" si="27"/>
        <v>770</v>
      </c>
      <c r="DC52" s="174">
        <v>113</v>
      </c>
      <c r="DD52" s="83">
        <f t="shared" si="28"/>
        <v>395.5</v>
      </c>
      <c r="DE52" s="174">
        <v>1593</v>
      </c>
      <c r="DF52" s="83">
        <f t="shared" si="29"/>
        <v>11151</v>
      </c>
      <c r="DG52" s="174">
        <v>12</v>
      </c>
      <c r="DH52" s="174">
        <v>11</v>
      </c>
      <c r="DI52" s="174">
        <v>11</v>
      </c>
      <c r="DJ52" s="100">
        <f t="shared" si="30"/>
        <v>1119.6818181818182</v>
      </c>
      <c r="DK52" s="309"/>
      <c r="DL52" s="311"/>
      <c r="DM52" s="102">
        <v>16</v>
      </c>
      <c r="DN52" s="74">
        <f t="shared" si="31"/>
        <v>60</v>
      </c>
      <c r="DO52" s="1">
        <v>136</v>
      </c>
      <c r="DP52" s="74">
        <f t="shared" si="32"/>
        <v>510</v>
      </c>
      <c r="DQ52" s="1">
        <v>536</v>
      </c>
      <c r="DR52" s="74">
        <f t="shared" si="33"/>
        <v>4020</v>
      </c>
      <c r="DS52" s="1">
        <v>5</v>
      </c>
      <c r="DT52" s="1">
        <v>4</v>
      </c>
      <c r="DU52" s="110">
        <f t="shared" si="34"/>
        <v>4</v>
      </c>
      <c r="DV52" s="108">
        <f t="shared" si="35"/>
        <v>1147.5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39924</v>
      </c>
      <c r="AY53" s="175"/>
      <c r="AZ53" s="154"/>
      <c r="BA53" s="155">
        <f t="shared" si="48"/>
        <v>39924</v>
      </c>
      <c r="BB53" s="59"/>
      <c r="BC53" s="308" t="str">
        <f>C29</f>
        <v>VIERNES</v>
      </c>
      <c r="BD53" s="312">
        <f>AU29</f>
        <v>42454</v>
      </c>
      <c r="BE53" s="135">
        <v>408</v>
      </c>
      <c r="BF53" s="82">
        <f t="shared" si="36"/>
        <v>1428</v>
      </c>
      <c r="BG53" s="79">
        <v>242</v>
      </c>
      <c r="BH53" s="82">
        <f t="shared" si="14"/>
        <v>847</v>
      </c>
      <c r="BI53" s="79">
        <v>2732</v>
      </c>
      <c r="BJ53" s="82">
        <f t="shared" si="15"/>
        <v>19124</v>
      </c>
      <c r="BK53" s="79"/>
      <c r="BL53" s="174">
        <v>18</v>
      </c>
      <c r="BM53" s="174">
        <v>18</v>
      </c>
      <c r="BN53" s="119">
        <f t="shared" si="9"/>
        <v>1188.8333333333333</v>
      </c>
      <c r="BO53" s="308" t="str">
        <f>BC53</f>
        <v>VIERNES</v>
      </c>
      <c r="BP53" s="314">
        <f>BD53</f>
        <v>42454</v>
      </c>
      <c r="BQ53" s="99">
        <v>377</v>
      </c>
      <c r="BR53" s="83">
        <f t="shared" si="16"/>
        <v>1319.5</v>
      </c>
      <c r="BS53" s="174">
        <v>171</v>
      </c>
      <c r="BT53" s="83">
        <f t="shared" si="41"/>
        <v>598.5</v>
      </c>
      <c r="BU53" s="174">
        <v>3312</v>
      </c>
      <c r="BV53" s="83">
        <f t="shared" si="42"/>
        <v>23184</v>
      </c>
      <c r="BW53" s="174"/>
      <c r="BX53" s="174">
        <v>21</v>
      </c>
      <c r="BY53" s="174">
        <v>21</v>
      </c>
      <c r="BZ53" s="100">
        <f t="shared" si="10"/>
        <v>1195.3333333333333</v>
      </c>
      <c r="CA53" s="308" t="str">
        <f>BO53</f>
        <v>VIERNES</v>
      </c>
      <c r="CB53" s="316">
        <f>BP53</f>
        <v>42454</v>
      </c>
      <c r="CC53" s="99">
        <v>235</v>
      </c>
      <c r="CD53" s="74">
        <f t="shared" si="19"/>
        <v>705</v>
      </c>
      <c r="CE53" s="174">
        <v>94</v>
      </c>
      <c r="CF53" s="74">
        <f t="shared" si="20"/>
        <v>282</v>
      </c>
      <c r="CG53" s="174">
        <v>1533</v>
      </c>
      <c r="CH53" s="74">
        <f t="shared" si="21"/>
        <v>9198</v>
      </c>
      <c r="CI53" s="174"/>
      <c r="CJ53" s="174">
        <v>11</v>
      </c>
      <c r="CK53" s="174">
        <v>11</v>
      </c>
      <c r="CL53" s="100">
        <f t="shared" si="22"/>
        <v>925.90909090909088</v>
      </c>
      <c r="CM53" s="308" t="str">
        <f>CA53</f>
        <v>VIERNES</v>
      </c>
      <c r="CN53" s="318">
        <f>CB53</f>
        <v>42454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VIERNES</v>
      </c>
      <c r="CZ53" s="306">
        <f>CN53</f>
        <v>42454</v>
      </c>
      <c r="DA53" s="99">
        <v>104</v>
      </c>
      <c r="DB53" s="83">
        <f t="shared" si="27"/>
        <v>364</v>
      </c>
      <c r="DC53" s="174">
        <v>30</v>
      </c>
      <c r="DD53" s="83">
        <f t="shared" si="28"/>
        <v>105</v>
      </c>
      <c r="DE53" s="174">
        <v>729</v>
      </c>
      <c r="DF53" s="83">
        <f t="shared" si="29"/>
        <v>5103</v>
      </c>
      <c r="DG53" s="174"/>
      <c r="DH53" s="174">
        <v>11</v>
      </c>
      <c r="DI53" s="174">
        <v>11</v>
      </c>
      <c r="DJ53" s="100">
        <f t="shared" si="30"/>
        <v>506.54545454545456</v>
      </c>
      <c r="DK53" s="308" t="str">
        <f>CY53</f>
        <v>VIERNES</v>
      </c>
      <c r="DL53" s="310">
        <f>CZ53</f>
        <v>42454</v>
      </c>
      <c r="DM53" s="102">
        <v>5</v>
      </c>
      <c r="DN53" s="74">
        <f t="shared" si="31"/>
        <v>18.75</v>
      </c>
      <c r="DO53" s="1">
        <v>74</v>
      </c>
      <c r="DP53" s="74">
        <f t="shared" si="32"/>
        <v>277.5</v>
      </c>
      <c r="DQ53" s="1">
        <v>521</v>
      </c>
      <c r="DR53" s="74">
        <f t="shared" si="33"/>
        <v>3907.5</v>
      </c>
      <c r="DS53" s="1"/>
      <c r="DT53" s="1">
        <v>5</v>
      </c>
      <c r="DU53" s="110">
        <f t="shared" si="34"/>
        <v>5</v>
      </c>
      <c r="DV53" s="108">
        <f t="shared" si="35"/>
        <v>840.75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79492</v>
      </c>
      <c r="AW54" s="16">
        <f>AW42*3.5</f>
        <v>57512</v>
      </c>
      <c r="AX54" s="16"/>
      <c r="AY54" s="16">
        <f>AY42*3.5</f>
        <v>0</v>
      </c>
      <c r="AZ54" s="16">
        <f>AZ42*3.5</f>
        <v>13359.5</v>
      </c>
      <c r="BA54" s="163">
        <f t="shared" si="48"/>
        <v>150363.5</v>
      </c>
      <c r="BC54" s="309"/>
      <c r="BD54" s="313"/>
      <c r="BE54" s="135">
        <v>492</v>
      </c>
      <c r="BF54" s="82">
        <f t="shared" si="36"/>
        <v>1722</v>
      </c>
      <c r="BG54" s="79">
        <v>386</v>
      </c>
      <c r="BH54" s="82">
        <f t="shared" si="14"/>
        <v>1351</v>
      </c>
      <c r="BI54" s="79">
        <v>3847</v>
      </c>
      <c r="BJ54" s="82">
        <f t="shared" si="15"/>
        <v>26929</v>
      </c>
      <c r="BK54" s="79">
        <v>24</v>
      </c>
      <c r="BL54" s="174">
        <v>22</v>
      </c>
      <c r="BM54" s="174">
        <v>22</v>
      </c>
      <c r="BN54" s="119">
        <f t="shared" si="9"/>
        <v>1363.7272727272727</v>
      </c>
      <c r="BO54" s="309"/>
      <c r="BP54" s="315"/>
      <c r="BQ54" s="99">
        <v>404</v>
      </c>
      <c r="BR54" s="83">
        <f t="shared" si="16"/>
        <v>1414</v>
      </c>
      <c r="BS54" s="174">
        <v>247</v>
      </c>
      <c r="BT54" s="83">
        <f t="shared" si="41"/>
        <v>864.5</v>
      </c>
      <c r="BU54" s="174">
        <v>3694</v>
      </c>
      <c r="BV54" s="83">
        <f t="shared" si="42"/>
        <v>25858</v>
      </c>
      <c r="BW54" s="174">
        <v>24</v>
      </c>
      <c r="BX54" s="174">
        <v>21</v>
      </c>
      <c r="BY54" s="174">
        <v>21</v>
      </c>
      <c r="BZ54" s="100">
        <f t="shared" si="10"/>
        <v>1339.8333333333333</v>
      </c>
      <c r="CA54" s="309"/>
      <c r="CB54" s="317"/>
      <c r="CC54" s="99">
        <v>166</v>
      </c>
      <c r="CD54" s="74">
        <f t="shared" si="19"/>
        <v>498</v>
      </c>
      <c r="CE54" s="174">
        <v>103</v>
      </c>
      <c r="CF54" s="74">
        <f t="shared" si="20"/>
        <v>309</v>
      </c>
      <c r="CG54" s="174">
        <v>1164</v>
      </c>
      <c r="CH54" s="74">
        <f t="shared" si="21"/>
        <v>6984</v>
      </c>
      <c r="CI54" s="174">
        <v>11</v>
      </c>
      <c r="CJ54" s="174">
        <v>8</v>
      </c>
      <c r="CK54" s="174">
        <v>8</v>
      </c>
      <c r="CL54" s="100">
        <f t="shared" si="22"/>
        <v>973.875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102</v>
      </c>
      <c r="DB54" s="83">
        <f t="shared" si="27"/>
        <v>357</v>
      </c>
      <c r="DC54" s="174">
        <v>42</v>
      </c>
      <c r="DD54" s="83">
        <f t="shared" si="28"/>
        <v>147</v>
      </c>
      <c r="DE54" s="174">
        <v>810</v>
      </c>
      <c r="DF54" s="83">
        <f t="shared" si="29"/>
        <v>5670</v>
      </c>
      <c r="DG54" s="174">
        <v>11</v>
      </c>
      <c r="DH54" s="174">
        <v>7</v>
      </c>
      <c r="DI54" s="174">
        <v>7</v>
      </c>
      <c r="DJ54" s="100">
        <f t="shared" si="30"/>
        <v>882</v>
      </c>
      <c r="DK54" s="309"/>
      <c r="DL54" s="311"/>
      <c r="DM54" s="102">
        <v>5</v>
      </c>
      <c r="DN54" s="74">
        <f t="shared" si="31"/>
        <v>18.75</v>
      </c>
      <c r="DO54" s="1">
        <v>82</v>
      </c>
      <c r="DP54" s="74">
        <f t="shared" si="32"/>
        <v>307.5</v>
      </c>
      <c r="DQ54" s="1">
        <v>478</v>
      </c>
      <c r="DR54" s="74">
        <f t="shared" si="33"/>
        <v>3585</v>
      </c>
      <c r="DS54" s="1">
        <v>5</v>
      </c>
      <c r="DT54" s="1">
        <v>4</v>
      </c>
      <c r="DU54" s="110">
        <f t="shared" si="34"/>
        <v>4</v>
      </c>
      <c r="DV54" s="108">
        <f t="shared" si="35"/>
        <v>977.8125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2594581.5</v>
      </c>
      <c r="AW55" s="167">
        <f>SUM(AW49:AW54)</f>
        <v>2996700</v>
      </c>
      <c r="AX55" s="146">
        <f>SUM(AX49:AX54)</f>
        <v>1157319</v>
      </c>
      <c r="AY55" s="167">
        <f>SUM(AY49:AY54)</f>
        <v>0</v>
      </c>
      <c r="AZ55" s="146">
        <f>SUM(AZ49:AZ54)</f>
        <v>971939.5</v>
      </c>
      <c r="BA55" s="255">
        <f>SUM(AV55:AZ55)</f>
        <v>7720540</v>
      </c>
      <c r="BC55" s="308" t="str">
        <f>C30</f>
        <v>SÁBADO</v>
      </c>
      <c r="BD55" s="312">
        <f>AU30</f>
        <v>42455</v>
      </c>
      <c r="BE55" s="135">
        <v>430</v>
      </c>
      <c r="BF55" s="82">
        <f t="shared" si="36"/>
        <v>1505</v>
      </c>
      <c r="BG55" s="79">
        <v>254</v>
      </c>
      <c r="BH55" s="82">
        <f t="shared" si="14"/>
        <v>889</v>
      </c>
      <c r="BI55" s="79">
        <v>2766</v>
      </c>
      <c r="BJ55" s="82">
        <f t="shared" si="15"/>
        <v>19362</v>
      </c>
      <c r="BK55" s="79"/>
      <c r="BL55" s="174">
        <v>16</v>
      </c>
      <c r="BM55" s="174">
        <v>16</v>
      </c>
      <c r="BN55" s="119">
        <f t="shared" si="9"/>
        <v>1359.75</v>
      </c>
      <c r="BO55" s="308" t="str">
        <f>BC55</f>
        <v>SÁBADO</v>
      </c>
      <c r="BP55" s="314">
        <f>BD55</f>
        <v>42455</v>
      </c>
      <c r="BQ55" s="99">
        <v>405</v>
      </c>
      <c r="BR55" s="83">
        <f t="shared" si="16"/>
        <v>1417.5</v>
      </c>
      <c r="BS55" s="174">
        <v>241</v>
      </c>
      <c r="BT55" s="83">
        <f t="shared" si="41"/>
        <v>843.5</v>
      </c>
      <c r="BU55" s="174">
        <v>3635</v>
      </c>
      <c r="BV55" s="83">
        <f t="shared" si="42"/>
        <v>25445</v>
      </c>
      <c r="BW55" s="174"/>
      <c r="BX55" s="174">
        <v>17</v>
      </c>
      <c r="BY55" s="174">
        <v>17</v>
      </c>
      <c r="BZ55" s="100">
        <f t="shared" si="10"/>
        <v>1629.7647058823529</v>
      </c>
      <c r="CA55" s="308" t="str">
        <f>BO55</f>
        <v>SÁBADO</v>
      </c>
      <c r="CB55" s="316">
        <f>BP55</f>
        <v>42455</v>
      </c>
      <c r="CC55" s="99">
        <v>230</v>
      </c>
      <c r="CD55" s="74">
        <f t="shared" si="19"/>
        <v>690</v>
      </c>
      <c r="CE55" s="174">
        <v>124</v>
      </c>
      <c r="CF55" s="74">
        <f t="shared" si="20"/>
        <v>372</v>
      </c>
      <c r="CG55" s="174">
        <v>1570</v>
      </c>
      <c r="CH55" s="74">
        <f t="shared" si="21"/>
        <v>9420</v>
      </c>
      <c r="CI55" s="174"/>
      <c r="CJ55" s="174">
        <v>10</v>
      </c>
      <c r="CK55" s="174">
        <v>10</v>
      </c>
      <c r="CL55" s="100">
        <f t="shared" si="22"/>
        <v>1048.2</v>
      </c>
      <c r="CM55" s="308" t="str">
        <f>CA55</f>
        <v>SÁBADO</v>
      </c>
      <c r="CN55" s="318">
        <f>CB55</f>
        <v>42455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SÁBADO</v>
      </c>
      <c r="CZ55" s="306">
        <f>CN55</f>
        <v>42455</v>
      </c>
      <c r="DA55" s="99">
        <v>117</v>
      </c>
      <c r="DB55" s="83">
        <f t="shared" si="27"/>
        <v>409.5</v>
      </c>
      <c r="DC55" s="174">
        <v>25</v>
      </c>
      <c r="DD55" s="83">
        <f t="shared" si="28"/>
        <v>87.5</v>
      </c>
      <c r="DE55" s="174">
        <v>975</v>
      </c>
      <c r="DF55" s="83">
        <f t="shared" si="29"/>
        <v>6825</v>
      </c>
      <c r="DG55" s="174"/>
      <c r="DH55" s="174">
        <v>10</v>
      </c>
      <c r="DI55" s="174">
        <v>10</v>
      </c>
      <c r="DJ55" s="100">
        <f t="shared" si="30"/>
        <v>732.2</v>
      </c>
      <c r="DK55" s="308" t="str">
        <f>CY55</f>
        <v>SÁBADO</v>
      </c>
      <c r="DL55" s="310">
        <f>CZ55</f>
        <v>42455</v>
      </c>
      <c r="DM55" s="102">
        <v>6</v>
      </c>
      <c r="DN55" s="74">
        <f t="shared" si="31"/>
        <v>22.5</v>
      </c>
      <c r="DO55" s="1">
        <v>116</v>
      </c>
      <c r="DP55" s="74">
        <f t="shared" si="32"/>
        <v>435</v>
      </c>
      <c r="DQ55" s="1">
        <v>425</v>
      </c>
      <c r="DR55" s="74">
        <f t="shared" si="33"/>
        <v>3187.5</v>
      </c>
      <c r="DS55" s="1"/>
      <c r="DT55" s="1">
        <v>4</v>
      </c>
      <c r="DU55" s="110">
        <f t="shared" si="34"/>
        <v>4</v>
      </c>
      <c r="DV55" s="108">
        <f t="shared" si="35"/>
        <v>911.25</v>
      </c>
    </row>
    <row r="56" spans="8:126" ht="15.75" thickBot="1" x14ac:dyDescent="0.3">
      <c r="AV56" s="324">
        <f>AV55+AW55+AX55</f>
        <v>6748600.5</v>
      </c>
      <c r="AW56" s="325"/>
      <c r="AX56" s="326"/>
      <c r="AY56" s="324">
        <f>AY55+AZ55</f>
        <v>971939.5</v>
      </c>
      <c r="AZ56" s="326"/>
      <c r="BA56" s="210"/>
      <c r="BC56" s="309"/>
      <c r="BD56" s="313"/>
      <c r="BE56" s="135">
        <v>462</v>
      </c>
      <c r="BF56" s="82">
        <f t="shared" si="36"/>
        <v>1617</v>
      </c>
      <c r="BG56" s="79">
        <v>323</v>
      </c>
      <c r="BH56" s="82">
        <f t="shared" si="14"/>
        <v>1130.5</v>
      </c>
      <c r="BI56" s="79">
        <v>3541</v>
      </c>
      <c r="BJ56" s="82">
        <f t="shared" si="15"/>
        <v>24787</v>
      </c>
      <c r="BK56" s="79">
        <v>19</v>
      </c>
      <c r="BL56" s="174">
        <v>18</v>
      </c>
      <c r="BM56" s="174">
        <v>18</v>
      </c>
      <c r="BN56" s="119">
        <f t="shared" si="9"/>
        <v>1529.6944444444443</v>
      </c>
      <c r="BO56" s="309"/>
      <c r="BP56" s="315"/>
      <c r="BQ56" s="99">
        <v>453</v>
      </c>
      <c r="BR56" s="83">
        <f t="shared" si="16"/>
        <v>1585.5</v>
      </c>
      <c r="BS56" s="174">
        <v>266</v>
      </c>
      <c r="BT56" s="83">
        <f t="shared" si="41"/>
        <v>931</v>
      </c>
      <c r="BU56" s="174">
        <v>4284</v>
      </c>
      <c r="BV56" s="83">
        <f t="shared" si="42"/>
        <v>29988</v>
      </c>
      <c r="BW56" s="174">
        <v>20</v>
      </c>
      <c r="BX56" s="174">
        <v>18</v>
      </c>
      <c r="BY56" s="174">
        <v>18</v>
      </c>
      <c r="BZ56" s="100">
        <f t="shared" si="10"/>
        <v>1805.8055555555557</v>
      </c>
      <c r="CA56" s="309"/>
      <c r="CB56" s="317"/>
      <c r="CC56" s="99">
        <v>170</v>
      </c>
      <c r="CD56" s="74">
        <f t="shared" si="19"/>
        <v>510</v>
      </c>
      <c r="CE56" s="174">
        <v>185</v>
      </c>
      <c r="CF56" s="74">
        <f t="shared" si="20"/>
        <v>555</v>
      </c>
      <c r="CG56" s="174">
        <v>1441</v>
      </c>
      <c r="CH56" s="74">
        <f t="shared" si="21"/>
        <v>8646</v>
      </c>
      <c r="CI56" s="174">
        <v>12</v>
      </c>
      <c r="CJ56" s="174">
        <v>10</v>
      </c>
      <c r="CK56" s="174">
        <v>11</v>
      </c>
      <c r="CL56" s="100">
        <f t="shared" si="22"/>
        <v>882.81818181818187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175</v>
      </c>
      <c r="DB56" s="83">
        <f t="shared" si="27"/>
        <v>612.5</v>
      </c>
      <c r="DC56" s="174">
        <v>55</v>
      </c>
      <c r="DD56" s="83">
        <f t="shared" si="28"/>
        <v>192.5</v>
      </c>
      <c r="DE56" s="174">
        <v>1231</v>
      </c>
      <c r="DF56" s="83">
        <f t="shared" si="29"/>
        <v>8617</v>
      </c>
      <c r="DG56" s="174">
        <v>10</v>
      </c>
      <c r="DH56" s="174">
        <v>8</v>
      </c>
      <c r="DI56" s="174">
        <v>8</v>
      </c>
      <c r="DJ56" s="100">
        <f t="shared" si="30"/>
        <v>1177.75</v>
      </c>
      <c r="DK56" s="309"/>
      <c r="DL56" s="311"/>
      <c r="DM56" s="102">
        <v>16</v>
      </c>
      <c r="DN56" s="74">
        <f t="shared" si="31"/>
        <v>60</v>
      </c>
      <c r="DO56" s="1">
        <v>120</v>
      </c>
      <c r="DP56" s="74">
        <f t="shared" si="32"/>
        <v>450</v>
      </c>
      <c r="DQ56" s="1">
        <v>735</v>
      </c>
      <c r="DR56" s="74">
        <f t="shared" si="33"/>
        <v>5512.5</v>
      </c>
      <c r="DS56" s="1">
        <v>5</v>
      </c>
      <c r="DT56" s="1">
        <v>5</v>
      </c>
      <c r="DU56" s="110">
        <f t="shared" si="34"/>
        <v>5</v>
      </c>
      <c r="DV56" s="108">
        <f t="shared" si="35"/>
        <v>1204.5</v>
      </c>
    </row>
    <row r="57" spans="8:126" ht="16.5" thickTop="1" thickBot="1" x14ac:dyDescent="0.3">
      <c r="AX57" s="193">
        <f>AV56</f>
        <v>6748600.5</v>
      </c>
      <c r="AY57" s="194"/>
      <c r="AZ57" s="193">
        <f>AY56</f>
        <v>971939.5</v>
      </c>
      <c r="BA57" s="213">
        <f>M36-BA55</f>
        <v>0</v>
      </c>
      <c r="BC57" s="308" t="str">
        <f>C31</f>
        <v>DOMINGO</v>
      </c>
      <c r="BD57" s="312">
        <f>AU31</f>
        <v>42456</v>
      </c>
      <c r="BE57" s="135">
        <v>448</v>
      </c>
      <c r="BF57" s="82">
        <f t="shared" si="36"/>
        <v>1568</v>
      </c>
      <c r="BG57" s="79">
        <v>302</v>
      </c>
      <c r="BH57" s="82">
        <f t="shared" si="14"/>
        <v>1057</v>
      </c>
      <c r="BI57" s="79">
        <v>2729</v>
      </c>
      <c r="BJ57" s="82">
        <f t="shared" si="15"/>
        <v>19103</v>
      </c>
      <c r="BK57" s="79"/>
      <c r="BL57" s="174">
        <v>15</v>
      </c>
      <c r="BM57" s="174">
        <v>15</v>
      </c>
      <c r="BN57" s="119">
        <f t="shared" si="9"/>
        <v>1448.5333333333333</v>
      </c>
      <c r="BO57" s="308" t="str">
        <f>BC57</f>
        <v>DOMINGO</v>
      </c>
      <c r="BP57" s="314">
        <f>BD57</f>
        <v>42456</v>
      </c>
      <c r="BQ57" s="99">
        <v>323</v>
      </c>
      <c r="BR57" s="83">
        <f t="shared" si="16"/>
        <v>1130.5</v>
      </c>
      <c r="BS57" s="174">
        <v>198</v>
      </c>
      <c r="BT57" s="83">
        <f t="shared" si="41"/>
        <v>693</v>
      </c>
      <c r="BU57" s="174">
        <v>2588</v>
      </c>
      <c r="BV57" s="83">
        <f t="shared" si="42"/>
        <v>18116</v>
      </c>
      <c r="BW57" s="174"/>
      <c r="BX57" s="174">
        <v>14</v>
      </c>
      <c r="BY57" s="174">
        <v>14</v>
      </c>
      <c r="BZ57" s="100">
        <f t="shared" si="10"/>
        <v>1424.25</v>
      </c>
      <c r="CA57" s="308" t="str">
        <f>BO57</f>
        <v>DOMINGO</v>
      </c>
      <c r="CB57" s="316">
        <f>BP57</f>
        <v>42456</v>
      </c>
      <c r="CC57" s="99">
        <v>156</v>
      </c>
      <c r="CD57" s="74">
        <f t="shared" si="19"/>
        <v>468</v>
      </c>
      <c r="CE57" s="174">
        <v>72</v>
      </c>
      <c r="CF57" s="74">
        <f t="shared" si="20"/>
        <v>216</v>
      </c>
      <c r="CG57" s="174">
        <v>995</v>
      </c>
      <c r="CH57" s="74">
        <f t="shared" si="21"/>
        <v>5970</v>
      </c>
      <c r="CI57" s="174"/>
      <c r="CJ57" s="174">
        <v>7</v>
      </c>
      <c r="CK57" s="174">
        <v>7</v>
      </c>
      <c r="CL57" s="100">
        <f t="shared" si="22"/>
        <v>950.57142857142856</v>
      </c>
      <c r="CM57" s="308" t="str">
        <f>CA57</f>
        <v>DOMINGO</v>
      </c>
      <c r="CN57" s="318">
        <f>CB57</f>
        <v>42456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DOMINGO</v>
      </c>
      <c r="CZ57" s="306">
        <f>CN57</f>
        <v>42456</v>
      </c>
      <c r="DA57" s="99">
        <v>68</v>
      </c>
      <c r="DB57" s="83">
        <f t="shared" si="27"/>
        <v>238</v>
      </c>
      <c r="DC57" s="174">
        <v>39</v>
      </c>
      <c r="DD57" s="83">
        <f t="shared" si="28"/>
        <v>136.5</v>
      </c>
      <c r="DE57" s="174">
        <v>686</v>
      </c>
      <c r="DF57" s="83">
        <f t="shared" si="29"/>
        <v>4802</v>
      </c>
      <c r="DG57" s="174"/>
      <c r="DH57" s="174">
        <v>8</v>
      </c>
      <c r="DI57" s="174">
        <v>8</v>
      </c>
      <c r="DJ57" s="100">
        <f t="shared" si="30"/>
        <v>647.0625</v>
      </c>
      <c r="DK57" s="308" t="str">
        <f>CY57</f>
        <v>DOMINGO</v>
      </c>
      <c r="DL57" s="310">
        <f>CZ57</f>
        <v>42456</v>
      </c>
      <c r="DM57" s="102">
        <v>0</v>
      </c>
      <c r="DN57" s="74">
        <f t="shared" si="31"/>
        <v>0</v>
      </c>
      <c r="DO57" s="1">
        <v>68</v>
      </c>
      <c r="DP57" s="74">
        <f t="shared" si="32"/>
        <v>255</v>
      </c>
      <c r="DQ57" s="1">
        <v>213</v>
      </c>
      <c r="DR57" s="74">
        <f t="shared" si="33"/>
        <v>1597.5</v>
      </c>
      <c r="DS57" s="1"/>
      <c r="DT57" s="1">
        <v>3</v>
      </c>
      <c r="DU57" s="110">
        <f t="shared" si="34"/>
        <v>3</v>
      </c>
      <c r="DV57" s="108">
        <f t="shared" si="35"/>
        <v>617.5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396</v>
      </c>
      <c r="BF58" s="82">
        <f t="shared" si="36"/>
        <v>1386</v>
      </c>
      <c r="BG58" s="79">
        <v>354</v>
      </c>
      <c r="BH58" s="82">
        <f t="shared" si="14"/>
        <v>1239</v>
      </c>
      <c r="BI58" s="79">
        <v>3144</v>
      </c>
      <c r="BJ58" s="82">
        <f t="shared" si="15"/>
        <v>22008</v>
      </c>
      <c r="BK58" s="79">
        <v>17</v>
      </c>
      <c r="BL58" s="174">
        <v>14</v>
      </c>
      <c r="BM58" s="174">
        <v>14</v>
      </c>
      <c r="BN58" s="119">
        <f t="shared" si="9"/>
        <v>1759.5</v>
      </c>
      <c r="BO58" s="309"/>
      <c r="BP58" s="315"/>
      <c r="BQ58" s="99">
        <v>332</v>
      </c>
      <c r="BR58" s="83">
        <f t="shared" si="16"/>
        <v>1162</v>
      </c>
      <c r="BS58" s="174">
        <v>216</v>
      </c>
      <c r="BT58" s="83">
        <f t="shared" si="41"/>
        <v>756</v>
      </c>
      <c r="BU58" s="174">
        <v>3479</v>
      </c>
      <c r="BV58" s="83">
        <f t="shared" si="42"/>
        <v>24353</v>
      </c>
      <c r="BW58" s="174">
        <v>16</v>
      </c>
      <c r="BX58" s="174">
        <v>14</v>
      </c>
      <c r="BY58" s="174">
        <v>14</v>
      </c>
      <c r="BZ58" s="100">
        <f t="shared" si="10"/>
        <v>1876.5</v>
      </c>
      <c r="CA58" s="309"/>
      <c r="CB58" s="317"/>
      <c r="CC58" s="99">
        <v>189</v>
      </c>
      <c r="CD58" s="74">
        <f t="shared" si="19"/>
        <v>567</v>
      </c>
      <c r="CE58" s="174">
        <v>211</v>
      </c>
      <c r="CF58" s="74">
        <f t="shared" si="20"/>
        <v>633</v>
      </c>
      <c r="CG58" s="174">
        <v>1401</v>
      </c>
      <c r="CH58" s="74">
        <f t="shared" si="21"/>
        <v>8406</v>
      </c>
      <c r="CI58" s="174">
        <v>11</v>
      </c>
      <c r="CJ58" s="174">
        <v>10</v>
      </c>
      <c r="CK58" s="174">
        <v>10</v>
      </c>
      <c r="CL58" s="100">
        <f t="shared" si="22"/>
        <v>960.6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64</v>
      </c>
      <c r="DB58" s="83">
        <f t="shared" si="27"/>
        <v>224</v>
      </c>
      <c r="DC58" s="174">
        <v>32</v>
      </c>
      <c r="DD58" s="83">
        <f t="shared" si="28"/>
        <v>112</v>
      </c>
      <c r="DE58" s="174">
        <v>656</v>
      </c>
      <c r="DF58" s="83">
        <f t="shared" si="29"/>
        <v>4592</v>
      </c>
      <c r="DG58" s="174">
        <v>5</v>
      </c>
      <c r="DH58" s="174">
        <v>5</v>
      </c>
      <c r="DI58" s="174">
        <v>5</v>
      </c>
      <c r="DJ58" s="100">
        <f t="shared" si="30"/>
        <v>985.6</v>
      </c>
      <c r="DK58" s="309"/>
      <c r="DL58" s="311"/>
      <c r="DM58" s="102">
        <v>0</v>
      </c>
      <c r="DN58" s="74">
        <f t="shared" si="31"/>
        <v>0</v>
      </c>
      <c r="DO58" s="1">
        <v>92</v>
      </c>
      <c r="DP58" s="74">
        <f t="shared" si="32"/>
        <v>345</v>
      </c>
      <c r="DQ58" s="1">
        <v>558</v>
      </c>
      <c r="DR58" s="74">
        <f t="shared" si="33"/>
        <v>4185</v>
      </c>
      <c r="DS58" s="1">
        <v>5</v>
      </c>
      <c r="DT58" s="1">
        <v>5</v>
      </c>
      <c r="DU58" s="110">
        <f t="shared" si="34"/>
        <v>5</v>
      </c>
      <c r="DV58" s="108">
        <f t="shared" si="35"/>
        <v>906</v>
      </c>
    </row>
    <row r="59" spans="8:126" ht="15.75" thickTop="1" x14ac:dyDescent="0.25">
      <c r="BC59" s="308" t="str">
        <f>C32</f>
        <v>LUNES</v>
      </c>
      <c r="BD59" s="312">
        <f>AU32</f>
        <v>42457</v>
      </c>
      <c r="BE59" s="135">
        <v>834</v>
      </c>
      <c r="BF59" s="82">
        <f t="shared" si="36"/>
        <v>2919</v>
      </c>
      <c r="BG59" s="79">
        <v>293</v>
      </c>
      <c r="BH59" s="82">
        <f t="shared" si="14"/>
        <v>1025.5</v>
      </c>
      <c r="BI59" s="79">
        <v>4195</v>
      </c>
      <c r="BJ59" s="82">
        <f t="shared" si="15"/>
        <v>29365</v>
      </c>
      <c r="BK59" s="79"/>
      <c r="BL59" s="174">
        <v>23</v>
      </c>
      <c r="BM59" s="174">
        <v>25</v>
      </c>
      <c r="BN59" s="119">
        <f t="shared" si="9"/>
        <v>1332.38</v>
      </c>
      <c r="BO59" s="308" t="str">
        <f>BC59</f>
        <v>LUNES</v>
      </c>
      <c r="BP59" s="314">
        <f>BD59</f>
        <v>42457</v>
      </c>
      <c r="BQ59" s="99">
        <v>1083</v>
      </c>
      <c r="BR59" s="83">
        <f t="shared" si="16"/>
        <v>3790.5</v>
      </c>
      <c r="BS59" s="174">
        <v>291</v>
      </c>
      <c r="BT59" s="83">
        <f t="shared" si="41"/>
        <v>1018.5</v>
      </c>
      <c r="BU59" s="174">
        <v>6634</v>
      </c>
      <c r="BV59" s="83">
        <f t="shared" si="42"/>
        <v>46438</v>
      </c>
      <c r="BW59" s="174"/>
      <c r="BX59" s="174">
        <v>25</v>
      </c>
      <c r="BY59" s="174">
        <v>25</v>
      </c>
      <c r="BZ59" s="100">
        <f t="shared" si="10"/>
        <v>2049.88</v>
      </c>
      <c r="CA59" s="308" t="str">
        <f>BO59</f>
        <v>LUNES</v>
      </c>
      <c r="CB59" s="316">
        <f>BP59</f>
        <v>42457</v>
      </c>
      <c r="CC59" s="99">
        <v>479</v>
      </c>
      <c r="CD59" s="74">
        <f t="shared" si="19"/>
        <v>1437</v>
      </c>
      <c r="CE59" s="174">
        <v>167</v>
      </c>
      <c r="CF59" s="74">
        <f t="shared" si="20"/>
        <v>501</v>
      </c>
      <c r="CG59" s="174">
        <v>2651</v>
      </c>
      <c r="CH59" s="74">
        <f t="shared" si="21"/>
        <v>15906</v>
      </c>
      <c r="CI59" s="174"/>
      <c r="CJ59" s="174">
        <v>13</v>
      </c>
      <c r="CK59" s="174">
        <v>13</v>
      </c>
      <c r="CL59" s="100">
        <f t="shared" si="22"/>
        <v>1372.6153846153845</v>
      </c>
      <c r="CM59" s="308" t="str">
        <f>CA59</f>
        <v>LUNES</v>
      </c>
      <c r="CN59" s="318">
        <f>CB59</f>
        <v>42457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LUNES</v>
      </c>
      <c r="CZ59" s="306">
        <f>CN59</f>
        <v>42457</v>
      </c>
      <c r="DA59" s="99">
        <v>307</v>
      </c>
      <c r="DB59" s="83">
        <f t="shared" si="27"/>
        <v>1074.5</v>
      </c>
      <c r="DC59" s="174">
        <v>83</v>
      </c>
      <c r="DD59" s="83">
        <f t="shared" si="28"/>
        <v>290.5</v>
      </c>
      <c r="DE59" s="174">
        <v>2170</v>
      </c>
      <c r="DF59" s="83">
        <f t="shared" si="29"/>
        <v>15190</v>
      </c>
      <c r="DG59" s="174"/>
      <c r="DH59" s="174">
        <v>12</v>
      </c>
      <c r="DI59" s="174">
        <v>12</v>
      </c>
      <c r="DJ59" s="100">
        <f t="shared" si="30"/>
        <v>1379.5833333333333</v>
      </c>
      <c r="DK59" s="308" t="str">
        <f>CY59</f>
        <v>LUNES</v>
      </c>
      <c r="DL59" s="310">
        <f>CZ59</f>
        <v>42457</v>
      </c>
      <c r="DM59" s="102">
        <v>28</v>
      </c>
      <c r="DN59" s="74">
        <f t="shared" si="31"/>
        <v>105</v>
      </c>
      <c r="DO59" s="1">
        <v>66</v>
      </c>
      <c r="DP59" s="74">
        <f t="shared" si="32"/>
        <v>247.5</v>
      </c>
      <c r="DQ59" s="1">
        <v>590</v>
      </c>
      <c r="DR59" s="74">
        <f t="shared" si="33"/>
        <v>4425</v>
      </c>
      <c r="DS59" s="1"/>
      <c r="DT59" s="1">
        <v>4</v>
      </c>
      <c r="DU59" s="110">
        <f t="shared" si="34"/>
        <v>4</v>
      </c>
      <c r="DV59" s="108">
        <f t="shared" si="35"/>
        <v>1194.375</v>
      </c>
    </row>
    <row r="60" spans="8:126" ht="15.75" thickBot="1" x14ac:dyDescent="0.3">
      <c r="BC60" s="309"/>
      <c r="BD60" s="313"/>
      <c r="BE60" s="135">
        <v>891</v>
      </c>
      <c r="BF60" s="82">
        <f t="shared" si="36"/>
        <v>3118.5</v>
      </c>
      <c r="BG60" s="79">
        <v>349</v>
      </c>
      <c r="BH60" s="82">
        <f t="shared" si="14"/>
        <v>1221.5</v>
      </c>
      <c r="BI60" s="79">
        <v>5605</v>
      </c>
      <c r="BJ60" s="82">
        <f t="shared" si="15"/>
        <v>39235</v>
      </c>
      <c r="BK60" s="79">
        <v>27</v>
      </c>
      <c r="BL60" s="174">
        <v>27</v>
      </c>
      <c r="BM60" s="174">
        <v>25</v>
      </c>
      <c r="BN60" s="119">
        <f t="shared" si="9"/>
        <v>1743</v>
      </c>
      <c r="BO60" s="309"/>
      <c r="BP60" s="315"/>
      <c r="BQ60" s="99">
        <v>891</v>
      </c>
      <c r="BR60" s="83">
        <f t="shared" si="16"/>
        <v>3118.5</v>
      </c>
      <c r="BS60" s="174">
        <v>258</v>
      </c>
      <c r="BT60" s="83">
        <f t="shared" si="41"/>
        <v>903</v>
      </c>
      <c r="BU60" s="174">
        <v>6792</v>
      </c>
      <c r="BV60" s="83">
        <f t="shared" si="42"/>
        <v>47544</v>
      </c>
      <c r="BW60" s="174">
        <v>28</v>
      </c>
      <c r="BX60" s="174">
        <v>26</v>
      </c>
      <c r="BY60" s="174">
        <v>26</v>
      </c>
      <c r="BZ60" s="100">
        <f t="shared" si="10"/>
        <v>1983.2884615384614</v>
      </c>
      <c r="CA60" s="309"/>
      <c r="CB60" s="317"/>
      <c r="CC60" s="99">
        <v>458</v>
      </c>
      <c r="CD60" s="74">
        <f t="shared" si="19"/>
        <v>1374</v>
      </c>
      <c r="CE60" s="174">
        <v>157</v>
      </c>
      <c r="CF60" s="74">
        <f t="shared" si="20"/>
        <v>471</v>
      </c>
      <c r="CG60" s="174">
        <v>2516</v>
      </c>
      <c r="CH60" s="74">
        <f t="shared" si="21"/>
        <v>15096</v>
      </c>
      <c r="CI60" s="174">
        <v>14</v>
      </c>
      <c r="CJ60" s="174">
        <v>12</v>
      </c>
      <c r="CK60" s="174">
        <v>12</v>
      </c>
      <c r="CL60" s="100">
        <f t="shared" si="22"/>
        <v>1411.75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279</v>
      </c>
      <c r="DB60" s="83">
        <f t="shared" si="27"/>
        <v>976.5</v>
      </c>
      <c r="DC60" s="174">
        <v>60</v>
      </c>
      <c r="DD60" s="83">
        <f t="shared" si="28"/>
        <v>210</v>
      </c>
      <c r="DE60" s="174">
        <v>2280</v>
      </c>
      <c r="DF60" s="83">
        <f t="shared" si="29"/>
        <v>15960</v>
      </c>
      <c r="DG60" s="174">
        <v>13</v>
      </c>
      <c r="DH60" s="174">
        <v>12</v>
      </c>
      <c r="DI60" s="174">
        <v>12</v>
      </c>
      <c r="DJ60" s="100">
        <f t="shared" si="30"/>
        <v>1428.875</v>
      </c>
      <c r="DK60" s="309"/>
      <c r="DL60" s="311"/>
      <c r="DM60" s="102">
        <v>20</v>
      </c>
      <c r="DN60" s="74">
        <f t="shared" si="31"/>
        <v>75</v>
      </c>
      <c r="DO60" s="1">
        <v>150</v>
      </c>
      <c r="DP60" s="74">
        <f t="shared" si="32"/>
        <v>562.5</v>
      </c>
      <c r="DQ60" s="1">
        <v>760</v>
      </c>
      <c r="DR60" s="74">
        <f t="shared" si="33"/>
        <v>5700</v>
      </c>
      <c r="DS60" s="1">
        <v>5</v>
      </c>
      <c r="DT60" s="1">
        <v>5</v>
      </c>
      <c r="DU60" s="110">
        <f t="shared" si="34"/>
        <v>5</v>
      </c>
      <c r="DV60" s="108">
        <f t="shared" si="35"/>
        <v>1267.5</v>
      </c>
    </row>
    <row r="61" spans="8:126" x14ac:dyDescent="0.25">
      <c r="BC61" s="308" t="str">
        <f>C33</f>
        <v>MARTES</v>
      </c>
      <c r="BD61" s="312">
        <f>AU33</f>
        <v>42458</v>
      </c>
      <c r="BE61" s="135">
        <v>974</v>
      </c>
      <c r="BF61" s="82">
        <f t="shared" si="36"/>
        <v>3409</v>
      </c>
      <c r="BG61" s="79">
        <v>301</v>
      </c>
      <c r="BH61" s="82">
        <f t="shared" si="14"/>
        <v>1053.5</v>
      </c>
      <c r="BI61" s="79">
        <v>5022</v>
      </c>
      <c r="BJ61" s="82">
        <f t="shared" si="15"/>
        <v>35154</v>
      </c>
      <c r="BK61" s="79"/>
      <c r="BL61" s="174">
        <v>28</v>
      </c>
      <c r="BM61" s="174">
        <v>28</v>
      </c>
      <c r="BN61" s="119">
        <f t="shared" si="9"/>
        <v>1414.875</v>
      </c>
      <c r="BO61" s="308" t="str">
        <f>BC61</f>
        <v>MARTES</v>
      </c>
      <c r="BP61" s="314">
        <f>BD61</f>
        <v>42458</v>
      </c>
      <c r="BQ61" s="99">
        <v>1065</v>
      </c>
      <c r="BR61" s="83">
        <f t="shared" si="16"/>
        <v>3727.5</v>
      </c>
      <c r="BS61" s="174">
        <v>297</v>
      </c>
      <c r="BT61" s="83">
        <f t="shared" si="41"/>
        <v>1039.5</v>
      </c>
      <c r="BU61" s="174">
        <v>6587</v>
      </c>
      <c r="BV61" s="83">
        <f t="shared" si="42"/>
        <v>46109</v>
      </c>
      <c r="BW61" s="174"/>
      <c r="BX61" s="174">
        <v>26</v>
      </c>
      <c r="BY61" s="174">
        <v>26</v>
      </c>
      <c r="BZ61" s="100">
        <f t="shared" si="10"/>
        <v>1956.7692307692307</v>
      </c>
      <c r="CA61" s="308" t="str">
        <f>BO61</f>
        <v>MARTES</v>
      </c>
      <c r="CB61" s="316">
        <f>BP61</f>
        <v>42458</v>
      </c>
      <c r="CC61" s="99">
        <v>577</v>
      </c>
      <c r="CD61" s="74">
        <f t="shared" si="19"/>
        <v>1731</v>
      </c>
      <c r="CE61" s="174">
        <v>290</v>
      </c>
      <c r="CF61" s="74">
        <f t="shared" si="20"/>
        <v>870</v>
      </c>
      <c r="CG61" s="174">
        <v>3217</v>
      </c>
      <c r="CH61" s="74">
        <f t="shared" si="21"/>
        <v>19302</v>
      </c>
      <c r="CI61" s="174"/>
      <c r="CJ61" s="174">
        <v>16</v>
      </c>
      <c r="CK61" s="174">
        <v>16</v>
      </c>
      <c r="CL61" s="100">
        <f t="shared" si="22"/>
        <v>1368.9375</v>
      </c>
      <c r="CM61" s="308" t="str">
        <f>CA61</f>
        <v>MARTES</v>
      </c>
      <c r="CN61" s="318">
        <f>CB61</f>
        <v>42458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MARTES</v>
      </c>
      <c r="CZ61" s="306">
        <f>CN61</f>
        <v>42458</v>
      </c>
      <c r="DA61" s="99">
        <v>332</v>
      </c>
      <c r="DB61" s="83">
        <f t="shared" si="27"/>
        <v>1162</v>
      </c>
      <c r="DC61" s="174">
        <v>70</v>
      </c>
      <c r="DD61" s="83">
        <f t="shared" si="28"/>
        <v>245</v>
      </c>
      <c r="DE61" s="174">
        <v>2193</v>
      </c>
      <c r="DF61" s="83">
        <f t="shared" si="29"/>
        <v>15351</v>
      </c>
      <c r="DG61" s="174"/>
      <c r="DH61" s="174">
        <v>12</v>
      </c>
      <c r="DI61" s="174">
        <v>12</v>
      </c>
      <c r="DJ61" s="100">
        <f t="shared" si="30"/>
        <v>1396.5</v>
      </c>
      <c r="DK61" s="308" t="str">
        <f>CY61</f>
        <v>MARTES</v>
      </c>
      <c r="DL61" s="310">
        <f>CZ61</f>
        <v>42458</v>
      </c>
      <c r="DM61" s="102">
        <v>10</v>
      </c>
      <c r="DN61" s="74">
        <f t="shared" si="31"/>
        <v>37.5</v>
      </c>
      <c r="DO61" s="1">
        <v>64</v>
      </c>
      <c r="DP61" s="74">
        <f t="shared" si="32"/>
        <v>240</v>
      </c>
      <c r="DQ61" s="1">
        <v>402</v>
      </c>
      <c r="DR61" s="74">
        <f t="shared" si="33"/>
        <v>3015</v>
      </c>
      <c r="DS61" s="1"/>
      <c r="DT61" s="1">
        <v>3</v>
      </c>
      <c r="DU61" s="110">
        <f t="shared" si="34"/>
        <v>3</v>
      </c>
      <c r="DV61" s="108">
        <f t="shared" si="35"/>
        <v>1097.5</v>
      </c>
    </row>
    <row r="62" spans="8:126" ht="15.75" thickBot="1" x14ac:dyDescent="0.3">
      <c r="BC62" s="309"/>
      <c r="BD62" s="313"/>
      <c r="BE62" s="135">
        <v>893</v>
      </c>
      <c r="BF62" s="82">
        <f t="shared" si="36"/>
        <v>3125.5</v>
      </c>
      <c r="BG62" s="79">
        <v>397</v>
      </c>
      <c r="BH62" s="82">
        <f t="shared" si="14"/>
        <v>1389.5</v>
      </c>
      <c r="BI62" s="79">
        <v>5536</v>
      </c>
      <c r="BJ62" s="82">
        <f t="shared" si="15"/>
        <v>38752</v>
      </c>
      <c r="BK62" s="79">
        <v>29</v>
      </c>
      <c r="BL62" s="174">
        <v>29</v>
      </c>
      <c r="BM62" s="174">
        <v>28</v>
      </c>
      <c r="BN62" s="119">
        <f t="shared" si="9"/>
        <v>1545.25</v>
      </c>
      <c r="BO62" s="309"/>
      <c r="BP62" s="315"/>
      <c r="BQ62" s="99">
        <v>853</v>
      </c>
      <c r="BR62" s="83">
        <f t="shared" si="16"/>
        <v>2985.5</v>
      </c>
      <c r="BS62" s="174">
        <v>302</v>
      </c>
      <c r="BT62" s="83">
        <f t="shared" si="41"/>
        <v>1057</v>
      </c>
      <c r="BU62" s="174">
        <v>6686</v>
      </c>
      <c r="BV62" s="83">
        <f t="shared" si="42"/>
        <v>46802</v>
      </c>
      <c r="BW62" s="174">
        <v>27</v>
      </c>
      <c r="BX62" s="174">
        <v>25</v>
      </c>
      <c r="BY62" s="174">
        <v>26</v>
      </c>
      <c r="BZ62" s="100">
        <f t="shared" si="10"/>
        <v>1955.5576923076924</v>
      </c>
      <c r="CA62" s="309"/>
      <c r="CB62" s="317"/>
      <c r="CC62" s="99">
        <v>490</v>
      </c>
      <c r="CD62" s="74">
        <f t="shared" si="19"/>
        <v>1470</v>
      </c>
      <c r="CE62" s="174">
        <v>214</v>
      </c>
      <c r="CF62" s="74">
        <f t="shared" si="20"/>
        <v>642</v>
      </c>
      <c r="CG62" s="174">
        <v>3012</v>
      </c>
      <c r="CH62" s="74">
        <f t="shared" si="21"/>
        <v>18072</v>
      </c>
      <c r="CI62" s="174">
        <v>17</v>
      </c>
      <c r="CJ62" s="174">
        <v>16</v>
      </c>
      <c r="CK62" s="174">
        <v>16</v>
      </c>
      <c r="CL62" s="100">
        <f t="shared" si="22"/>
        <v>1261.5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309</v>
      </c>
      <c r="DB62" s="83">
        <f t="shared" si="27"/>
        <v>1081.5</v>
      </c>
      <c r="DC62" s="174">
        <v>82</v>
      </c>
      <c r="DD62" s="83">
        <f t="shared" si="28"/>
        <v>287</v>
      </c>
      <c r="DE62" s="174">
        <v>2258</v>
      </c>
      <c r="DF62" s="83">
        <f t="shared" si="29"/>
        <v>15806</v>
      </c>
      <c r="DG62" s="174">
        <v>12</v>
      </c>
      <c r="DH62" s="174">
        <v>12</v>
      </c>
      <c r="DI62" s="174">
        <v>12</v>
      </c>
      <c r="DJ62" s="100">
        <f t="shared" si="30"/>
        <v>1431.2083333333333</v>
      </c>
      <c r="DK62" s="309"/>
      <c r="DL62" s="311"/>
      <c r="DM62" s="102">
        <v>12</v>
      </c>
      <c r="DN62" s="74">
        <f t="shared" si="31"/>
        <v>45</v>
      </c>
      <c r="DO62" s="1">
        <v>146</v>
      </c>
      <c r="DP62" s="74">
        <f t="shared" si="32"/>
        <v>547.5</v>
      </c>
      <c r="DQ62" s="1">
        <v>699</v>
      </c>
      <c r="DR62" s="74">
        <f t="shared" si="33"/>
        <v>5242.5</v>
      </c>
      <c r="DS62" s="1">
        <v>5</v>
      </c>
      <c r="DT62" s="1">
        <v>5</v>
      </c>
      <c r="DU62" s="110">
        <f t="shared" si="34"/>
        <v>5</v>
      </c>
      <c r="DV62" s="108">
        <f t="shared" si="35"/>
        <v>1167</v>
      </c>
    </row>
    <row r="63" spans="8:126" x14ac:dyDescent="0.25">
      <c r="BC63" s="308" t="str">
        <f>C34</f>
        <v>MIÉRCOLES</v>
      </c>
      <c r="BD63" s="312">
        <f>AU34</f>
        <v>42459</v>
      </c>
      <c r="BE63" s="135">
        <v>1006</v>
      </c>
      <c r="BF63" s="82">
        <f t="shared" si="36"/>
        <v>3521</v>
      </c>
      <c r="BG63" s="79">
        <v>316</v>
      </c>
      <c r="BH63" s="82">
        <f t="shared" si="14"/>
        <v>1106</v>
      </c>
      <c r="BI63" s="79">
        <v>4804</v>
      </c>
      <c r="BJ63" s="82">
        <f t="shared" si="15"/>
        <v>33628</v>
      </c>
      <c r="BK63" s="79"/>
      <c r="BL63" s="174">
        <v>27</v>
      </c>
      <c r="BM63" s="174">
        <v>28</v>
      </c>
      <c r="BN63" s="119">
        <f t="shared" si="9"/>
        <v>1366.25</v>
      </c>
      <c r="BO63" s="308" t="str">
        <f t="shared" ref="BO63" si="49">BC63</f>
        <v>MIÉRCOLES</v>
      </c>
      <c r="BP63" s="314">
        <f t="shared" ref="BP63" si="50">BD63</f>
        <v>42459</v>
      </c>
      <c r="BQ63" s="99">
        <v>1153</v>
      </c>
      <c r="BR63" s="83">
        <f t="shared" si="16"/>
        <v>4035.5</v>
      </c>
      <c r="BS63" s="174">
        <v>316</v>
      </c>
      <c r="BT63" s="83">
        <f t="shared" si="41"/>
        <v>1106</v>
      </c>
      <c r="BU63" s="174">
        <v>6930</v>
      </c>
      <c r="BV63" s="83">
        <f t="shared" si="42"/>
        <v>48510</v>
      </c>
      <c r="BW63" s="174"/>
      <c r="BX63" s="174">
        <v>26</v>
      </c>
      <c r="BY63" s="174">
        <v>26</v>
      </c>
      <c r="BZ63" s="100">
        <f t="shared" si="10"/>
        <v>2063.5192307692309</v>
      </c>
      <c r="CA63" s="308" t="str">
        <f t="shared" ref="CA63" si="51">BO63</f>
        <v>MIÉRCOLES</v>
      </c>
      <c r="CB63" s="316">
        <f t="shared" ref="CB63" si="52">BP63</f>
        <v>42459</v>
      </c>
      <c r="CC63" s="99">
        <v>595</v>
      </c>
      <c r="CD63" s="74">
        <f t="shared" si="19"/>
        <v>1785</v>
      </c>
      <c r="CE63" s="174">
        <v>234</v>
      </c>
      <c r="CF63" s="74">
        <f t="shared" si="20"/>
        <v>702</v>
      </c>
      <c r="CG63" s="174">
        <v>3153</v>
      </c>
      <c r="CH63" s="74">
        <f t="shared" si="21"/>
        <v>18918</v>
      </c>
      <c r="CI63" s="174"/>
      <c r="CJ63" s="174">
        <v>16</v>
      </c>
      <c r="CK63" s="174">
        <v>16</v>
      </c>
      <c r="CL63" s="100">
        <f t="shared" si="22"/>
        <v>1337.8125</v>
      </c>
      <c r="CM63" s="308" t="str">
        <f t="shared" ref="CM63" si="53">CA63</f>
        <v>MIÉRCOLES</v>
      </c>
      <c r="CN63" s="318">
        <f t="shared" ref="CN63" si="54">CB63</f>
        <v>42459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" si="55">CM63</f>
        <v>MIÉRCOLES</v>
      </c>
      <c r="CZ63" s="306">
        <f t="shared" ref="CZ63" si="56">CN63</f>
        <v>42459</v>
      </c>
      <c r="DA63" s="99">
        <v>317</v>
      </c>
      <c r="DB63" s="83">
        <f t="shared" si="27"/>
        <v>1109.5</v>
      </c>
      <c r="DC63" s="174">
        <v>55</v>
      </c>
      <c r="DD63" s="83">
        <f t="shared" si="28"/>
        <v>192.5</v>
      </c>
      <c r="DE63" s="174">
        <v>1850</v>
      </c>
      <c r="DF63" s="83">
        <f t="shared" si="29"/>
        <v>12950</v>
      </c>
      <c r="DG63" s="174"/>
      <c r="DH63" s="174">
        <v>10</v>
      </c>
      <c r="DI63" s="174">
        <v>10</v>
      </c>
      <c r="DJ63" s="100">
        <f t="shared" si="30"/>
        <v>1425.2</v>
      </c>
      <c r="DK63" s="308" t="str">
        <f t="shared" ref="DK63" si="57">CY63</f>
        <v>MIÉRCOLES</v>
      </c>
      <c r="DL63" s="310">
        <f t="shared" ref="DL63" si="58">CZ63</f>
        <v>42459</v>
      </c>
      <c r="DM63" s="102">
        <v>8</v>
      </c>
      <c r="DN63" s="74">
        <f t="shared" si="31"/>
        <v>30</v>
      </c>
      <c r="DO63" s="1">
        <v>88</v>
      </c>
      <c r="DP63" s="74">
        <f t="shared" si="32"/>
        <v>330</v>
      </c>
      <c r="DQ63" s="1">
        <v>577</v>
      </c>
      <c r="DR63" s="74">
        <f t="shared" si="33"/>
        <v>4327.5</v>
      </c>
      <c r="DS63" s="1"/>
      <c r="DT63" s="1">
        <v>5</v>
      </c>
      <c r="DU63" s="110">
        <f t="shared" si="34"/>
        <v>5</v>
      </c>
      <c r="DV63" s="108">
        <f t="shared" si="35"/>
        <v>937.5</v>
      </c>
    </row>
    <row r="64" spans="8:126" ht="15.75" thickBot="1" x14ac:dyDescent="0.3">
      <c r="BC64" s="309"/>
      <c r="BD64" s="313"/>
      <c r="BE64" s="135">
        <v>936</v>
      </c>
      <c r="BF64" s="82">
        <f t="shared" si="36"/>
        <v>3276</v>
      </c>
      <c r="BG64" s="79">
        <v>396</v>
      </c>
      <c r="BH64" s="82">
        <f t="shared" si="14"/>
        <v>1386</v>
      </c>
      <c r="BI64" s="79">
        <v>5796</v>
      </c>
      <c r="BJ64" s="82">
        <f t="shared" si="15"/>
        <v>40572</v>
      </c>
      <c r="BK64" s="79">
        <v>30</v>
      </c>
      <c r="BL64" s="174">
        <v>29</v>
      </c>
      <c r="BM64" s="174">
        <v>29</v>
      </c>
      <c r="BN64" s="119">
        <f t="shared" si="9"/>
        <v>1559.7931034482758</v>
      </c>
      <c r="BO64" s="309"/>
      <c r="BP64" s="315"/>
      <c r="BQ64" s="99">
        <v>928</v>
      </c>
      <c r="BR64" s="83">
        <f t="shared" si="16"/>
        <v>3248</v>
      </c>
      <c r="BS64" s="174">
        <v>273</v>
      </c>
      <c r="BT64" s="83">
        <f t="shared" si="41"/>
        <v>955.5</v>
      </c>
      <c r="BU64" s="174">
        <v>7013</v>
      </c>
      <c r="BV64" s="83">
        <f t="shared" si="42"/>
        <v>49091</v>
      </c>
      <c r="BW64" s="174">
        <v>29</v>
      </c>
      <c r="BX64" s="174">
        <v>27</v>
      </c>
      <c r="BY64" s="174">
        <v>26</v>
      </c>
      <c r="BZ64" s="100">
        <f t="shared" si="10"/>
        <v>2049.7884615384614</v>
      </c>
      <c r="CA64" s="309"/>
      <c r="CB64" s="317"/>
      <c r="CC64" s="99">
        <v>534</v>
      </c>
      <c r="CD64" s="74">
        <f t="shared" si="19"/>
        <v>1602</v>
      </c>
      <c r="CE64" s="174">
        <v>179</v>
      </c>
      <c r="CF64" s="74">
        <f t="shared" si="20"/>
        <v>537</v>
      </c>
      <c r="CG64" s="174">
        <v>2935</v>
      </c>
      <c r="CH64" s="74">
        <f t="shared" si="21"/>
        <v>17610</v>
      </c>
      <c r="CI64" s="174">
        <v>17</v>
      </c>
      <c r="CJ64" s="174">
        <v>17</v>
      </c>
      <c r="CK64" s="174">
        <v>16</v>
      </c>
      <c r="CL64" s="100">
        <f t="shared" si="22"/>
        <v>1234.3125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>
        <v>331</v>
      </c>
      <c r="DB64" s="83">
        <f t="shared" si="27"/>
        <v>1158.5</v>
      </c>
      <c r="DC64" s="174">
        <v>63</v>
      </c>
      <c r="DD64" s="83">
        <f t="shared" si="28"/>
        <v>220.5</v>
      </c>
      <c r="DE64" s="174">
        <v>2322</v>
      </c>
      <c r="DF64" s="83">
        <f t="shared" si="29"/>
        <v>16254</v>
      </c>
      <c r="DG64" s="174">
        <v>10</v>
      </c>
      <c r="DH64" s="174">
        <v>12</v>
      </c>
      <c r="DI64" s="174">
        <v>10</v>
      </c>
      <c r="DJ64" s="100">
        <f t="shared" si="30"/>
        <v>1763.3</v>
      </c>
      <c r="DK64" s="309"/>
      <c r="DL64" s="311"/>
      <c r="DM64" s="102">
        <v>24</v>
      </c>
      <c r="DN64" s="74">
        <f t="shared" si="31"/>
        <v>90</v>
      </c>
      <c r="DO64" s="1">
        <v>100</v>
      </c>
      <c r="DP64" s="74">
        <f t="shared" si="32"/>
        <v>375</v>
      </c>
      <c r="DQ64" s="1">
        <v>709</v>
      </c>
      <c r="DR64" s="74">
        <f t="shared" si="33"/>
        <v>5317.5</v>
      </c>
      <c r="DS64" s="1">
        <v>5</v>
      </c>
      <c r="DT64" s="1">
        <v>5</v>
      </c>
      <c r="DU64" s="110">
        <f t="shared" si="34"/>
        <v>5</v>
      </c>
      <c r="DV64" s="108">
        <f t="shared" si="35"/>
        <v>1156.5</v>
      </c>
    </row>
    <row r="65" spans="55:126" x14ac:dyDescent="0.25">
      <c r="BC65" s="308" t="str">
        <f>C35</f>
        <v>JUEVES</v>
      </c>
      <c r="BD65" s="312">
        <f>AU35</f>
        <v>42460</v>
      </c>
      <c r="BE65" s="135">
        <v>1008</v>
      </c>
      <c r="BF65" s="82">
        <f t="shared" si="36"/>
        <v>3528</v>
      </c>
      <c r="BG65" s="79">
        <v>453</v>
      </c>
      <c r="BH65" s="82">
        <f t="shared" si="14"/>
        <v>1585.5</v>
      </c>
      <c r="BI65" s="79">
        <v>5072</v>
      </c>
      <c r="BJ65" s="82">
        <f t="shared" si="15"/>
        <v>35504</v>
      </c>
      <c r="BK65" s="79"/>
      <c r="BL65" s="174">
        <v>26</v>
      </c>
      <c r="BM65" s="174">
        <v>29</v>
      </c>
      <c r="BN65" s="119">
        <f t="shared" si="9"/>
        <v>1400.6034482758621</v>
      </c>
      <c r="BO65" s="308" t="str">
        <f t="shared" ref="BO65" si="59">BC65</f>
        <v>JUEVES</v>
      </c>
      <c r="BP65" s="314">
        <f t="shared" ref="BP65" si="60">BD65</f>
        <v>42460</v>
      </c>
      <c r="BQ65" s="99">
        <v>1134</v>
      </c>
      <c r="BR65" s="83">
        <f t="shared" si="16"/>
        <v>3969</v>
      </c>
      <c r="BS65" s="174">
        <v>334</v>
      </c>
      <c r="BT65" s="83">
        <f t="shared" si="41"/>
        <v>1169</v>
      </c>
      <c r="BU65" s="174">
        <v>7059</v>
      </c>
      <c r="BV65" s="83">
        <f t="shared" si="42"/>
        <v>49413</v>
      </c>
      <c r="BW65" s="174"/>
      <c r="BX65" s="174">
        <v>26</v>
      </c>
      <c r="BY65" s="174">
        <v>26</v>
      </c>
      <c r="BZ65" s="100">
        <f t="shared" si="10"/>
        <v>2098.1153846153848</v>
      </c>
      <c r="CA65" s="308" t="str">
        <f t="shared" ref="CA65" si="61">BO65</f>
        <v>JUEVES</v>
      </c>
      <c r="CB65" s="316">
        <f t="shared" ref="CB65" si="62">BP65</f>
        <v>42460</v>
      </c>
      <c r="CC65" s="99">
        <v>508</v>
      </c>
      <c r="CD65" s="74">
        <f t="shared" si="19"/>
        <v>1524</v>
      </c>
      <c r="CE65" s="174">
        <v>292</v>
      </c>
      <c r="CF65" s="74">
        <f t="shared" si="20"/>
        <v>876</v>
      </c>
      <c r="CG65" s="174">
        <v>3368</v>
      </c>
      <c r="CH65" s="74">
        <f t="shared" si="21"/>
        <v>20208</v>
      </c>
      <c r="CI65" s="174"/>
      <c r="CJ65" s="174">
        <v>15</v>
      </c>
      <c r="CK65" s="174">
        <v>16</v>
      </c>
      <c r="CL65" s="100">
        <f t="shared" si="22"/>
        <v>1413</v>
      </c>
      <c r="CM65" s="308" t="str">
        <f t="shared" ref="CM65" si="63">CA65</f>
        <v>JUEVES</v>
      </c>
      <c r="CN65" s="318">
        <f t="shared" ref="CN65" si="64">CB65</f>
        <v>42460</v>
      </c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 t="str">
        <f t="shared" ref="CY65" si="65">CM65</f>
        <v>JUEVES</v>
      </c>
      <c r="CZ65" s="306">
        <f t="shared" ref="CZ65" si="66">CN65</f>
        <v>42460</v>
      </c>
      <c r="DA65" s="99">
        <v>326</v>
      </c>
      <c r="DB65" s="83">
        <f t="shared" si="27"/>
        <v>1141</v>
      </c>
      <c r="DC65" s="174">
        <v>47</v>
      </c>
      <c r="DD65" s="83">
        <f t="shared" si="28"/>
        <v>164.5</v>
      </c>
      <c r="DE65" s="174">
        <v>1910</v>
      </c>
      <c r="DF65" s="83">
        <f t="shared" si="29"/>
        <v>13370</v>
      </c>
      <c r="DG65" s="174"/>
      <c r="DH65" s="174">
        <v>10</v>
      </c>
      <c r="DI65" s="174">
        <v>10</v>
      </c>
      <c r="DJ65" s="100">
        <f t="shared" si="30"/>
        <v>1467.55</v>
      </c>
      <c r="DK65" s="308" t="str">
        <f t="shared" ref="DK65" si="67">CY65</f>
        <v>JUEVES</v>
      </c>
      <c r="DL65" s="310">
        <f t="shared" ref="DL65" si="68">CZ65</f>
        <v>42460</v>
      </c>
      <c r="DM65" s="102">
        <v>14</v>
      </c>
      <c r="DN65" s="74">
        <f t="shared" si="31"/>
        <v>52.5</v>
      </c>
      <c r="DO65" s="1">
        <v>80</v>
      </c>
      <c r="DP65" s="74">
        <f t="shared" si="32"/>
        <v>300</v>
      </c>
      <c r="DQ65" s="1">
        <v>527</v>
      </c>
      <c r="DR65" s="74">
        <f t="shared" si="33"/>
        <v>3952.5</v>
      </c>
      <c r="DS65" s="1"/>
      <c r="DT65" s="1">
        <v>5</v>
      </c>
      <c r="DU65" s="110">
        <f t="shared" si="34"/>
        <v>5</v>
      </c>
      <c r="DV65" s="108">
        <f t="shared" si="35"/>
        <v>861</v>
      </c>
    </row>
    <row r="66" spans="55:126" ht="15.75" thickBot="1" x14ac:dyDescent="0.3">
      <c r="BC66" s="309"/>
      <c r="BD66" s="313"/>
      <c r="BE66" s="95">
        <v>986</v>
      </c>
      <c r="BF66" s="82">
        <f t="shared" si="36"/>
        <v>3451</v>
      </c>
      <c r="BG66" s="96">
        <v>570</v>
      </c>
      <c r="BH66" s="82">
        <f t="shared" si="14"/>
        <v>1995</v>
      </c>
      <c r="BI66" s="96">
        <v>6017</v>
      </c>
      <c r="BJ66" s="82">
        <f t="shared" si="15"/>
        <v>42119</v>
      </c>
      <c r="BK66" s="96">
        <v>29</v>
      </c>
      <c r="BL66" s="97">
        <v>29</v>
      </c>
      <c r="BM66" s="97">
        <v>29</v>
      </c>
      <c r="BN66" s="119">
        <f t="shared" si="9"/>
        <v>1640.1724137931035</v>
      </c>
      <c r="BO66" s="309"/>
      <c r="BP66" s="315"/>
      <c r="BQ66" s="120">
        <v>908</v>
      </c>
      <c r="BR66" s="83">
        <f t="shared" si="16"/>
        <v>3178</v>
      </c>
      <c r="BS66" s="174">
        <v>330</v>
      </c>
      <c r="BT66" s="83">
        <f t="shared" si="41"/>
        <v>1155</v>
      </c>
      <c r="BU66" s="174">
        <v>7080</v>
      </c>
      <c r="BV66" s="83">
        <f t="shared" si="42"/>
        <v>49560</v>
      </c>
      <c r="BW66" s="174">
        <v>28</v>
      </c>
      <c r="BX66" s="141">
        <v>26</v>
      </c>
      <c r="BY66" s="174">
        <v>26</v>
      </c>
      <c r="BZ66" s="100">
        <f t="shared" si="10"/>
        <v>2072.8076923076924</v>
      </c>
      <c r="CA66" s="309"/>
      <c r="CB66" s="317"/>
      <c r="CC66" s="99">
        <v>493</v>
      </c>
      <c r="CD66" s="74">
        <f t="shared" si="19"/>
        <v>1479</v>
      </c>
      <c r="CE66" s="174">
        <v>251</v>
      </c>
      <c r="CF66" s="74">
        <f t="shared" si="20"/>
        <v>753</v>
      </c>
      <c r="CG66" s="174">
        <v>2942</v>
      </c>
      <c r="CH66" s="74">
        <f t="shared" si="21"/>
        <v>17652</v>
      </c>
      <c r="CI66" s="174">
        <v>18</v>
      </c>
      <c r="CJ66" s="141">
        <v>17</v>
      </c>
      <c r="CK66" s="174">
        <v>16</v>
      </c>
      <c r="CL66" s="100">
        <f t="shared" si="22"/>
        <v>1242.75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>
        <v>349</v>
      </c>
      <c r="DB66" s="83">
        <f t="shared" si="27"/>
        <v>1221.5</v>
      </c>
      <c r="DC66" s="174">
        <v>71</v>
      </c>
      <c r="DD66" s="83">
        <f t="shared" si="28"/>
        <v>248.5</v>
      </c>
      <c r="DE66" s="174">
        <v>2469</v>
      </c>
      <c r="DF66" s="83">
        <f t="shared" si="29"/>
        <v>17283</v>
      </c>
      <c r="DG66" s="174">
        <v>11</v>
      </c>
      <c r="DH66" s="141">
        <v>12</v>
      </c>
      <c r="DI66" s="174">
        <v>10</v>
      </c>
      <c r="DJ66" s="100">
        <f t="shared" si="30"/>
        <v>1875.3</v>
      </c>
      <c r="DK66" s="309"/>
      <c r="DL66" s="311"/>
      <c r="DM66" s="103">
        <v>7</v>
      </c>
      <c r="DN66" s="87">
        <f t="shared" si="31"/>
        <v>26.25</v>
      </c>
      <c r="DO66" s="84">
        <v>176</v>
      </c>
      <c r="DP66" s="87">
        <f t="shared" si="32"/>
        <v>660</v>
      </c>
      <c r="DQ66" s="84">
        <v>771</v>
      </c>
      <c r="DR66" s="87">
        <f t="shared" si="33"/>
        <v>5782.5</v>
      </c>
      <c r="DS66" s="84">
        <v>5</v>
      </c>
      <c r="DT66" s="84">
        <v>5</v>
      </c>
      <c r="DU66" s="110">
        <f t="shared" si="34"/>
        <v>5</v>
      </c>
      <c r="DV66" s="108">
        <f t="shared" si="35"/>
        <v>1293.75</v>
      </c>
    </row>
    <row r="67" spans="55:126" ht="15.75" thickBot="1" x14ac:dyDescent="0.3">
      <c r="BD67" s="122" t="s">
        <v>28</v>
      </c>
      <c r="BE67" s="92">
        <f t="shared" ref="BE67:BM67" si="69">SUM(BE5:BE66)</f>
        <v>92119</v>
      </c>
      <c r="BF67" s="82">
        <f t="shared" si="36"/>
        <v>322416.5</v>
      </c>
      <c r="BG67" s="93">
        <f t="shared" si="69"/>
        <v>22712</v>
      </c>
      <c r="BH67" s="82">
        <f t="shared" si="14"/>
        <v>79492</v>
      </c>
      <c r="BI67" s="93">
        <f t="shared" si="69"/>
        <v>312969</v>
      </c>
      <c r="BJ67" s="82">
        <f t="shared" si="15"/>
        <v>2190783</v>
      </c>
      <c r="BK67" s="93">
        <f t="shared" si="69"/>
        <v>877</v>
      </c>
      <c r="BL67" s="94">
        <f t="shared" si="69"/>
        <v>1583</v>
      </c>
      <c r="BM67" s="121">
        <f t="shared" si="69"/>
        <v>1603</v>
      </c>
      <c r="BN67" s="119">
        <f t="shared" si="9"/>
        <v>1617.3995633187774</v>
      </c>
      <c r="BO67" s="127"/>
      <c r="BP67" s="131" t="s">
        <v>28</v>
      </c>
      <c r="BQ67" s="101">
        <f>SUM(BQ5:BQ66)</f>
        <v>85352</v>
      </c>
      <c r="BR67" s="83">
        <f t="shared" si="16"/>
        <v>298732</v>
      </c>
      <c r="BS67" s="80">
        <f>SUM(BS5:BS66)</f>
        <v>16432</v>
      </c>
      <c r="BT67" s="83">
        <f t="shared" si="41"/>
        <v>57512</v>
      </c>
      <c r="BU67" s="80">
        <f>SUM(BU5:BU66)</f>
        <v>368670</v>
      </c>
      <c r="BV67" s="83">
        <f t="shared" si="42"/>
        <v>2580690</v>
      </c>
      <c r="BW67" s="76">
        <f>SUM(BW5:BW66)</f>
        <v>759</v>
      </c>
      <c r="BX67" s="142">
        <f>SUM(BX5:BX66)</f>
        <v>1429</v>
      </c>
      <c r="BY67" s="86">
        <f>SUM(BY5:BY66)</f>
        <v>1433</v>
      </c>
      <c r="BZ67" s="100">
        <f t="shared" si="10"/>
        <v>2049.5003489183532</v>
      </c>
      <c r="CB67" s="122" t="s">
        <v>28</v>
      </c>
      <c r="CC67" s="101">
        <f>SUM(CC5:CC66)</f>
        <v>57225</v>
      </c>
      <c r="CD67" s="74">
        <f t="shared" si="19"/>
        <v>171675</v>
      </c>
      <c r="CE67" s="80">
        <f>SUM(CE5:CE66)</f>
        <v>12851</v>
      </c>
      <c r="CF67" s="74">
        <f t="shared" si="20"/>
        <v>38553</v>
      </c>
      <c r="CG67" s="72">
        <f>SUM(CG5:CG66)</f>
        <v>165299</v>
      </c>
      <c r="CH67" s="74">
        <f t="shared" si="21"/>
        <v>991794</v>
      </c>
      <c r="CI67" s="80">
        <f>SUM(CI5:CI66)</f>
        <v>482</v>
      </c>
      <c r="CJ67" s="174">
        <f>SUM(CJ5:CJ66)</f>
        <v>872</v>
      </c>
      <c r="CK67" s="86">
        <f>SUM(CK5:CK66)</f>
        <v>830</v>
      </c>
      <c r="CL67" s="100">
        <f t="shared" si="22"/>
        <v>1448.2192771084337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27136</v>
      </c>
      <c r="DB67" s="83">
        <f t="shared" si="27"/>
        <v>94976</v>
      </c>
      <c r="DC67" s="80">
        <f>SUM(DC5:DC66)</f>
        <v>3817</v>
      </c>
      <c r="DD67" s="83">
        <f t="shared" si="28"/>
        <v>13359.5</v>
      </c>
      <c r="DE67" s="80">
        <f>SUM(DE5:DE66)</f>
        <v>123372</v>
      </c>
      <c r="DF67" s="83">
        <f t="shared" si="29"/>
        <v>863604</v>
      </c>
      <c r="DG67" s="80">
        <f>SUM(DG5:DG66)</f>
        <v>386</v>
      </c>
      <c r="DH67" s="174">
        <f>SUM(DH5:DH66)</f>
        <v>731</v>
      </c>
      <c r="DI67" s="86">
        <f>SUM(DI5:DI66)</f>
        <v>738</v>
      </c>
      <c r="DJ67" s="100">
        <f t="shared" si="30"/>
        <v>1316.9911924119242</v>
      </c>
      <c r="DK67" s="130"/>
      <c r="DL67" s="105" t="s">
        <v>28</v>
      </c>
      <c r="DM67" s="104">
        <f>SUM(DM5:DM66)</f>
        <v>2423</v>
      </c>
      <c r="DN67" s="74">
        <f t="shared" si="31"/>
        <v>9086.25</v>
      </c>
      <c r="DO67" s="85">
        <f t="shared" ref="DO67:DU67" si="70">SUM(DO5:DO66)</f>
        <v>8905</v>
      </c>
      <c r="DP67" s="74">
        <f t="shared" si="32"/>
        <v>33393.75</v>
      </c>
      <c r="DQ67" s="85">
        <f t="shared" si="70"/>
        <v>32449</v>
      </c>
      <c r="DR67" s="74">
        <f t="shared" si="33"/>
        <v>243367.5</v>
      </c>
      <c r="DS67" s="85">
        <f t="shared" si="70"/>
        <v>151</v>
      </c>
      <c r="DT67" s="126">
        <f t="shared" si="70"/>
        <v>268</v>
      </c>
      <c r="DU67" s="123">
        <f t="shared" si="70"/>
        <v>268</v>
      </c>
      <c r="DV67" s="108">
        <f t="shared" si="35"/>
        <v>1066.5951492537313</v>
      </c>
    </row>
  </sheetData>
  <dataConsolidate/>
  <mergeCells count="400"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Q1" zoomScaleNormal="100" workbookViewId="0">
      <pane ySplit="4" topLeftCell="A39" activePane="bottomLeft" state="frozen"/>
      <selection activeCell="F1" sqref="F1"/>
      <selection pane="bottomLeft" activeCell="AZ38" sqref="AZ3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12.7109375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bestFit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customWidth="1"/>
    <col min="27" max="27" width="16.42578125" bestFit="1" customWidth="1"/>
    <col min="28" max="28" width="12.85546875" customWidth="1"/>
    <col min="29" max="29" width="12.7109375" bestFit="1" customWidth="1"/>
    <col min="30" max="30" width="11.42578125" customWidth="1"/>
    <col min="31" max="31" width="11.5703125" customWidth="1"/>
    <col min="32" max="32" width="11.7109375" customWidth="1"/>
    <col min="33" max="33" width="12.7109375" bestFit="1" customWidth="1"/>
    <col min="34" max="34" width="13.42578125" customWidth="1"/>
    <col min="35" max="35" width="11.5703125" customWidth="1"/>
    <col min="36" max="36" width="12.7109375" customWidth="1"/>
    <col min="37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14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28515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9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2.5703125" bestFit="1" customWidth="1"/>
    <col min="107" max="107" width="8.28515625" customWidth="1"/>
    <col min="108" max="108" width="11.5703125" bestFit="1" customWidth="1"/>
    <col min="109" max="109" width="9" bestFit="1" customWidth="1"/>
    <col min="110" max="110" width="12.5703125" bestFit="1" customWidth="1"/>
    <col min="111" max="111" width="8.71093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ABRIL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142</v>
      </c>
      <c r="P2" s="4"/>
      <c r="Q2" s="10" t="str">
        <f>B2</f>
        <v>ABRIL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ABRIL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ABRIL  2016</v>
      </c>
      <c r="BU2" s="233" t="str">
        <f>BI2</f>
        <v>ABRIL  2016</v>
      </c>
      <c r="CG2" s="233" t="str">
        <f>BU2</f>
        <v>ABRIL  2016</v>
      </c>
      <c r="CS2" s="233" t="str">
        <f>CG2</f>
        <v>ABRIL  2016</v>
      </c>
      <c r="DE2" s="233" t="str">
        <f>CS2</f>
        <v>ABRIL  2016</v>
      </c>
      <c r="DQ2" s="233" t="str">
        <f>DE2</f>
        <v>ABRIL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72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72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92</v>
      </c>
      <c r="C5" s="38" t="s">
        <v>26</v>
      </c>
      <c r="D5" s="39">
        <v>42461</v>
      </c>
      <c r="E5" s="143">
        <v>77021</v>
      </c>
      <c r="F5" s="143">
        <v>105875</v>
      </c>
      <c r="G5" s="35">
        <v>36792</v>
      </c>
      <c r="H5" s="168"/>
      <c r="I5" s="169">
        <v>33285</v>
      </c>
      <c r="J5" s="57">
        <f t="shared" ref="J5:J35" si="0">SUM(E5:I5)</f>
        <v>252973</v>
      </c>
      <c r="K5" s="58">
        <v>6981</v>
      </c>
      <c r="L5" s="58">
        <v>20376.5</v>
      </c>
      <c r="M5" s="36">
        <f t="shared" ref="M5:M35" si="1">+J5+K5+L5</f>
        <v>280330.5</v>
      </c>
      <c r="N5" s="47"/>
      <c r="O5" s="48"/>
      <c r="P5" s="42">
        <f t="shared" ref="P5:P34" si="2">D5</f>
        <v>42461</v>
      </c>
      <c r="Q5" s="166">
        <v>30000</v>
      </c>
      <c r="R5" s="166">
        <v>1170</v>
      </c>
      <c r="S5" s="166"/>
      <c r="T5" s="166"/>
      <c r="U5" s="166"/>
      <c r="V5" s="166"/>
      <c r="W5" s="166">
        <v>464</v>
      </c>
      <c r="X5" s="166">
        <v>58</v>
      </c>
      <c r="Y5" s="166">
        <v>18108</v>
      </c>
      <c r="Z5" s="166"/>
      <c r="AA5" s="40"/>
      <c r="AB5" s="166">
        <v>350</v>
      </c>
      <c r="AC5" s="166">
        <v>100</v>
      </c>
      <c r="AD5" s="166"/>
      <c r="AE5" s="166"/>
      <c r="AF5" s="166"/>
      <c r="AG5" s="166"/>
      <c r="AH5" s="166"/>
      <c r="AI5" s="166"/>
      <c r="AJ5" s="41"/>
      <c r="AK5" s="55"/>
      <c r="AL5" s="52"/>
      <c r="AM5" s="44">
        <f t="shared" ref="AM5:AM35" si="3">SUM(Q5:AL5)</f>
        <v>50250</v>
      </c>
      <c r="AN5" s="43">
        <v>0</v>
      </c>
      <c r="AO5" s="50">
        <f t="shared" ref="AO5:AO35" si="4">M5</f>
        <v>280330.5</v>
      </c>
      <c r="AP5" s="49">
        <f>'[2]ABR 16'!$I$5</f>
        <v>11272.5</v>
      </c>
      <c r="AQ5" s="46">
        <f>SUM(AM5:AP5)</f>
        <v>341853</v>
      </c>
      <c r="AS5" s="275">
        <f t="shared" ref="AS5:AU33" si="5">B5</f>
        <v>92</v>
      </c>
      <c r="AT5" s="38" t="str">
        <f t="shared" si="5"/>
        <v>VIERNES</v>
      </c>
      <c r="AU5" s="42">
        <f t="shared" si="5"/>
        <v>42461</v>
      </c>
      <c r="AV5" s="69">
        <f t="shared" ref="AV5:AW31" si="6">E5/7</f>
        <v>11003</v>
      </c>
      <c r="AW5" s="69">
        <f t="shared" si="6"/>
        <v>15125</v>
      </c>
      <c r="AX5" s="69">
        <f t="shared" ref="AX5:AX35" si="7">G5/6</f>
        <v>6132</v>
      </c>
      <c r="AY5" s="69">
        <f>H5/7</f>
        <v>0</v>
      </c>
      <c r="AZ5" s="157">
        <f>I5/7</f>
        <v>4755</v>
      </c>
      <c r="BA5" s="158">
        <f t="shared" ref="BA5:BA35" si="8">SUM(AV5:AZ5)</f>
        <v>37015</v>
      </c>
      <c r="BC5" s="308" t="str">
        <f>C5</f>
        <v>VIERNES</v>
      </c>
      <c r="BD5" s="312">
        <f>AU5</f>
        <v>42461</v>
      </c>
      <c r="BE5" s="88">
        <v>1107</v>
      </c>
      <c r="BF5" s="82">
        <f>BE5*3.5</f>
        <v>3874.5</v>
      </c>
      <c r="BG5" s="77">
        <v>351</v>
      </c>
      <c r="BH5" s="82">
        <f>BG5*3.5</f>
        <v>1228.5</v>
      </c>
      <c r="BI5" s="77">
        <v>5262</v>
      </c>
      <c r="BJ5" s="82">
        <f>BI5*7</f>
        <v>36834</v>
      </c>
      <c r="BK5" s="75"/>
      <c r="BL5" s="174">
        <v>27</v>
      </c>
      <c r="BM5" s="174">
        <v>28</v>
      </c>
      <c r="BN5" s="119">
        <f t="shared" ref="BN5:BN67" si="9">(BF5+BH5+BJ5)/BM5</f>
        <v>1497.75</v>
      </c>
      <c r="BO5" s="308" t="str">
        <f>BC5</f>
        <v>VIERNES</v>
      </c>
      <c r="BP5" s="314">
        <f>BD5</f>
        <v>42461</v>
      </c>
      <c r="BQ5" s="107">
        <v>1225</v>
      </c>
      <c r="BR5" s="83">
        <f>BQ5*3.5</f>
        <v>4287.5</v>
      </c>
      <c r="BS5" s="69">
        <v>386</v>
      </c>
      <c r="BT5" s="83">
        <f>BS5*3.5</f>
        <v>1351</v>
      </c>
      <c r="BU5" s="69">
        <v>7882</v>
      </c>
      <c r="BV5" s="83">
        <f>BU5*7</f>
        <v>55174</v>
      </c>
      <c r="BW5" s="69"/>
      <c r="BX5" s="69">
        <v>28</v>
      </c>
      <c r="BY5" s="69">
        <v>25</v>
      </c>
      <c r="BZ5" s="108">
        <f t="shared" ref="BZ5:BZ67" si="10">(BR5+BT5+BV5)/BY5</f>
        <v>2432.5</v>
      </c>
      <c r="CA5" s="308" t="str">
        <f>BO5</f>
        <v>VIERNES</v>
      </c>
      <c r="CB5" s="316">
        <f>BP5</f>
        <v>42461</v>
      </c>
      <c r="CC5" s="107">
        <v>586</v>
      </c>
      <c r="CD5" s="83">
        <f>CC5*3</f>
        <v>1758</v>
      </c>
      <c r="CE5" s="69">
        <v>247</v>
      </c>
      <c r="CF5" s="83">
        <f>CE5*3</f>
        <v>741</v>
      </c>
      <c r="CG5" s="69">
        <v>3071</v>
      </c>
      <c r="CH5" s="83">
        <f>CG5*6</f>
        <v>18426</v>
      </c>
      <c r="CI5" s="69"/>
      <c r="CJ5" s="69">
        <v>14</v>
      </c>
      <c r="CK5" s="69">
        <v>15</v>
      </c>
      <c r="CL5" s="108">
        <f>(CD5+CF5+CH5)/CK5</f>
        <v>1395</v>
      </c>
      <c r="CM5" s="308" t="str">
        <f>CA5</f>
        <v>VIERNES</v>
      </c>
      <c r="CN5" s="318">
        <f>CB5</f>
        <v>42461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>VIERNES</v>
      </c>
      <c r="CZ5" s="306">
        <f>CN5</f>
        <v>42461</v>
      </c>
      <c r="DA5" s="107">
        <v>352</v>
      </c>
      <c r="DB5" s="83">
        <f>DA5*3.5</f>
        <v>1232</v>
      </c>
      <c r="DC5" s="69">
        <v>51</v>
      </c>
      <c r="DD5" s="83">
        <f>DC5*3.5</f>
        <v>178.5</v>
      </c>
      <c r="DE5" s="69">
        <v>2117</v>
      </c>
      <c r="DF5" s="83">
        <f>DE5*7</f>
        <v>14819</v>
      </c>
      <c r="DG5" s="69"/>
      <c r="DH5" s="69">
        <v>12</v>
      </c>
      <c r="DI5" s="69">
        <v>12</v>
      </c>
      <c r="DJ5" s="108">
        <f>(DB5+DD5+DF5)/DI5</f>
        <v>1352.4583333333333</v>
      </c>
      <c r="DK5" s="308" t="str">
        <f>CY5</f>
        <v>VIERNES</v>
      </c>
      <c r="DL5" s="310">
        <f>CZ5</f>
        <v>42461</v>
      </c>
      <c r="DM5" s="109">
        <v>19</v>
      </c>
      <c r="DN5" s="83">
        <f>DM5*3.75</f>
        <v>71.25</v>
      </c>
      <c r="DO5" s="110">
        <v>152</v>
      </c>
      <c r="DP5" s="83">
        <f>DO5*3.75</f>
        <v>570</v>
      </c>
      <c r="DQ5" s="110">
        <v>632</v>
      </c>
      <c r="DR5" s="83">
        <f>DQ5*7.5</f>
        <v>4740</v>
      </c>
      <c r="DS5" s="110"/>
      <c r="DT5" s="110">
        <v>5</v>
      </c>
      <c r="DU5" s="110">
        <f>DT5</f>
        <v>5</v>
      </c>
      <c r="DV5" s="108">
        <f>(DN5+DP5+DR5)/DU5</f>
        <v>1076.25</v>
      </c>
      <c r="DX5" s="337" t="s">
        <v>92</v>
      </c>
      <c r="DY5" s="73" t="s">
        <v>93</v>
      </c>
    </row>
    <row r="6" spans="2:129" ht="19.5" thickBot="1" x14ac:dyDescent="0.35">
      <c r="B6" s="274">
        <v>93</v>
      </c>
      <c r="C6" s="38" t="s">
        <v>143</v>
      </c>
      <c r="D6" s="132">
        <f t="shared" ref="D6:D34" si="11">D5+1</f>
        <v>42462</v>
      </c>
      <c r="E6" s="144">
        <v>54250</v>
      </c>
      <c r="F6" s="144">
        <v>72667</v>
      </c>
      <c r="G6" s="2">
        <v>26616</v>
      </c>
      <c r="H6" s="170"/>
      <c r="I6" s="171">
        <v>23674</v>
      </c>
      <c r="J6" s="24">
        <f t="shared" si="0"/>
        <v>177207</v>
      </c>
      <c r="K6" s="7">
        <v>5955</v>
      </c>
      <c r="L6" s="7">
        <v>11587.5</v>
      </c>
      <c r="M6" s="23">
        <f t="shared" si="1"/>
        <v>194749.5</v>
      </c>
      <c r="N6" s="47"/>
      <c r="O6" s="48"/>
      <c r="P6" s="8">
        <f t="shared" si="2"/>
        <v>42462</v>
      </c>
      <c r="Q6" s="3">
        <v>0</v>
      </c>
      <c r="R6" s="3"/>
      <c r="S6" s="3"/>
      <c r="T6" s="3"/>
      <c r="U6" s="3"/>
      <c r="V6" s="3"/>
      <c r="W6" s="3"/>
      <c r="X6" s="3"/>
      <c r="Y6" s="3"/>
      <c r="Z6" s="3"/>
      <c r="AA6" s="6"/>
      <c r="AB6" s="3"/>
      <c r="AC6" s="3"/>
      <c r="AD6" s="3"/>
      <c r="AE6" s="3"/>
      <c r="AF6" s="3"/>
      <c r="AG6" s="3"/>
      <c r="AH6" s="3"/>
      <c r="AI6" s="3"/>
      <c r="AJ6" s="25"/>
      <c r="AK6" s="3"/>
      <c r="AL6" s="53"/>
      <c r="AM6" s="44">
        <f t="shared" si="3"/>
        <v>0</v>
      </c>
      <c r="AN6" s="9">
        <v>0</v>
      </c>
      <c r="AO6" s="9">
        <f t="shared" si="4"/>
        <v>194749.5</v>
      </c>
      <c r="AP6" s="49">
        <f>'[2]ABR 16'!$I$6</f>
        <v>8118.75</v>
      </c>
      <c r="AQ6" s="46">
        <f t="shared" ref="AQ6:AQ35" si="12">SUM(AM6:AP6)</f>
        <v>202868.25</v>
      </c>
      <c r="AS6" s="276">
        <f t="shared" si="5"/>
        <v>93</v>
      </c>
      <c r="AT6" s="5" t="str">
        <f t="shared" si="5"/>
        <v xml:space="preserve">SABADO </v>
      </c>
      <c r="AU6" s="8">
        <f t="shared" si="5"/>
        <v>42462</v>
      </c>
      <c r="AV6" s="69">
        <f t="shared" si="6"/>
        <v>7750</v>
      </c>
      <c r="AW6" s="69">
        <f t="shared" si="6"/>
        <v>10381</v>
      </c>
      <c r="AX6" s="69">
        <f t="shared" si="7"/>
        <v>4436</v>
      </c>
      <c r="AY6" s="69">
        <f t="shared" ref="AY6:AZ34" si="13">H6/7</f>
        <v>0</v>
      </c>
      <c r="AZ6" s="157">
        <f t="shared" si="13"/>
        <v>3382</v>
      </c>
      <c r="BA6" s="159">
        <f t="shared" si="8"/>
        <v>25949</v>
      </c>
      <c r="BC6" s="309"/>
      <c r="BD6" s="313"/>
      <c r="BE6" s="88">
        <v>873</v>
      </c>
      <c r="BF6" s="82">
        <f>BE6*3.5</f>
        <v>3055.5</v>
      </c>
      <c r="BG6" s="77">
        <v>375</v>
      </c>
      <c r="BH6" s="82">
        <f t="shared" ref="BH6:BH67" si="14">BG6*3.5</f>
        <v>1312.5</v>
      </c>
      <c r="BI6" s="77">
        <v>5741</v>
      </c>
      <c r="BJ6" s="82">
        <f t="shared" ref="BJ6:BJ67" si="15">BI6*7</f>
        <v>40187</v>
      </c>
      <c r="BK6" s="77">
        <v>30</v>
      </c>
      <c r="BL6" s="174">
        <v>27</v>
      </c>
      <c r="BM6" s="174">
        <v>27</v>
      </c>
      <c r="BN6" s="119">
        <f t="shared" si="9"/>
        <v>1650.1851851851852</v>
      </c>
      <c r="BO6" s="309"/>
      <c r="BP6" s="315"/>
      <c r="BQ6" s="99">
        <v>948</v>
      </c>
      <c r="BR6" s="83">
        <f t="shared" ref="BR6:BR67" si="16">BQ6*3.5</f>
        <v>3318</v>
      </c>
      <c r="BS6" s="174">
        <v>332</v>
      </c>
      <c r="BT6" s="83">
        <f t="shared" ref="BT6:BT32" si="17">BS6*3.5</f>
        <v>1162</v>
      </c>
      <c r="BU6" s="174">
        <v>7243</v>
      </c>
      <c r="BV6" s="83">
        <f t="shared" ref="BV6:BV32" si="18">BU6*7</f>
        <v>50701</v>
      </c>
      <c r="BW6" s="174">
        <v>29</v>
      </c>
      <c r="BX6" s="174">
        <v>25</v>
      </c>
      <c r="BY6" s="174">
        <v>25</v>
      </c>
      <c r="BZ6" s="100">
        <f t="shared" si="10"/>
        <v>2207.2399999999998</v>
      </c>
      <c r="CA6" s="309"/>
      <c r="CB6" s="317"/>
      <c r="CC6" s="99">
        <v>542</v>
      </c>
      <c r="CD6" s="74">
        <f t="shared" ref="CD6:CD67" si="19">CC6*3</f>
        <v>1626</v>
      </c>
      <c r="CE6" s="174">
        <v>239</v>
      </c>
      <c r="CF6" s="74">
        <f t="shared" ref="CF6:CF67" si="20">CE6*3</f>
        <v>717</v>
      </c>
      <c r="CG6" s="174">
        <v>3061</v>
      </c>
      <c r="CH6" s="74">
        <f t="shared" ref="CH6:CH67" si="21">CG6*6</f>
        <v>18366</v>
      </c>
      <c r="CI6" s="174">
        <v>15</v>
      </c>
      <c r="CJ6" s="174">
        <v>15</v>
      </c>
      <c r="CK6" s="174">
        <v>15</v>
      </c>
      <c r="CL6" s="100">
        <f t="shared" ref="CL6:CL67" si="22">(CD6+CF6+CH6)/CK6</f>
        <v>1380.6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>
        <v>350</v>
      </c>
      <c r="DB6" s="83">
        <f t="shared" ref="DB6:DB67" si="27">DA6*3.5</f>
        <v>1225</v>
      </c>
      <c r="DC6" s="174">
        <v>83</v>
      </c>
      <c r="DD6" s="83">
        <f t="shared" ref="DD6:DD67" si="28">DC6*3.5</f>
        <v>290.5</v>
      </c>
      <c r="DE6" s="174">
        <v>2638</v>
      </c>
      <c r="DF6" s="83">
        <f t="shared" ref="DF6:DF67" si="29">DE6*7</f>
        <v>18466</v>
      </c>
      <c r="DG6" s="174">
        <v>12</v>
      </c>
      <c r="DH6" s="174">
        <v>12</v>
      </c>
      <c r="DI6" s="174">
        <v>12</v>
      </c>
      <c r="DJ6" s="100">
        <f t="shared" ref="DJ6:DJ67" si="30">(DB6+DD6+DF6)/DI6</f>
        <v>1665.125</v>
      </c>
      <c r="DK6" s="309"/>
      <c r="DL6" s="311"/>
      <c r="DM6" s="102">
        <v>15</v>
      </c>
      <c r="DN6" s="74">
        <f t="shared" ref="DN6:DN67" si="31">DM6*3.75</f>
        <v>56.25</v>
      </c>
      <c r="DO6" s="1">
        <v>136</v>
      </c>
      <c r="DP6" s="74">
        <f t="shared" ref="DP6:DP67" si="32">DO6*3.75</f>
        <v>510</v>
      </c>
      <c r="DQ6" s="1">
        <v>710</v>
      </c>
      <c r="DR6" s="74">
        <f t="shared" ref="DR6:DR67" si="33">DQ6*7.5</f>
        <v>5325</v>
      </c>
      <c r="DS6" s="1">
        <v>5</v>
      </c>
      <c r="DT6" s="1">
        <v>4</v>
      </c>
      <c r="DU6" s="110">
        <f t="shared" ref="DU6:DU66" si="34">DT6</f>
        <v>4</v>
      </c>
      <c r="DV6" s="108">
        <f t="shared" ref="DV6:DV67" si="35">(DN6+DP6+DR6)/DU6</f>
        <v>1472.8125</v>
      </c>
      <c r="DX6" s="337"/>
      <c r="DY6" s="73" t="s">
        <v>41</v>
      </c>
    </row>
    <row r="7" spans="2:129" ht="19.5" thickBot="1" x14ac:dyDescent="0.35">
      <c r="B7" s="274">
        <v>94</v>
      </c>
      <c r="C7" s="38" t="s">
        <v>144</v>
      </c>
      <c r="D7" s="132">
        <f t="shared" si="11"/>
        <v>42463</v>
      </c>
      <c r="E7" s="144">
        <v>43911</v>
      </c>
      <c r="F7" s="144">
        <v>48867</v>
      </c>
      <c r="G7" s="2">
        <v>16242</v>
      </c>
      <c r="H7" s="170"/>
      <c r="I7" s="171">
        <v>9989</v>
      </c>
      <c r="J7" s="24">
        <f t="shared" si="0"/>
        <v>119009</v>
      </c>
      <c r="K7" s="7">
        <v>4947.5</v>
      </c>
      <c r="L7" s="7">
        <v>7586.5</v>
      </c>
      <c r="M7" s="23">
        <f t="shared" si="1"/>
        <v>131543</v>
      </c>
      <c r="N7" s="47"/>
      <c r="O7" s="48"/>
      <c r="P7" s="8">
        <f t="shared" si="2"/>
        <v>42463</v>
      </c>
      <c r="Q7" s="3">
        <v>0</v>
      </c>
      <c r="R7" s="3"/>
      <c r="S7" s="3"/>
      <c r="T7" s="3"/>
      <c r="U7" s="3"/>
      <c r="V7" s="3"/>
      <c r="W7" s="3"/>
      <c r="X7" s="3"/>
      <c r="Y7" s="3"/>
      <c r="Z7" s="3"/>
      <c r="AA7" s="6"/>
      <c r="AB7" s="3"/>
      <c r="AC7" s="3"/>
      <c r="AD7" s="3"/>
      <c r="AE7" s="3"/>
      <c r="AF7" s="3"/>
      <c r="AG7" s="3"/>
      <c r="AH7" s="3"/>
      <c r="AI7" s="3"/>
      <c r="AJ7" s="25"/>
      <c r="AK7" s="3"/>
      <c r="AL7" s="53"/>
      <c r="AM7" s="44">
        <f t="shared" si="3"/>
        <v>0</v>
      </c>
      <c r="AN7" s="9">
        <v>0</v>
      </c>
      <c r="AO7" s="9">
        <f t="shared" si="4"/>
        <v>131543</v>
      </c>
      <c r="AP7" s="49">
        <f>'[2]ABR 16'!$I$7</f>
        <v>6382.5</v>
      </c>
      <c r="AQ7" s="46">
        <f t="shared" si="12"/>
        <v>137925.5</v>
      </c>
      <c r="AS7" s="276">
        <f t="shared" si="5"/>
        <v>94</v>
      </c>
      <c r="AT7" s="5" t="str">
        <f t="shared" si="5"/>
        <v xml:space="preserve">DOMINGO </v>
      </c>
      <c r="AU7" s="8">
        <f t="shared" si="5"/>
        <v>42463</v>
      </c>
      <c r="AV7" s="69">
        <f t="shared" si="6"/>
        <v>6273</v>
      </c>
      <c r="AW7" s="69">
        <f t="shared" si="6"/>
        <v>6981</v>
      </c>
      <c r="AX7" s="69">
        <f t="shared" si="7"/>
        <v>2707</v>
      </c>
      <c r="AY7" s="69">
        <f t="shared" si="13"/>
        <v>0</v>
      </c>
      <c r="AZ7" s="157">
        <f t="shared" si="13"/>
        <v>1427</v>
      </c>
      <c r="BA7" s="159">
        <f t="shared" si="8"/>
        <v>17388</v>
      </c>
      <c r="BC7" s="308" t="str">
        <f>C6</f>
        <v xml:space="preserve">SABADO </v>
      </c>
      <c r="BD7" s="312">
        <f>AU6</f>
        <v>42462</v>
      </c>
      <c r="BE7" s="89">
        <v>595</v>
      </c>
      <c r="BF7" s="82">
        <f t="shared" ref="BF7:BF67" si="36">BE7*3.5</f>
        <v>2082.5</v>
      </c>
      <c r="BG7" s="78">
        <v>252</v>
      </c>
      <c r="BH7" s="82">
        <f t="shared" si="14"/>
        <v>882</v>
      </c>
      <c r="BI7" s="78">
        <v>3441</v>
      </c>
      <c r="BJ7" s="82">
        <f t="shared" si="15"/>
        <v>24087</v>
      </c>
      <c r="BK7" s="78"/>
      <c r="BL7" s="174">
        <v>16</v>
      </c>
      <c r="BM7" s="174">
        <v>16</v>
      </c>
      <c r="BN7" s="119">
        <f t="shared" si="9"/>
        <v>1690.71875</v>
      </c>
      <c r="BO7" s="308" t="str">
        <f>BC7</f>
        <v xml:space="preserve">SABADO </v>
      </c>
      <c r="BP7" s="314">
        <f>BD7</f>
        <v>42462</v>
      </c>
      <c r="BQ7" s="99">
        <v>708</v>
      </c>
      <c r="BR7" s="83">
        <f t="shared" si="16"/>
        <v>2478</v>
      </c>
      <c r="BS7" s="174">
        <v>257</v>
      </c>
      <c r="BT7" s="83">
        <f t="shared" si="17"/>
        <v>899.5</v>
      </c>
      <c r="BU7" s="174">
        <v>5227</v>
      </c>
      <c r="BV7" s="83">
        <f t="shared" si="18"/>
        <v>36589</v>
      </c>
      <c r="BW7" s="174"/>
      <c r="BX7" s="174">
        <v>16</v>
      </c>
      <c r="BY7" s="174">
        <v>16</v>
      </c>
      <c r="BZ7" s="100">
        <f t="shared" si="10"/>
        <v>2497.90625</v>
      </c>
      <c r="CA7" s="308" t="str">
        <f>BO7</f>
        <v xml:space="preserve">SABADO </v>
      </c>
      <c r="CB7" s="316">
        <f>BP7</f>
        <v>42462</v>
      </c>
      <c r="CC7" s="99">
        <v>293</v>
      </c>
      <c r="CD7" s="74">
        <f t="shared" si="19"/>
        <v>879</v>
      </c>
      <c r="CE7" s="174">
        <v>184</v>
      </c>
      <c r="CF7" s="74">
        <f t="shared" si="20"/>
        <v>552</v>
      </c>
      <c r="CG7" s="174">
        <v>2334</v>
      </c>
      <c r="CH7" s="74">
        <f t="shared" si="21"/>
        <v>14004</v>
      </c>
      <c r="CI7" s="174"/>
      <c r="CJ7" s="174">
        <v>10</v>
      </c>
      <c r="CK7" s="174">
        <v>10</v>
      </c>
      <c r="CL7" s="100">
        <f t="shared" si="22"/>
        <v>1543.5</v>
      </c>
      <c r="CM7" s="308" t="str">
        <f>CA7</f>
        <v xml:space="preserve">SABADO </v>
      </c>
      <c r="CN7" s="318">
        <f>CB7</f>
        <v>42462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 xml:space="preserve">SABADO </v>
      </c>
      <c r="CZ7" s="306">
        <f>CN7</f>
        <v>42462</v>
      </c>
      <c r="DA7" s="99">
        <v>233</v>
      </c>
      <c r="DB7" s="83">
        <f t="shared" si="27"/>
        <v>815.5</v>
      </c>
      <c r="DC7" s="174">
        <v>74</v>
      </c>
      <c r="DD7" s="83">
        <f t="shared" si="28"/>
        <v>259</v>
      </c>
      <c r="DE7" s="174">
        <v>1782</v>
      </c>
      <c r="DF7" s="83">
        <f t="shared" si="29"/>
        <v>12474</v>
      </c>
      <c r="DG7" s="174"/>
      <c r="DH7" s="174">
        <v>10</v>
      </c>
      <c r="DI7" s="174">
        <v>10</v>
      </c>
      <c r="DJ7" s="100">
        <f t="shared" si="30"/>
        <v>1354.85</v>
      </c>
      <c r="DK7" s="308" t="str">
        <f>CY7</f>
        <v xml:space="preserve">SABADO </v>
      </c>
      <c r="DL7" s="310">
        <f>CZ7</f>
        <v>42462</v>
      </c>
      <c r="DM7" s="102">
        <v>9</v>
      </c>
      <c r="DN7" s="74">
        <f t="shared" si="31"/>
        <v>33.75</v>
      </c>
      <c r="DO7" s="1">
        <v>122</v>
      </c>
      <c r="DP7" s="74">
        <f t="shared" si="32"/>
        <v>457.5</v>
      </c>
      <c r="DQ7" s="1">
        <v>458</v>
      </c>
      <c r="DR7" s="74">
        <f t="shared" si="33"/>
        <v>3435</v>
      </c>
      <c r="DS7" s="1"/>
      <c r="DT7" s="1">
        <v>4</v>
      </c>
      <c r="DU7" s="110">
        <f t="shared" si="34"/>
        <v>4</v>
      </c>
      <c r="DV7" s="108">
        <f t="shared" si="35"/>
        <v>981.5625</v>
      </c>
      <c r="DX7" s="337"/>
      <c r="DY7" s="73" t="s">
        <v>94</v>
      </c>
    </row>
    <row r="8" spans="2:129" ht="19.5" thickBot="1" x14ac:dyDescent="0.35">
      <c r="B8" s="274">
        <v>95</v>
      </c>
      <c r="C8" s="38" t="s">
        <v>24</v>
      </c>
      <c r="D8" s="132">
        <f t="shared" si="11"/>
        <v>42464</v>
      </c>
      <c r="E8" s="144">
        <v>77637</v>
      </c>
      <c r="F8" s="144">
        <v>99267</v>
      </c>
      <c r="G8" s="2">
        <v>35628</v>
      </c>
      <c r="H8" s="170"/>
      <c r="I8" s="171">
        <v>33747</v>
      </c>
      <c r="J8" s="24">
        <f t="shared" si="0"/>
        <v>246279</v>
      </c>
      <c r="K8" s="7">
        <v>7233</v>
      </c>
      <c r="L8" s="7">
        <v>23072.5</v>
      </c>
      <c r="M8" s="23">
        <f t="shared" si="1"/>
        <v>276584.5</v>
      </c>
      <c r="N8" s="47"/>
      <c r="O8" s="48"/>
      <c r="P8" s="8">
        <f t="shared" si="2"/>
        <v>42464</v>
      </c>
      <c r="Q8" s="3">
        <v>89000</v>
      </c>
      <c r="R8" s="3">
        <v>1053</v>
      </c>
      <c r="S8" s="3">
        <v>1103</v>
      </c>
      <c r="T8" s="3"/>
      <c r="U8" s="3"/>
      <c r="V8" s="3"/>
      <c r="W8" s="3">
        <v>1044</v>
      </c>
      <c r="X8" s="3"/>
      <c r="Y8" s="3">
        <v>6036</v>
      </c>
      <c r="Z8" s="3"/>
      <c r="AA8" s="6"/>
      <c r="AB8" s="3"/>
      <c r="AC8" s="3">
        <v>1800</v>
      </c>
      <c r="AD8" s="3"/>
      <c r="AE8" s="3"/>
      <c r="AF8" s="3"/>
      <c r="AG8" s="3"/>
      <c r="AH8" s="3"/>
      <c r="AI8" s="3"/>
      <c r="AJ8" s="25"/>
      <c r="AK8" s="3"/>
      <c r="AL8" s="53">
        <v>12072</v>
      </c>
      <c r="AM8" s="44">
        <f t="shared" si="3"/>
        <v>112108</v>
      </c>
      <c r="AN8" s="9">
        <v>1500</v>
      </c>
      <c r="AO8" s="9">
        <f t="shared" si="4"/>
        <v>276584.5</v>
      </c>
      <c r="AP8" s="49">
        <f>'[2]ABR 16'!$I$8</f>
        <v>7796.25</v>
      </c>
      <c r="AQ8" s="46">
        <f t="shared" si="12"/>
        <v>397988.75</v>
      </c>
      <c r="AS8" s="276">
        <f t="shared" si="5"/>
        <v>95</v>
      </c>
      <c r="AT8" s="5" t="str">
        <f t="shared" si="5"/>
        <v>LUNES</v>
      </c>
      <c r="AU8" s="8">
        <f t="shared" si="5"/>
        <v>42464</v>
      </c>
      <c r="AV8" s="69">
        <f t="shared" si="6"/>
        <v>11091</v>
      </c>
      <c r="AW8" s="69">
        <f t="shared" si="6"/>
        <v>14181</v>
      </c>
      <c r="AX8" s="69">
        <f t="shared" si="7"/>
        <v>5938</v>
      </c>
      <c r="AY8" s="69">
        <f t="shared" si="13"/>
        <v>0</v>
      </c>
      <c r="AZ8" s="157">
        <f t="shared" si="13"/>
        <v>4821</v>
      </c>
      <c r="BA8" s="159">
        <f t="shared" si="8"/>
        <v>36031</v>
      </c>
      <c r="BC8" s="309"/>
      <c r="BD8" s="313"/>
      <c r="BE8" s="135">
        <v>552</v>
      </c>
      <c r="BF8" s="82">
        <f t="shared" si="36"/>
        <v>1932</v>
      </c>
      <c r="BG8" s="79">
        <v>429</v>
      </c>
      <c r="BH8" s="82">
        <f t="shared" si="14"/>
        <v>1501.5</v>
      </c>
      <c r="BI8" s="79">
        <v>4309</v>
      </c>
      <c r="BJ8" s="82">
        <f t="shared" si="15"/>
        <v>30163</v>
      </c>
      <c r="BK8" s="79">
        <v>21</v>
      </c>
      <c r="BL8" s="174">
        <v>19</v>
      </c>
      <c r="BM8" s="174">
        <v>18</v>
      </c>
      <c r="BN8" s="119">
        <f t="shared" si="9"/>
        <v>1866.4722222222222</v>
      </c>
      <c r="BO8" s="309"/>
      <c r="BP8" s="315"/>
      <c r="BQ8" s="99">
        <v>560</v>
      </c>
      <c r="BR8" s="83">
        <f t="shared" si="16"/>
        <v>1960</v>
      </c>
      <c r="BS8" s="174">
        <v>264</v>
      </c>
      <c r="BT8" s="83">
        <f t="shared" si="17"/>
        <v>924</v>
      </c>
      <c r="BU8" s="174">
        <v>5154</v>
      </c>
      <c r="BV8" s="83">
        <f t="shared" si="18"/>
        <v>36078</v>
      </c>
      <c r="BW8" s="174">
        <v>18</v>
      </c>
      <c r="BX8" s="174">
        <v>15</v>
      </c>
      <c r="BY8" s="174">
        <v>15</v>
      </c>
      <c r="BZ8" s="100">
        <f t="shared" si="10"/>
        <v>2597.4666666666667</v>
      </c>
      <c r="CA8" s="309"/>
      <c r="CB8" s="317"/>
      <c r="CC8" s="99">
        <v>276</v>
      </c>
      <c r="CD8" s="74">
        <f t="shared" si="19"/>
        <v>828</v>
      </c>
      <c r="CE8" s="174">
        <v>226</v>
      </c>
      <c r="CF8" s="74">
        <f t="shared" si="20"/>
        <v>678</v>
      </c>
      <c r="CG8" s="174">
        <v>2102</v>
      </c>
      <c r="CH8" s="74">
        <f t="shared" si="21"/>
        <v>12612</v>
      </c>
      <c r="CI8" s="174">
        <v>11</v>
      </c>
      <c r="CJ8" s="174">
        <v>11</v>
      </c>
      <c r="CK8" s="174">
        <v>11</v>
      </c>
      <c r="CL8" s="100">
        <f t="shared" si="22"/>
        <v>1283.4545454545455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>
        <v>175</v>
      </c>
      <c r="DB8" s="83">
        <f t="shared" si="27"/>
        <v>612.5</v>
      </c>
      <c r="DC8" s="174">
        <v>74</v>
      </c>
      <c r="DD8" s="83">
        <f t="shared" si="28"/>
        <v>259</v>
      </c>
      <c r="DE8" s="174">
        <v>1600</v>
      </c>
      <c r="DF8" s="83">
        <f t="shared" si="29"/>
        <v>11200</v>
      </c>
      <c r="DG8" s="174">
        <v>10</v>
      </c>
      <c r="DH8" s="174">
        <v>7</v>
      </c>
      <c r="DI8" s="174">
        <v>10</v>
      </c>
      <c r="DJ8" s="100">
        <f t="shared" si="30"/>
        <v>1207.1500000000001</v>
      </c>
      <c r="DK8" s="309"/>
      <c r="DL8" s="311"/>
      <c r="DM8" s="102">
        <v>4</v>
      </c>
      <c r="DN8" s="74">
        <f t="shared" si="31"/>
        <v>15</v>
      </c>
      <c r="DO8" s="1">
        <v>108</v>
      </c>
      <c r="DP8" s="74">
        <f t="shared" si="32"/>
        <v>405</v>
      </c>
      <c r="DQ8" s="1">
        <v>503</v>
      </c>
      <c r="DR8" s="74">
        <f t="shared" si="33"/>
        <v>3772.5</v>
      </c>
      <c r="DS8" s="1">
        <v>4</v>
      </c>
      <c r="DT8" s="1">
        <v>4</v>
      </c>
      <c r="DU8" s="110">
        <f t="shared" si="34"/>
        <v>4</v>
      </c>
      <c r="DV8" s="108">
        <f t="shared" si="35"/>
        <v>1048.125</v>
      </c>
      <c r="DX8" s="337"/>
      <c r="DY8" s="73" t="s">
        <v>95</v>
      </c>
    </row>
    <row r="9" spans="2:129" ht="19.5" thickBot="1" x14ac:dyDescent="0.35">
      <c r="B9" s="274">
        <v>96</v>
      </c>
      <c r="C9" s="38" t="s">
        <v>21</v>
      </c>
      <c r="D9" s="132">
        <f t="shared" si="11"/>
        <v>42465</v>
      </c>
      <c r="E9" s="144">
        <v>88648</v>
      </c>
      <c r="F9" s="144">
        <v>99575</v>
      </c>
      <c r="G9" s="2">
        <v>46704</v>
      </c>
      <c r="H9" s="170"/>
      <c r="I9" s="171">
        <v>36820</v>
      </c>
      <c r="J9" s="24">
        <f t="shared" si="0"/>
        <v>271747</v>
      </c>
      <c r="K9" s="7">
        <v>6512.5</v>
      </c>
      <c r="L9" s="7">
        <v>47128.5</v>
      </c>
      <c r="M9" s="23">
        <f t="shared" si="1"/>
        <v>325388</v>
      </c>
      <c r="N9" s="47"/>
      <c r="O9" s="48"/>
      <c r="P9" s="8">
        <f t="shared" si="2"/>
        <v>42465</v>
      </c>
      <c r="Q9" s="3">
        <v>122500</v>
      </c>
      <c r="R9" s="3">
        <v>1521</v>
      </c>
      <c r="S9" s="3">
        <v>4147</v>
      </c>
      <c r="T9" s="3">
        <v>117</v>
      </c>
      <c r="U9" s="3"/>
      <c r="V9" s="3"/>
      <c r="W9" s="3">
        <v>232</v>
      </c>
      <c r="X9" s="3"/>
      <c r="Y9" s="3">
        <v>6036</v>
      </c>
      <c r="Z9" s="3"/>
      <c r="AA9" s="6"/>
      <c r="AB9" s="3">
        <v>1050</v>
      </c>
      <c r="AC9" s="3">
        <v>800</v>
      </c>
      <c r="AD9" s="3"/>
      <c r="AE9" s="3"/>
      <c r="AF9" s="3"/>
      <c r="AG9" s="3"/>
      <c r="AH9" s="3"/>
      <c r="AI9" s="3"/>
      <c r="AJ9" s="25"/>
      <c r="AK9" s="3"/>
      <c r="AL9" s="53"/>
      <c r="AM9" s="44">
        <f t="shared" si="3"/>
        <v>136403</v>
      </c>
      <c r="AN9" s="9">
        <v>0</v>
      </c>
      <c r="AO9" s="9">
        <f t="shared" si="4"/>
        <v>325388</v>
      </c>
      <c r="AP9" s="49">
        <f>'[2]ABR 16'!$I$9</f>
        <v>8628.75</v>
      </c>
      <c r="AQ9" s="46">
        <f t="shared" si="12"/>
        <v>470419.75</v>
      </c>
      <c r="AS9" s="276">
        <f t="shared" si="5"/>
        <v>96</v>
      </c>
      <c r="AT9" s="5" t="str">
        <f t="shared" si="5"/>
        <v>MARTES</v>
      </c>
      <c r="AU9" s="8">
        <f t="shared" si="5"/>
        <v>42465</v>
      </c>
      <c r="AV9" s="69">
        <f t="shared" si="6"/>
        <v>12664</v>
      </c>
      <c r="AW9" s="69">
        <f t="shared" si="6"/>
        <v>14225</v>
      </c>
      <c r="AX9" s="69">
        <f t="shared" si="7"/>
        <v>7784</v>
      </c>
      <c r="AY9" s="69">
        <f t="shared" si="13"/>
        <v>0</v>
      </c>
      <c r="AZ9" s="157">
        <f t="shared" si="13"/>
        <v>5260</v>
      </c>
      <c r="BA9" s="159">
        <f t="shared" si="8"/>
        <v>39933</v>
      </c>
      <c r="BC9" s="308" t="str">
        <f>C7</f>
        <v xml:space="preserve">DOMINGO </v>
      </c>
      <c r="BD9" s="312">
        <f>AU7</f>
        <v>42463</v>
      </c>
      <c r="BE9" s="135">
        <v>430</v>
      </c>
      <c r="BF9" s="82">
        <f t="shared" si="36"/>
        <v>1505</v>
      </c>
      <c r="BG9" s="79">
        <v>252</v>
      </c>
      <c r="BH9" s="82">
        <f t="shared" si="14"/>
        <v>882</v>
      </c>
      <c r="BI9" s="79">
        <v>2684</v>
      </c>
      <c r="BJ9" s="82">
        <f t="shared" si="15"/>
        <v>18788</v>
      </c>
      <c r="BK9" s="79"/>
      <c r="BL9" s="174">
        <v>15</v>
      </c>
      <c r="BM9" s="174">
        <v>15</v>
      </c>
      <c r="BN9" s="119">
        <f t="shared" si="9"/>
        <v>1411.6666666666667</v>
      </c>
      <c r="BO9" s="308" t="str">
        <f>BC9</f>
        <v xml:space="preserve">DOMINGO </v>
      </c>
      <c r="BP9" s="314">
        <f>BD9</f>
        <v>42463</v>
      </c>
      <c r="BQ9" s="99">
        <v>397</v>
      </c>
      <c r="BR9" s="83">
        <f t="shared" si="16"/>
        <v>1389.5</v>
      </c>
      <c r="BS9" s="174">
        <v>248</v>
      </c>
      <c r="BT9" s="83">
        <f t="shared" si="17"/>
        <v>868</v>
      </c>
      <c r="BU9" s="174">
        <v>3468</v>
      </c>
      <c r="BV9" s="83">
        <f t="shared" si="18"/>
        <v>24276</v>
      </c>
      <c r="BW9" s="174"/>
      <c r="BX9" s="174">
        <v>18</v>
      </c>
      <c r="BY9" s="174">
        <v>18</v>
      </c>
      <c r="BZ9" s="100">
        <f t="shared" si="10"/>
        <v>1474.0833333333333</v>
      </c>
      <c r="CA9" s="308" t="str">
        <f>BO9</f>
        <v xml:space="preserve">DOMINGO </v>
      </c>
      <c r="CB9" s="316">
        <f>BP9</f>
        <v>42463</v>
      </c>
      <c r="CC9" s="99">
        <v>227</v>
      </c>
      <c r="CD9" s="74">
        <f t="shared" si="19"/>
        <v>681</v>
      </c>
      <c r="CE9" s="174">
        <v>126</v>
      </c>
      <c r="CF9" s="74">
        <f t="shared" si="20"/>
        <v>378</v>
      </c>
      <c r="CG9" s="174">
        <v>1273</v>
      </c>
      <c r="CH9" s="74">
        <f t="shared" si="21"/>
        <v>7638</v>
      </c>
      <c r="CI9" s="174"/>
      <c r="CJ9" s="174">
        <v>11</v>
      </c>
      <c r="CK9" s="174">
        <v>11</v>
      </c>
      <c r="CL9" s="100">
        <f t="shared" si="22"/>
        <v>790.63636363636363</v>
      </c>
      <c r="CM9" s="308" t="str">
        <f>CA9</f>
        <v xml:space="preserve">DOMINGO </v>
      </c>
      <c r="CN9" s="318">
        <f>CB9</f>
        <v>42463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 xml:space="preserve">DOMINGO </v>
      </c>
      <c r="CZ9" s="306">
        <f>CN9</f>
        <v>42463</v>
      </c>
      <c r="DA9" s="99">
        <v>78</v>
      </c>
      <c r="DB9" s="83">
        <f t="shared" si="27"/>
        <v>273</v>
      </c>
      <c r="DC9" s="174">
        <v>42</v>
      </c>
      <c r="DD9" s="83">
        <f t="shared" si="28"/>
        <v>147</v>
      </c>
      <c r="DE9" s="174">
        <v>648</v>
      </c>
      <c r="DF9" s="83">
        <f t="shared" si="29"/>
        <v>4536</v>
      </c>
      <c r="DG9" s="174"/>
      <c r="DH9" s="174">
        <v>4</v>
      </c>
      <c r="DI9" s="174">
        <v>4</v>
      </c>
      <c r="DJ9" s="100">
        <f t="shared" si="30"/>
        <v>1239</v>
      </c>
      <c r="DK9" s="308" t="str">
        <f>CY9</f>
        <v xml:space="preserve">DOMINGO </v>
      </c>
      <c r="DL9" s="310">
        <f>CZ9</f>
        <v>42463</v>
      </c>
      <c r="DM9" s="102">
        <v>0</v>
      </c>
      <c r="DN9" s="74">
        <f t="shared" si="31"/>
        <v>0</v>
      </c>
      <c r="DO9" s="1">
        <v>80</v>
      </c>
      <c r="DP9" s="74">
        <f t="shared" si="32"/>
        <v>300</v>
      </c>
      <c r="DQ9" s="1">
        <v>236</v>
      </c>
      <c r="DR9" s="74">
        <f t="shared" si="33"/>
        <v>1770</v>
      </c>
      <c r="DS9" s="1"/>
      <c r="DT9" s="1">
        <v>3</v>
      </c>
      <c r="DU9" s="110">
        <f t="shared" si="34"/>
        <v>3</v>
      </c>
      <c r="DV9" s="108">
        <f t="shared" si="35"/>
        <v>690</v>
      </c>
    </row>
    <row r="10" spans="2:129" ht="19.5" thickBot="1" x14ac:dyDescent="0.35">
      <c r="B10" s="274">
        <v>97</v>
      </c>
      <c r="C10" s="38" t="s">
        <v>145</v>
      </c>
      <c r="D10" s="132">
        <f t="shared" si="11"/>
        <v>42466</v>
      </c>
      <c r="E10" s="144">
        <v>84966</v>
      </c>
      <c r="F10" s="144">
        <v>95256</v>
      </c>
      <c r="G10" s="2">
        <v>44412</v>
      </c>
      <c r="H10" s="170"/>
      <c r="I10" s="171">
        <v>34909</v>
      </c>
      <c r="J10" s="24">
        <f t="shared" si="0"/>
        <v>259543</v>
      </c>
      <c r="K10" s="7">
        <v>6827</v>
      </c>
      <c r="L10" s="7">
        <v>48754.5</v>
      </c>
      <c r="M10" s="23">
        <f t="shared" si="1"/>
        <v>315124.5</v>
      </c>
      <c r="N10" s="47"/>
      <c r="O10" s="48"/>
      <c r="P10" s="8">
        <f t="shared" si="2"/>
        <v>42466</v>
      </c>
      <c r="Q10" s="3">
        <v>74000</v>
      </c>
      <c r="R10" s="3">
        <v>1404</v>
      </c>
      <c r="S10" s="3">
        <v>1685</v>
      </c>
      <c r="T10" s="3"/>
      <c r="U10" s="3"/>
      <c r="V10" s="3"/>
      <c r="W10" s="3">
        <v>1160</v>
      </c>
      <c r="X10" s="3">
        <v>58</v>
      </c>
      <c r="Y10" s="3"/>
      <c r="Z10" s="3"/>
      <c r="AA10" s="6"/>
      <c r="AB10" s="3">
        <v>1400</v>
      </c>
      <c r="AC10" s="3">
        <v>1600</v>
      </c>
      <c r="AD10" s="3"/>
      <c r="AE10" s="3"/>
      <c r="AF10" s="3"/>
      <c r="AG10" s="3"/>
      <c r="AH10" s="3"/>
      <c r="AI10" s="3"/>
      <c r="AJ10" s="25"/>
      <c r="AK10" s="3"/>
      <c r="AL10" s="53">
        <v>6036</v>
      </c>
      <c r="AM10" s="44">
        <f t="shared" si="3"/>
        <v>87343</v>
      </c>
      <c r="AN10" s="9">
        <v>0</v>
      </c>
      <c r="AO10" s="9">
        <f t="shared" si="4"/>
        <v>315124.5</v>
      </c>
      <c r="AP10" s="49">
        <f>'[2]ABR 16'!$I$10</f>
        <v>9948.75</v>
      </c>
      <c r="AQ10" s="46">
        <f t="shared" si="12"/>
        <v>412416.25</v>
      </c>
      <c r="AS10" s="276">
        <f t="shared" si="5"/>
        <v>97</v>
      </c>
      <c r="AT10" s="5" t="str">
        <f t="shared" si="5"/>
        <v>MIERCOLES</v>
      </c>
      <c r="AU10" s="8">
        <f t="shared" si="5"/>
        <v>42466</v>
      </c>
      <c r="AV10" s="69">
        <f t="shared" si="6"/>
        <v>12138</v>
      </c>
      <c r="AW10" s="69">
        <f t="shared" si="6"/>
        <v>13608</v>
      </c>
      <c r="AX10" s="69">
        <f t="shared" si="7"/>
        <v>7402</v>
      </c>
      <c r="AY10" s="69">
        <f t="shared" si="13"/>
        <v>0</v>
      </c>
      <c r="AZ10" s="157">
        <f t="shared" si="13"/>
        <v>4987</v>
      </c>
      <c r="BA10" s="159">
        <f t="shared" si="8"/>
        <v>38135</v>
      </c>
      <c r="BC10" s="309"/>
      <c r="BD10" s="313"/>
      <c r="BE10" s="135">
        <v>434</v>
      </c>
      <c r="BF10" s="82">
        <f t="shared" si="36"/>
        <v>1519</v>
      </c>
      <c r="BG10" s="79">
        <v>389</v>
      </c>
      <c r="BH10" s="82">
        <f t="shared" si="14"/>
        <v>1361.5</v>
      </c>
      <c r="BI10" s="79">
        <v>3589</v>
      </c>
      <c r="BJ10" s="82">
        <f t="shared" si="15"/>
        <v>25123</v>
      </c>
      <c r="BK10" s="79">
        <v>17</v>
      </c>
      <c r="BL10" s="174">
        <v>16</v>
      </c>
      <c r="BM10" s="174">
        <v>17</v>
      </c>
      <c r="BN10" s="119">
        <f t="shared" si="9"/>
        <v>1647.2647058823529</v>
      </c>
      <c r="BO10" s="309"/>
      <c r="BP10" s="315"/>
      <c r="BQ10" s="99">
        <v>345</v>
      </c>
      <c r="BR10" s="83">
        <f t="shared" si="16"/>
        <v>1207.5</v>
      </c>
      <c r="BS10" s="174">
        <v>213</v>
      </c>
      <c r="BT10" s="83">
        <f t="shared" si="17"/>
        <v>745.5</v>
      </c>
      <c r="BU10" s="174">
        <v>3513</v>
      </c>
      <c r="BV10" s="83">
        <f t="shared" si="18"/>
        <v>24591</v>
      </c>
      <c r="BW10" s="174">
        <v>21</v>
      </c>
      <c r="BX10" s="174">
        <v>13</v>
      </c>
      <c r="BY10" s="174">
        <v>17</v>
      </c>
      <c r="BZ10" s="100">
        <f t="shared" si="10"/>
        <v>1561.4117647058824</v>
      </c>
      <c r="CA10" s="309"/>
      <c r="CB10" s="317"/>
      <c r="CC10" s="99">
        <v>224</v>
      </c>
      <c r="CD10" s="74">
        <f t="shared" si="19"/>
        <v>672</v>
      </c>
      <c r="CE10" s="174">
        <v>157</v>
      </c>
      <c r="CF10" s="74">
        <f t="shared" si="20"/>
        <v>471</v>
      </c>
      <c r="CG10" s="174">
        <v>1434</v>
      </c>
      <c r="CH10" s="74">
        <f t="shared" si="21"/>
        <v>8604</v>
      </c>
      <c r="CI10" s="174">
        <v>12</v>
      </c>
      <c r="CJ10" s="174">
        <v>9</v>
      </c>
      <c r="CK10" s="174">
        <v>12</v>
      </c>
      <c r="CL10" s="100">
        <f t="shared" si="22"/>
        <v>812.25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>
        <v>97</v>
      </c>
      <c r="DB10" s="83">
        <f t="shared" si="27"/>
        <v>339.5</v>
      </c>
      <c r="DC10" s="174">
        <v>27</v>
      </c>
      <c r="DD10" s="83">
        <f t="shared" si="28"/>
        <v>94.5</v>
      </c>
      <c r="DE10" s="174">
        <v>779</v>
      </c>
      <c r="DF10" s="83">
        <f t="shared" si="29"/>
        <v>5453</v>
      </c>
      <c r="DG10" s="174">
        <v>5</v>
      </c>
      <c r="DH10" s="174">
        <v>5</v>
      </c>
      <c r="DI10" s="174">
        <v>5</v>
      </c>
      <c r="DJ10" s="100">
        <f t="shared" si="30"/>
        <v>1177.4000000000001</v>
      </c>
      <c r="DK10" s="309"/>
      <c r="DL10" s="311"/>
      <c r="DM10" s="102">
        <v>0</v>
      </c>
      <c r="DN10" s="74">
        <f t="shared" si="31"/>
        <v>0</v>
      </c>
      <c r="DO10" s="1">
        <v>112</v>
      </c>
      <c r="DP10" s="74">
        <f t="shared" si="32"/>
        <v>420</v>
      </c>
      <c r="DQ10" s="1">
        <v>519</v>
      </c>
      <c r="DR10" s="74">
        <f t="shared" si="33"/>
        <v>3892.5</v>
      </c>
      <c r="DS10" s="1">
        <v>5</v>
      </c>
      <c r="DT10" s="1">
        <v>5</v>
      </c>
      <c r="DU10" s="110">
        <f t="shared" si="34"/>
        <v>5</v>
      </c>
      <c r="DV10" s="108">
        <f t="shared" si="35"/>
        <v>862.5</v>
      </c>
    </row>
    <row r="11" spans="2:129" ht="19.5" thickBot="1" x14ac:dyDescent="0.35">
      <c r="B11" s="274">
        <v>98</v>
      </c>
      <c r="C11" s="38" t="s">
        <v>25</v>
      </c>
      <c r="D11" s="132">
        <f t="shared" si="11"/>
        <v>42467</v>
      </c>
      <c r="E11" s="144">
        <v>84805</v>
      </c>
      <c r="F11" s="144">
        <v>98560</v>
      </c>
      <c r="G11" s="2">
        <v>41886</v>
      </c>
      <c r="H11" s="170"/>
      <c r="I11" s="171">
        <v>35714</v>
      </c>
      <c r="J11" s="24">
        <f t="shared" si="0"/>
        <v>260965</v>
      </c>
      <c r="K11" s="7">
        <v>5759</v>
      </c>
      <c r="L11" s="7">
        <v>51331.5</v>
      </c>
      <c r="M11" s="23">
        <f t="shared" si="1"/>
        <v>318055.5</v>
      </c>
      <c r="N11" s="47"/>
      <c r="O11" s="48"/>
      <c r="P11" s="8">
        <f t="shared" si="2"/>
        <v>42467</v>
      </c>
      <c r="Q11" s="3">
        <v>95500</v>
      </c>
      <c r="R11" s="3">
        <v>936</v>
      </c>
      <c r="S11" s="3">
        <v>1685</v>
      </c>
      <c r="T11" s="3"/>
      <c r="U11" s="3"/>
      <c r="V11" s="3"/>
      <c r="W11" s="3">
        <v>232</v>
      </c>
      <c r="X11" s="3"/>
      <c r="Y11" s="3"/>
      <c r="Z11" s="3"/>
      <c r="AA11" s="6"/>
      <c r="AB11" s="3">
        <v>350</v>
      </c>
      <c r="AC11" s="3">
        <v>400</v>
      </c>
      <c r="AD11" s="3"/>
      <c r="AE11" s="3"/>
      <c r="AF11" s="3"/>
      <c r="AG11" s="3"/>
      <c r="AH11" s="3"/>
      <c r="AI11" s="3"/>
      <c r="AJ11" s="25"/>
      <c r="AK11" s="3"/>
      <c r="AL11" s="53"/>
      <c r="AM11" s="44">
        <f t="shared" si="3"/>
        <v>99103</v>
      </c>
      <c r="AN11" s="9">
        <v>0</v>
      </c>
      <c r="AO11" s="9">
        <f t="shared" si="4"/>
        <v>318055.5</v>
      </c>
      <c r="AP11" s="49">
        <f>'[2]ABR 16'!$I$11</f>
        <v>10140</v>
      </c>
      <c r="AQ11" s="46">
        <f t="shared" si="12"/>
        <v>427298.5</v>
      </c>
      <c r="AS11" s="276">
        <f t="shared" si="5"/>
        <v>98</v>
      </c>
      <c r="AT11" s="5" t="str">
        <f t="shared" si="5"/>
        <v>JUEVES</v>
      </c>
      <c r="AU11" s="8">
        <f t="shared" si="5"/>
        <v>42467</v>
      </c>
      <c r="AV11" s="69">
        <f t="shared" si="6"/>
        <v>12115</v>
      </c>
      <c r="AW11" s="69">
        <f t="shared" si="6"/>
        <v>14080</v>
      </c>
      <c r="AX11" s="69">
        <f t="shared" si="7"/>
        <v>6981</v>
      </c>
      <c r="AY11" s="69">
        <f t="shared" si="13"/>
        <v>0</v>
      </c>
      <c r="AZ11" s="157">
        <f t="shared" si="13"/>
        <v>5102</v>
      </c>
      <c r="BA11" s="159">
        <f t="shared" si="8"/>
        <v>38278</v>
      </c>
      <c r="BC11" s="308" t="str">
        <f>C8</f>
        <v>LUNES</v>
      </c>
      <c r="BD11" s="312">
        <f>AU8</f>
        <v>42464</v>
      </c>
      <c r="BE11" s="135">
        <v>1218</v>
      </c>
      <c r="BF11" s="82">
        <f t="shared" si="36"/>
        <v>4263</v>
      </c>
      <c r="BG11" s="79">
        <v>370</v>
      </c>
      <c r="BH11" s="82">
        <f t="shared" si="14"/>
        <v>1295</v>
      </c>
      <c r="BI11" s="79">
        <v>5058</v>
      </c>
      <c r="BJ11" s="82">
        <f t="shared" si="15"/>
        <v>35406</v>
      </c>
      <c r="BK11" s="79"/>
      <c r="BL11" s="174">
        <v>16</v>
      </c>
      <c r="BM11" s="174">
        <v>27</v>
      </c>
      <c r="BN11" s="119">
        <f t="shared" si="9"/>
        <v>1517.1851851851852</v>
      </c>
      <c r="BO11" s="308" t="str">
        <f>BC11</f>
        <v>LUNES</v>
      </c>
      <c r="BP11" s="314">
        <f>BD11</f>
        <v>42464</v>
      </c>
      <c r="BQ11" s="99">
        <v>1249</v>
      </c>
      <c r="BR11" s="83">
        <f t="shared" si="16"/>
        <v>4371.5</v>
      </c>
      <c r="BS11" s="174">
        <v>220</v>
      </c>
      <c r="BT11" s="83">
        <f t="shared" si="17"/>
        <v>770</v>
      </c>
      <c r="BU11" s="174">
        <v>6776</v>
      </c>
      <c r="BV11" s="83">
        <f t="shared" si="18"/>
        <v>47432</v>
      </c>
      <c r="BW11" s="174"/>
      <c r="BX11" s="174">
        <v>28</v>
      </c>
      <c r="BY11" s="174">
        <v>28</v>
      </c>
      <c r="BZ11" s="100">
        <f t="shared" si="10"/>
        <v>1877.625</v>
      </c>
      <c r="CA11" s="308" t="str">
        <f>BO11</f>
        <v>LUNES</v>
      </c>
      <c r="CB11" s="316">
        <f>BP11</f>
        <v>42464</v>
      </c>
      <c r="CC11" s="99">
        <v>650</v>
      </c>
      <c r="CD11" s="74">
        <f t="shared" si="19"/>
        <v>1950</v>
      </c>
      <c r="CE11" s="174">
        <v>275</v>
      </c>
      <c r="CF11" s="74">
        <f t="shared" si="20"/>
        <v>825</v>
      </c>
      <c r="CG11" s="174">
        <v>3096</v>
      </c>
      <c r="CH11" s="74">
        <f t="shared" si="21"/>
        <v>18576</v>
      </c>
      <c r="CI11" s="174"/>
      <c r="CJ11" s="174">
        <v>16</v>
      </c>
      <c r="CK11" s="174">
        <v>16</v>
      </c>
      <c r="CL11" s="100">
        <f t="shared" si="22"/>
        <v>1334.4375</v>
      </c>
      <c r="CM11" s="308" t="str">
        <f>CA11</f>
        <v>LUNES</v>
      </c>
      <c r="CN11" s="318">
        <f>CB11</f>
        <v>42464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LUNES</v>
      </c>
      <c r="CZ11" s="306">
        <f>CN11</f>
        <v>42464</v>
      </c>
      <c r="DA11" s="99">
        <v>495</v>
      </c>
      <c r="DB11" s="83">
        <f t="shared" si="27"/>
        <v>1732.5</v>
      </c>
      <c r="DC11" s="174">
        <v>101</v>
      </c>
      <c r="DD11" s="83">
        <f t="shared" si="28"/>
        <v>353.5</v>
      </c>
      <c r="DE11" s="174">
        <v>2454</v>
      </c>
      <c r="DF11" s="83">
        <f t="shared" si="29"/>
        <v>17178</v>
      </c>
      <c r="DG11" s="174"/>
      <c r="DH11" s="174">
        <v>14</v>
      </c>
      <c r="DI11" s="174">
        <v>14</v>
      </c>
      <c r="DJ11" s="100">
        <f t="shared" si="30"/>
        <v>1376</v>
      </c>
      <c r="DK11" s="308" t="str">
        <f>CY11</f>
        <v>LUNES</v>
      </c>
      <c r="DL11" s="310">
        <f>CZ11</f>
        <v>42464</v>
      </c>
      <c r="DM11" s="102">
        <v>24</v>
      </c>
      <c r="DN11" s="74">
        <f t="shared" si="31"/>
        <v>90</v>
      </c>
      <c r="DO11" s="1">
        <v>86</v>
      </c>
      <c r="DP11" s="74">
        <f t="shared" si="32"/>
        <v>322.5</v>
      </c>
      <c r="DQ11" s="1">
        <v>435</v>
      </c>
      <c r="DR11" s="74">
        <f t="shared" si="33"/>
        <v>3262.5</v>
      </c>
      <c r="DS11" s="1"/>
      <c r="DT11" s="1">
        <v>4</v>
      </c>
      <c r="DU11" s="110">
        <f t="shared" si="34"/>
        <v>4</v>
      </c>
      <c r="DV11" s="108">
        <f t="shared" si="35"/>
        <v>918.75</v>
      </c>
    </row>
    <row r="12" spans="2:129" ht="19.5" thickBot="1" x14ac:dyDescent="0.35">
      <c r="B12" s="274">
        <v>99</v>
      </c>
      <c r="C12" s="38" t="s">
        <v>26</v>
      </c>
      <c r="D12" s="132">
        <f t="shared" si="11"/>
        <v>42468</v>
      </c>
      <c r="E12" s="144">
        <v>85911</v>
      </c>
      <c r="F12" s="144">
        <v>101220</v>
      </c>
      <c r="G12" s="2">
        <v>42234</v>
      </c>
      <c r="H12" s="170"/>
      <c r="I12" s="171">
        <v>34643</v>
      </c>
      <c r="J12" s="24">
        <f t="shared" si="0"/>
        <v>264008</v>
      </c>
      <c r="K12" s="7">
        <v>8022.5</v>
      </c>
      <c r="L12" s="7">
        <v>47668.5</v>
      </c>
      <c r="M12" s="23">
        <f t="shared" si="1"/>
        <v>319699</v>
      </c>
      <c r="N12" s="47"/>
      <c r="O12" s="48"/>
      <c r="P12" s="8">
        <f t="shared" si="2"/>
        <v>42468</v>
      </c>
      <c r="Q12" s="3">
        <v>44750</v>
      </c>
      <c r="R12" s="3">
        <v>1053</v>
      </c>
      <c r="S12" s="3">
        <v>1491</v>
      </c>
      <c r="T12" s="3"/>
      <c r="U12" s="3"/>
      <c r="V12" s="3"/>
      <c r="W12" s="3">
        <v>812</v>
      </c>
      <c r="X12" s="3"/>
      <c r="Y12" s="3">
        <v>6036</v>
      </c>
      <c r="Z12" s="3"/>
      <c r="AA12" s="6"/>
      <c r="AB12" s="3">
        <v>350</v>
      </c>
      <c r="AC12" s="3">
        <v>1200</v>
      </c>
      <c r="AD12" s="3"/>
      <c r="AE12" s="3"/>
      <c r="AF12" s="3"/>
      <c r="AG12" s="3"/>
      <c r="AH12" s="3"/>
      <c r="AI12" s="3"/>
      <c r="AJ12" s="25"/>
      <c r="AK12" s="3"/>
      <c r="AL12" s="53">
        <v>18108</v>
      </c>
      <c r="AM12" s="44">
        <f t="shared" si="3"/>
        <v>73800</v>
      </c>
      <c r="AN12" s="9">
        <v>1300</v>
      </c>
      <c r="AO12" s="9">
        <f t="shared" si="4"/>
        <v>319699</v>
      </c>
      <c r="AP12" s="49">
        <f>'[2]ABR 16'!$I$12</f>
        <v>12671.25</v>
      </c>
      <c r="AQ12" s="46">
        <f t="shared" si="12"/>
        <v>407470.25</v>
      </c>
      <c r="AS12" s="276">
        <f t="shared" si="5"/>
        <v>99</v>
      </c>
      <c r="AT12" s="5" t="str">
        <f t="shared" si="5"/>
        <v>VIERNES</v>
      </c>
      <c r="AU12" s="8">
        <f t="shared" si="5"/>
        <v>42468</v>
      </c>
      <c r="AV12" s="69">
        <f t="shared" si="6"/>
        <v>12273</v>
      </c>
      <c r="AW12" s="69">
        <f t="shared" si="6"/>
        <v>14460</v>
      </c>
      <c r="AX12" s="69">
        <f t="shared" si="7"/>
        <v>7039</v>
      </c>
      <c r="AY12" s="69">
        <f t="shared" si="13"/>
        <v>0</v>
      </c>
      <c r="AZ12" s="157">
        <f t="shared" si="13"/>
        <v>4949</v>
      </c>
      <c r="BA12" s="159">
        <f t="shared" si="8"/>
        <v>38721</v>
      </c>
      <c r="BC12" s="309"/>
      <c r="BD12" s="313"/>
      <c r="BE12" s="135">
        <v>1060</v>
      </c>
      <c r="BF12" s="82">
        <f t="shared" si="36"/>
        <v>3710</v>
      </c>
      <c r="BG12" s="79">
        <v>588</v>
      </c>
      <c r="BH12" s="82">
        <f t="shared" si="14"/>
        <v>2058</v>
      </c>
      <c r="BI12" s="79">
        <v>6033</v>
      </c>
      <c r="BJ12" s="82">
        <f t="shared" si="15"/>
        <v>42231</v>
      </c>
      <c r="BK12" s="79">
        <v>29</v>
      </c>
      <c r="BL12" s="174">
        <v>26</v>
      </c>
      <c r="BM12" s="174">
        <v>24</v>
      </c>
      <c r="BN12" s="119">
        <f t="shared" si="9"/>
        <v>1999.9583333333333</v>
      </c>
      <c r="BO12" s="309"/>
      <c r="BP12" s="315"/>
      <c r="BQ12" s="99">
        <v>1125</v>
      </c>
      <c r="BR12" s="83">
        <f t="shared" si="16"/>
        <v>3937.5</v>
      </c>
      <c r="BS12" s="174">
        <v>300</v>
      </c>
      <c r="BT12" s="83">
        <f t="shared" si="17"/>
        <v>1050</v>
      </c>
      <c r="BU12" s="174">
        <v>7405</v>
      </c>
      <c r="BV12" s="83">
        <f t="shared" si="18"/>
        <v>51835</v>
      </c>
      <c r="BW12" s="174">
        <v>28</v>
      </c>
      <c r="BX12" s="174">
        <v>26</v>
      </c>
      <c r="BY12" s="174">
        <v>26</v>
      </c>
      <c r="BZ12" s="100">
        <f t="shared" si="10"/>
        <v>2185.4807692307691</v>
      </c>
      <c r="CA12" s="309"/>
      <c r="CB12" s="317"/>
      <c r="CC12" s="99">
        <v>588</v>
      </c>
      <c r="CD12" s="74">
        <f t="shared" si="19"/>
        <v>1764</v>
      </c>
      <c r="CE12" s="174">
        <v>190</v>
      </c>
      <c r="CF12" s="74">
        <f t="shared" si="20"/>
        <v>570</v>
      </c>
      <c r="CG12" s="174">
        <v>2842</v>
      </c>
      <c r="CH12" s="74">
        <f t="shared" si="21"/>
        <v>17052</v>
      </c>
      <c r="CI12" s="174">
        <v>16</v>
      </c>
      <c r="CJ12" s="174">
        <v>12</v>
      </c>
      <c r="CK12" s="174">
        <v>12</v>
      </c>
      <c r="CL12" s="100">
        <f t="shared" si="22"/>
        <v>1615.5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384</v>
      </c>
      <c r="DB12" s="83">
        <f t="shared" si="27"/>
        <v>1344</v>
      </c>
      <c r="DC12" s="174">
        <v>89</v>
      </c>
      <c r="DD12" s="83">
        <f t="shared" si="28"/>
        <v>311.5</v>
      </c>
      <c r="DE12" s="174">
        <v>2367</v>
      </c>
      <c r="DF12" s="83">
        <f t="shared" si="29"/>
        <v>16569</v>
      </c>
      <c r="DG12" s="174">
        <v>14</v>
      </c>
      <c r="DH12" s="174">
        <v>14</v>
      </c>
      <c r="DI12" s="174">
        <v>13</v>
      </c>
      <c r="DJ12" s="100">
        <f t="shared" si="30"/>
        <v>1401.8846153846155</v>
      </c>
      <c r="DK12" s="309"/>
      <c r="DL12" s="311"/>
      <c r="DM12" s="102">
        <v>25</v>
      </c>
      <c r="DN12" s="74">
        <f t="shared" si="31"/>
        <v>93.75</v>
      </c>
      <c r="DO12" s="1">
        <v>106</v>
      </c>
      <c r="DP12" s="74">
        <f t="shared" si="32"/>
        <v>397.5</v>
      </c>
      <c r="DQ12" s="1">
        <v>484</v>
      </c>
      <c r="DR12" s="74">
        <f t="shared" si="33"/>
        <v>3630</v>
      </c>
      <c r="DS12" s="1">
        <v>4</v>
      </c>
      <c r="DT12" s="1">
        <v>4</v>
      </c>
      <c r="DU12" s="110">
        <f t="shared" si="34"/>
        <v>4</v>
      </c>
      <c r="DV12" s="108">
        <f t="shared" si="35"/>
        <v>1030.3125</v>
      </c>
    </row>
    <row r="13" spans="2:129" ht="19.5" thickBot="1" x14ac:dyDescent="0.35">
      <c r="B13" s="274">
        <v>100</v>
      </c>
      <c r="C13" s="38" t="s">
        <v>143</v>
      </c>
      <c r="D13" s="132">
        <f t="shared" si="11"/>
        <v>42469</v>
      </c>
      <c r="E13" s="144">
        <v>58016</v>
      </c>
      <c r="F13" s="144">
        <v>75194</v>
      </c>
      <c r="G13" s="2">
        <v>25320</v>
      </c>
      <c r="H13" s="170"/>
      <c r="I13" s="171">
        <v>26992</v>
      </c>
      <c r="J13" s="24">
        <f t="shared" si="0"/>
        <v>185522</v>
      </c>
      <c r="K13" s="7">
        <v>6287</v>
      </c>
      <c r="L13" s="7">
        <v>20833</v>
      </c>
      <c r="M13" s="23">
        <f t="shared" si="1"/>
        <v>212642</v>
      </c>
      <c r="N13" s="47"/>
      <c r="O13" s="48"/>
      <c r="P13" s="8">
        <f t="shared" si="2"/>
        <v>42469</v>
      </c>
      <c r="Q13" s="3">
        <v>0</v>
      </c>
      <c r="R13" s="3"/>
      <c r="S13" s="3"/>
      <c r="T13" s="3"/>
      <c r="U13" s="3"/>
      <c r="V13" s="3"/>
      <c r="W13" s="3"/>
      <c r="X13" s="3"/>
      <c r="Y13" s="3"/>
      <c r="Z13" s="3"/>
      <c r="AA13" s="6"/>
      <c r="AB13" s="3"/>
      <c r="AC13" s="3"/>
      <c r="AD13" s="3"/>
      <c r="AE13" s="3"/>
      <c r="AF13" s="3"/>
      <c r="AG13" s="3"/>
      <c r="AH13" s="3"/>
      <c r="AI13" s="3"/>
      <c r="AJ13" s="25"/>
      <c r="AK13" s="3"/>
      <c r="AL13" s="53"/>
      <c r="AM13" s="44">
        <f t="shared" si="3"/>
        <v>0</v>
      </c>
      <c r="AN13" s="9">
        <v>0</v>
      </c>
      <c r="AO13" s="9">
        <f t="shared" si="4"/>
        <v>212642</v>
      </c>
      <c r="AP13" s="49">
        <f>'[2]ABR 16'!$I$13</f>
        <v>9022.5</v>
      </c>
      <c r="AQ13" s="46">
        <f t="shared" si="12"/>
        <v>221664.5</v>
      </c>
      <c r="AS13" s="276">
        <f t="shared" si="5"/>
        <v>100</v>
      </c>
      <c r="AT13" s="5" t="str">
        <f t="shared" si="5"/>
        <v xml:space="preserve">SABADO </v>
      </c>
      <c r="AU13" s="8">
        <f t="shared" si="5"/>
        <v>42469</v>
      </c>
      <c r="AV13" s="69">
        <f t="shared" si="6"/>
        <v>8288</v>
      </c>
      <c r="AW13" s="69">
        <f t="shared" si="6"/>
        <v>10742</v>
      </c>
      <c r="AX13" s="69">
        <f t="shared" si="7"/>
        <v>4220</v>
      </c>
      <c r="AY13" s="69">
        <f t="shared" si="13"/>
        <v>0</v>
      </c>
      <c r="AZ13" s="157">
        <f t="shared" si="13"/>
        <v>3856</v>
      </c>
      <c r="BA13" s="159">
        <f t="shared" si="8"/>
        <v>27106</v>
      </c>
      <c r="BC13" s="308" t="str">
        <f>C9</f>
        <v>MARTES</v>
      </c>
      <c r="BD13" s="312">
        <f>AU9</f>
        <v>42465</v>
      </c>
      <c r="BE13" s="135">
        <v>2601</v>
      </c>
      <c r="BF13" s="82">
        <f t="shared" si="36"/>
        <v>9103.5</v>
      </c>
      <c r="BG13" s="79">
        <v>313</v>
      </c>
      <c r="BH13" s="82">
        <f t="shared" si="14"/>
        <v>1095.5</v>
      </c>
      <c r="BI13" s="79">
        <v>6387</v>
      </c>
      <c r="BJ13" s="82">
        <f t="shared" si="15"/>
        <v>44709</v>
      </c>
      <c r="BK13" s="79"/>
      <c r="BL13" s="174">
        <v>34</v>
      </c>
      <c r="BM13" s="174">
        <v>34</v>
      </c>
      <c r="BN13" s="119">
        <f t="shared" si="9"/>
        <v>1614.9411764705883</v>
      </c>
      <c r="BO13" s="308" t="str">
        <f>BC13</f>
        <v>MARTES</v>
      </c>
      <c r="BP13" s="314">
        <f>BD13</f>
        <v>42465</v>
      </c>
      <c r="BQ13" s="99">
        <v>2157</v>
      </c>
      <c r="BR13" s="83">
        <f t="shared" si="16"/>
        <v>7549.5</v>
      </c>
      <c r="BS13" s="174">
        <v>262</v>
      </c>
      <c r="BT13" s="83">
        <f t="shared" si="17"/>
        <v>917</v>
      </c>
      <c r="BU13" s="174">
        <v>7432</v>
      </c>
      <c r="BV13" s="83">
        <f t="shared" si="18"/>
        <v>52024</v>
      </c>
      <c r="BW13" s="174"/>
      <c r="BX13" s="174">
        <v>30</v>
      </c>
      <c r="BY13" s="174">
        <v>27</v>
      </c>
      <c r="BZ13" s="100">
        <f t="shared" si="10"/>
        <v>2240.3888888888887</v>
      </c>
      <c r="CA13" s="308" t="str">
        <f>BO13</f>
        <v>MARTES</v>
      </c>
      <c r="CB13" s="316">
        <f>BP13</f>
        <v>42465</v>
      </c>
      <c r="CC13" s="99">
        <v>1815</v>
      </c>
      <c r="CD13" s="74">
        <f t="shared" si="19"/>
        <v>5445</v>
      </c>
      <c r="CE13" s="174">
        <v>378</v>
      </c>
      <c r="CF13" s="74">
        <f t="shared" si="20"/>
        <v>1134</v>
      </c>
      <c r="CG13" s="174">
        <v>4125</v>
      </c>
      <c r="CH13" s="74">
        <f t="shared" si="21"/>
        <v>24750</v>
      </c>
      <c r="CI13" s="174"/>
      <c r="CJ13" s="174">
        <v>21</v>
      </c>
      <c r="CK13" s="174">
        <v>21</v>
      </c>
      <c r="CL13" s="100">
        <f t="shared" si="22"/>
        <v>1491.8571428571429</v>
      </c>
      <c r="CM13" s="308" t="str">
        <f>CA13</f>
        <v>MARTES</v>
      </c>
      <c r="CN13" s="318">
        <f>CB13</f>
        <v>42465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MARTES</v>
      </c>
      <c r="CZ13" s="306">
        <f>CN13</f>
        <v>42465</v>
      </c>
      <c r="DA13" s="99">
        <v>733</v>
      </c>
      <c r="DB13" s="83">
        <f t="shared" si="27"/>
        <v>2565.5</v>
      </c>
      <c r="DC13" s="174">
        <v>77</v>
      </c>
      <c r="DD13" s="83">
        <f t="shared" si="28"/>
        <v>269.5</v>
      </c>
      <c r="DE13" s="174">
        <v>2723</v>
      </c>
      <c r="DF13" s="83">
        <f t="shared" si="29"/>
        <v>19061</v>
      </c>
      <c r="DG13" s="174"/>
      <c r="DH13" s="174">
        <v>13</v>
      </c>
      <c r="DI13" s="174">
        <v>13</v>
      </c>
      <c r="DJ13" s="100">
        <f t="shared" si="30"/>
        <v>1684.3076923076924</v>
      </c>
      <c r="DK13" s="308" t="str">
        <f>CY13</f>
        <v>MARTES</v>
      </c>
      <c r="DL13" s="310">
        <f>CZ13</f>
        <v>42465</v>
      </c>
      <c r="DM13" s="102">
        <v>49</v>
      </c>
      <c r="DN13" s="74">
        <f t="shared" si="31"/>
        <v>183.75</v>
      </c>
      <c r="DO13" s="1">
        <v>136</v>
      </c>
      <c r="DP13" s="74">
        <f t="shared" si="32"/>
        <v>510</v>
      </c>
      <c r="DQ13" s="1">
        <v>420</v>
      </c>
      <c r="DR13" s="74">
        <f t="shared" si="33"/>
        <v>3150</v>
      </c>
      <c r="DS13" s="1"/>
      <c r="DT13" s="1">
        <v>4</v>
      </c>
      <c r="DU13" s="110">
        <f t="shared" si="34"/>
        <v>4</v>
      </c>
      <c r="DV13" s="108">
        <f t="shared" si="35"/>
        <v>960.9375</v>
      </c>
    </row>
    <row r="14" spans="2:129" ht="19.5" thickBot="1" x14ac:dyDescent="0.35">
      <c r="B14" s="274">
        <v>101</v>
      </c>
      <c r="C14" s="38" t="s">
        <v>144</v>
      </c>
      <c r="D14" s="132">
        <f t="shared" si="11"/>
        <v>42470</v>
      </c>
      <c r="E14" s="144">
        <v>43379</v>
      </c>
      <c r="F14" s="144">
        <v>43386</v>
      </c>
      <c r="G14" s="2">
        <v>14280</v>
      </c>
      <c r="H14" s="170"/>
      <c r="I14" s="171">
        <v>9898</v>
      </c>
      <c r="J14" s="24">
        <f t="shared" si="0"/>
        <v>110943</v>
      </c>
      <c r="K14" s="7">
        <v>5175.5</v>
      </c>
      <c r="L14" s="7">
        <v>8188.5</v>
      </c>
      <c r="M14" s="23">
        <f t="shared" si="1"/>
        <v>124307</v>
      </c>
      <c r="N14" s="47"/>
      <c r="O14" s="48"/>
      <c r="P14" s="8">
        <f t="shared" si="2"/>
        <v>42470</v>
      </c>
      <c r="Q14" s="3">
        <v>0</v>
      </c>
      <c r="R14" s="3"/>
      <c r="S14" s="3"/>
      <c r="T14" s="3"/>
      <c r="U14" s="3"/>
      <c r="V14" s="3"/>
      <c r="W14" s="3"/>
      <c r="X14" s="3"/>
      <c r="Y14" s="3"/>
      <c r="Z14" s="3"/>
      <c r="AA14" s="6"/>
      <c r="AB14" s="3"/>
      <c r="AC14" s="3"/>
      <c r="AD14" s="3"/>
      <c r="AE14" s="3"/>
      <c r="AF14" s="3"/>
      <c r="AG14" s="3"/>
      <c r="AH14" s="3"/>
      <c r="AI14" s="3"/>
      <c r="AJ14" s="25"/>
      <c r="AK14" s="3"/>
      <c r="AL14" s="53"/>
      <c r="AM14" s="44">
        <f t="shared" si="3"/>
        <v>0</v>
      </c>
      <c r="AN14" s="9">
        <v>0</v>
      </c>
      <c r="AO14" s="9">
        <f t="shared" si="4"/>
        <v>124307</v>
      </c>
      <c r="AP14" s="49">
        <f>'[2]ABR 16'!$I$14</f>
        <v>5992.5</v>
      </c>
      <c r="AQ14" s="46">
        <f t="shared" si="12"/>
        <v>130299.5</v>
      </c>
      <c r="AS14" s="276">
        <f t="shared" si="5"/>
        <v>101</v>
      </c>
      <c r="AT14" s="5" t="str">
        <f t="shared" si="5"/>
        <v xml:space="preserve">DOMINGO </v>
      </c>
      <c r="AU14" s="8">
        <f t="shared" si="5"/>
        <v>42470</v>
      </c>
      <c r="AV14" s="69">
        <f t="shared" si="6"/>
        <v>6197</v>
      </c>
      <c r="AW14" s="69">
        <f t="shared" si="6"/>
        <v>6198</v>
      </c>
      <c r="AX14" s="69">
        <f t="shared" si="7"/>
        <v>2380</v>
      </c>
      <c r="AY14" s="69">
        <f t="shared" si="13"/>
        <v>0</v>
      </c>
      <c r="AZ14" s="157">
        <f t="shared" si="13"/>
        <v>1414</v>
      </c>
      <c r="BA14" s="159">
        <f t="shared" si="8"/>
        <v>16189</v>
      </c>
      <c r="BC14" s="309"/>
      <c r="BD14" s="313"/>
      <c r="BE14" s="135">
        <v>2261</v>
      </c>
      <c r="BF14" s="82">
        <f t="shared" si="36"/>
        <v>7913.5</v>
      </c>
      <c r="BG14" s="79">
        <v>402</v>
      </c>
      <c r="BH14" s="82">
        <f t="shared" si="14"/>
        <v>1407</v>
      </c>
      <c r="BI14" s="79">
        <v>6277</v>
      </c>
      <c r="BJ14" s="82">
        <f t="shared" si="15"/>
        <v>43939</v>
      </c>
      <c r="BK14" s="79">
        <v>35</v>
      </c>
      <c r="BL14" s="174">
        <v>33</v>
      </c>
      <c r="BM14" s="174">
        <v>33</v>
      </c>
      <c r="BN14" s="119">
        <f t="shared" si="9"/>
        <v>1613.9242424242425</v>
      </c>
      <c r="BO14" s="309"/>
      <c r="BP14" s="315"/>
      <c r="BQ14" s="99">
        <v>2044</v>
      </c>
      <c r="BR14" s="83">
        <f t="shared" si="16"/>
        <v>7154</v>
      </c>
      <c r="BS14" s="174">
        <v>197</v>
      </c>
      <c r="BT14" s="83">
        <f t="shared" si="17"/>
        <v>689.5</v>
      </c>
      <c r="BU14" s="174">
        <v>6793</v>
      </c>
      <c r="BV14" s="83">
        <f t="shared" si="18"/>
        <v>47551</v>
      </c>
      <c r="BW14" s="174">
        <v>27</v>
      </c>
      <c r="BX14" s="174">
        <v>24</v>
      </c>
      <c r="BY14" s="174">
        <v>24</v>
      </c>
      <c r="BZ14" s="100">
        <f t="shared" si="10"/>
        <v>2308.1041666666665</v>
      </c>
      <c r="CA14" s="309"/>
      <c r="CB14" s="317"/>
      <c r="CC14" s="99">
        <v>1746</v>
      </c>
      <c r="CD14" s="74">
        <f t="shared" si="19"/>
        <v>5238</v>
      </c>
      <c r="CE14" s="174">
        <v>254</v>
      </c>
      <c r="CF14" s="74">
        <f t="shared" si="20"/>
        <v>762</v>
      </c>
      <c r="CG14" s="174">
        <v>3659</v>
      </c>
      <c r="CH14" s="74">
        <f t="shared" si="21"/>
        <v>21954</v>
      </c>
      <c r="CI14" s="174">
        <v>19</v>
      </c>
      <c r="CJ14" s="174">
        <v>18</v>
      </c>
      <c r="CK14" s="174">
        <v>17</v>
      </c>
      <c r="CL14" s="100">
        <f t="shared" si="22"/>
        <v>1644.3529411764705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617</v>
      </c>
      <c r="DB14" s="83">
        <f t="shared" si="27"/>
        <v>2159.5</v>
      </c>
      <c r="DC14" s="174">
        <v>68</v>
      </c>
      <c r="DD14" s="83">
        <f t="shared" si="28"/>
        <v>238</v>
      </c>
      <c r="DE14" s="174">
        <v>2537</v>
      </c>
      <c r="DF14" s="83">
        <f t="shared" si="29"/>
        <v>17759</v>
      </c>
      <c r="DG14" s="174">
        <v>13</v>
      </c>
      <c r="DH14" s="174">
        <v>13</v>
      </c>
      <c r="DI14" s="174">
        <v>13</v>
      </c>
      <c r="DJ14" s="100">
        <f t="shared" si="30"/>
        <v>1550.5</v>
      </c>
      <c r="DK14" s="309"/>
      <c r="DL14" s="311"/>
      <c r="DM14" s="102">
        <v>76</v>
      </c>
      <c r="DN14" s="74">
        <f t="shared" si="31"/>
        <v>285</v>
      </c>
      <c r="DO14" s="1">
        <v>182</v>
      </c>
      <c r="DP14" s="74">
        <f t="shared" si="32"/>
        <v>682.5</v>
      </c>
      <c r="DQ14" s="1">
        <v>509</v>
      </c>
      <c r="DR14" s="74">
        <f t="shared" si="33"/>
        <v>3817.5</v>
      </c>
      <c r="DS14" s="1">
        <v>4</v>
      </c>
      <c r="DT14" s="1">
        <v>4</v>
      </c>
      <c r="DU14" s="110">
        <f t="shared" si="34"/>
        <v>4</v>
      </c>
      <c r="DV14" s="108">
        <f t="shared" si="35"/>
        <v>1196.25</v>
      </c>
    </row>
    <row r="15" spans="2:129" ht="19.5" thickBot="1" x14ac:dyDescent="0.35">
      <c r="B15" s="274">
        <v>102</v>
      </c>
      <c r="C15" s="38" t="s">
        <v>24</v>
      </c>
      <c r="D15" s="132">
        <f t="shared" si="11"/>
        <v>42471</v>
      </c>
      <c r="E15" s="144">
        <v>86303</v>
      </c>
      <c r="F15" s="144">
        <v>102557</v>
      </c>
      <c r="G15" s="2">
        <v>40968</v>
      </c>
      <c r="H15" s="170"/>
      <c r="I15" s="171">
        <v>32809</v>
      </c>
      <c r="J15" s="24">
        <f t="shared" si="0"/>
        <v>262637</v>
      </c>
      <c r="K15" s="7">
        <v>6847.5</v>
      </c>
      <c r="L15" s="7">
        <v>48732.5</v>
      </c>
      <c r="M15" s="23">
        <f t="shared" si="1"/>
        <v>318217</v>
      </c>
      <c r="N15" s="47"/>
      <c r="O15" s="48"/>
      <c r="P15" s="8">
        <f t="shared" si="2"/>
        <v>42471</v>
      </c>
      <c r="Q15" s="3">
        <v>121750</v>
      </c>
      <c r="R15" s="3">
        <v>1521</v>
      </c>
      <c r="S15" s="3">
        <v>1947</v>
      </c>
      <c r="T15" s="3"/>
      <c r="U15" s="3">
        <v>15041</v>
      </c>
      <c r="V15" s="3"/>
      <c r="W15" s="3">
        <v>580</v>
      </c>
      <c r="X15" s="3">
        <v>116</v>
      </c>
      <c r="Y15" s="3">
        <v>6036</v>
      </c>
      <c r="Z15" s="3"/>
      <c r="AA15" s="6"/>
      <c r="AB15" s="3">
        <v>350</v>
      </c>
      <c r="AC15" s="3">
        <v>1200</v>
      </c>
      <c r="AD15" s="3"/>
      <c r="AE15" s="3"/>
      <c r="AF15" s="3"/>
      <c r="AG15" s="3"/>
      <c r="AH15" s="3"/>
      <c r="AI15" s="3"/>
      <c r="AJ15" s="25"/>
      <c r="AK15" s="3"/>
      <c r="AL15" s="53">
        <v>6036</v>
      </c>
      <c r="AM15" s="44">
        <f t="shared" si="3"/>
        <v>154577</v>
      </c>
      <c r="AN15" s="9">
        <v>6369.76</v>
      </c>
      <c r="AO15" s="9">
        <f t="shared" si="4"/>
        <v>318217</v>
      </c>
      <c r="AP15" s="49">
        <f>'[2]ABR 16'!$I$15</f>
        <v>9390</v>
      </c>
      <c r="AQ15" s="46">
        <f t="shared" si="12"/>
        <v>488553.76</v>
      </c>
      <c r="AS15" s="276">
        <f t="shared" si="5"/>
        <v>102</v>
      </c>
      <c r="AT15" s="5" t="str">
        <f t="shared" si="5"/>
        <v>LUNES</v>
      </c>
      <c r="AU15" s="8">
        <f t="shared" si="5"/>
        <v>42471</v>
      </c>
      <c r="AV15" s="69">
        <f t="shared" si="6"/>
        <v>12329</v>
      </c>
      <c r="AW15" s="69">
        <f t="shared" si="6"/>
        <v>14651</v>
      </c>
      <c r="AX15" s="69">
        <f t="shared" si="7"/>
        <v>6828</v>
      </c>
      <c r="AY15" s="69">
        <f t="shared" si="13"/>
        <v>0</v>
      </c>
      <c r="AZ15" s="157">
        <f t="shared" si="13"/>
        <v>4687</v>
      </c>
      <c r="BA15" s="159">
        <f t="shared" si="8"/>
        <v>38495</v>
      </c>
      <c r="BC15" s="308" t="str">
        <f>C10</f>
        <v>MIERCOLES</v>
      </c>
      <c r="BD15" s="312">
        <f>AU10</f>
        <v>42466</v>
      </c>
      <c r="BE15" s="135">
        <v>2738</v>
      </c>
      <c r="BF15" s="82">
        <f t="shared" si="36"/>
        <v>9583</v>
      </c>
      <c r="BG15" s="79">
        <v>353</v>
      </c>
      <c r="BH15" s="82">
        <f t="shared" si="14"/>
        <v>1235.5</v>
      </c>
      <c r="BI15" s="79">
        <v>5989</v>
      </c>
      <c r="BJ15" s="82">
        <f t="shared" si="15"/>
        <v>41923</v>
      </c>
      <c r="BK15" s="79"/>
      <c r="BL15" s="174">
        <v>36</v>
      </c>
      <c r="BM15" s="174">
        <v>35</v>
      </c>
      <c r="BN15" s="119">
        <f t="shared" si="9"/>
        <v>1506.9</v>
      </c>
      <c r="BO15" s="308" t="str">
        <f>BC15</f>
        <v>MIERCOLES</v>
      </c>
      <c r="BP15" s="314">
        <f>BD15</f>
        <v>42466</v>
      </c>
      <c r="BQ15" s="99">
        <v>2266</v>
      </c>
      <c r="BR15" s="83">
        <f t="shared" si="16"/>
        <v>7931</v>
      </c>
      <c r="BS15" s="174">
        <v>249</v>
      </c>
      <c r="BT15" s="83">
        <f t="shared" si="17"/>
        <v>871.5</v>
      </c>
      <c r="BU15" s="174">
        <v>7147</v>
      </c>
      <c r="BV15" s="83">
        <f t="shared" si="18"/>
        <v>50029</v>
      </c>
      <c r="BW15" s="174"/>
      <c r="BX15" s="174">
        <v>26</v>
      </c>
      <c r="BY15" s="174">
        <v>26</v>
      </c>
      <c r="BZ15" s="100">
        <f t="shared" si="10"/>
        <v>2262.75</v>
      </c>
      <c r="CA15" s="308" t="str">
        <f>BO15</f>
        <v>MIERCOLES</v>
      </c>
      <c r="CB15" s="316">
        <f>BP15</f>
        <v>42466</v>
      </c>
      <c r="CC15" s="99">
        <v>1944</v>
      </c>
      <c r="CD15" s="74">
        <f t="shared" si="19"/>
        <v>5832</v>
      </c>
      <c r="CE15" s="174">
        <v>423</v>
      </c>
      <c r="CF15" s="74">
        <f t="shared" si="20"/>
        <v>1269</v>
      </c>
      <c r="CG15" s="174">
        <v>3997</v>
      </c>
      <c r="CH15" s="74">
        <f t="shared" si="21"/>
        <v>23982</v>
      </c>
      <c r="CI15" s="174"/>
      <c r="CJ15" s="174">
        <v>21</v>
      </c>
      <c r="CK15" s="174">
        <v>21</v>
      </c>
      <c r="CL15" s="100">
        <f t="shared" si="22"/>
        <v>1480.1428571428571</v>
      </c>
      <c r="CM15" s="308" t="str">
        <f>CA15</f>
        <v>MIERCOLES</v>
      </c>
      <c r="CN15" s="318">
        <f>CB15</f>
        <v>42466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MIERCOLES</v>
      </c>
      <c r="CZ15" s="306">
        <f>CN15</f>
        <v>42466</v>
      </c>
      <c r="DA15" s="99">
        <v>693</v>
      </c>
      <c r="DB15" s="83">
        <f t="shared" si="27"/>
        <v>2425.5</v>
      </c>
      <c r="DC15" s="174">
        <v>63</v>
      </c>
      <c r="DD15" s="83">
        <f t="shared" si="28"/>
        <v>220.5</v>
      </c>
      <c r="DE15" s="174">
        <v>2315</v>
      </c>
      <c r="DF15" s="83">
        <f t="shared" si="29"/>
        <v>16205</v>
      </c>
      <c r="DG15" s="174"/>
      <c r="DH15" s="174">
        <v>13</v>
      </c>
      <c r="DI15" s="174">
        <v>13</v>
      </c>
      <c r="DJ15" s="100">
        <f t="shared" si="30"/>
        <v>1450.0769230769231</v>
      </c>
      <c r="DK15" s="308" t="str">
        <f>CY15</f>
        <v>MIERCOLES</v>
      </c>
      <c r="DL15" s="310">
        <f>CZ15</f>
        <v>42466</v>
      </c>
      <c r="DM15" s="102">
        <v>42</v>
      </c>
      <c r="DN15" s="74">
        <f t="shared" si="31"/>
        <v>157.5</v>
      </c>
      <c r="DO15" s="1">
        <v>132</v>
      </c>
      <c r="DP15" s="74">
        <f t="shared" si="32"/>
        <v>495</v>
      </c>
      <c r="DQ15" s="1">
        <v>451</v>
      </c>
      <c r="DR15" s="74">
        <f t="shared" si="33"/>
        <v>3382.5</v>
      </c>
      <c r="DS15" s="1"/>
      <c r="DT15" s="1">
        <v>4</v>
      </c>
      <c r="DU15" s="110">
        <f t="shared" si="34"/>
        <v>4</v>
      </c>
      <c r="DV15" s="108">
        <f t="shared" si="35"/>
        <v>1008.75</v>
      </c>
    </row>
    <row r="16" spans="2:129" ht="19.5" thickBot="1" x14ac:dyDescent="0.35">
      <c r="B16" s="274">
        <v>103</v>
      </c>
      <c r="C16" s="38" t="s">
        <v>21</v>
      </c>
      <c r="D16" s="132">
        <f t="shared" si="11"/>
        <v>42472</v>
      </c>
      <c r="E16" s="144">
        <v>80451</v>
      </c>
      <c r="F16" s="144">
        <v>102004</v>
      </c>
      <c r="G16" s="2">
        <v>40464</v>
      </c>
      <c r="H16" s="170"/>
      <c r="I16" s="171">
        <v>34251</v>
      </c>
      <c r="J16" s="24">
        <f t="shared" si="0"/>
        <v>257170</v>
      </c>
      <c r="K16" s="7">
        <v>6292.5</v>
      </c>
      <c r="L16" s="7">
        <v>49486.5</v>
      </c>
      <c r="M16" s="23">
        <f t="shared" si="1"/>
        <v>312949</v>
      </c>
      <c r="N16" s="47"/>
      <c r="O16" s="48"/>
      <c r="P16" s="8">
        <f t="shared" si="2"/>
        <v>42472</v>
      </c>
      <c r="Q16" s="3">
        <v>63250</v>
      </c>
      <c r="R16" s="3">
        <v>2340</v>
      </c>
      <c r="S16" s="3">
        <v>649</v>
      </c>
      <c r="T16" s="3"/>
      <c r="U16" s="3">
        <v>15041</v>
      </c>
      <c r="V16" s="3"/>
      <c r="W16" s="3">
        <v>116</v>
      </c>
      <c r="X16" s="3">
        <v>174</v>
      </c>
      <c r="Y16" s="3">
        <v>6036</v>
      </c>
      <c r="Z16" s="3"/>
      <c r="AA16" s="6"/>
      <c r="AB16" s="3">
        <v>350</v>
      </c>
      <c r="AC16" s="3">
        <v>500</v>
      </c>
      <c r="AD16" s="3"/>
      <c r="AE16" s="3"/>
      <c r="AF16" s="3"/>
      <c r="AG16" s="3"/>
      <c r="AH16" s="3"/>
      <c r="AI16" s="3"/>
      <c r="AJ16" s="25"/>
      <c r="AK16" s="3"/>
      <c r="AL16" s="53">
        <v>18108</v>
      </c>
      <c r="AM16" s="44">
        <f t="shared" si="3"/>
        <v>106564</v>
      </c>
      <c r="AN16" s="9">
        <v>0</v>
      </c>
      <c r="AO16" s="9">
        <f t="shared" si="4"/>
        <v>312949</v>
      </c>
      <c r="AP16" s="49">
        <f>'[2]ABR 16'!$I$16</f>
        <v>10342.5</v>
      </c>
      <c r="AQ16" s="46">
        <f t="shared" si="12"/>
        <v>429855.5</v>
      </c>
      <c r="AR16" s="68"/>
      <c r="AS16" s="276">
        <f t="shared" si="5"/>
        <v>103</v>
      </c>
      <c r="AT16" s="5" t="str">
        <f t="shared" si="5"/>
        <v>MARTES</v>
      </c>
      <c r="AU16" s="8">
        <f t="shared" si="5"/>
        <v>42472</v>
      </c>
      <c r="AV16" s="69">
        <f t="shared" si="6"/>
        <v>11493</v>
      </c>
      <c r="AW16" s="69">
        <f t="shared" si="6"/>
        <v>14572</v>
      </c>
      <c r="AX16" s="69">
        <f t="shared" si="7"/>
        <v>6744</v>
      </c>
      <c r="AY16" s="69">
        <f t="shared" si="13"/>
        <v>0</v>
      </c>
      <c r="AZ16" s="157">
        <f t="shared" si="13"/>
        <v>4893</v>
      </c>
      <c r="BA16" s="159">
        <f t="shared" si="8"/>
        <v>37702</v>
      </c>
      <c r="BC16" s="309"/>
      <c r="BD16" s="313"/>
      <c r="BE16" s="135">
        <v>2321</v>
      </c>
      <c r="BF16" s="82">
        <f t="shared" si="36"/>
        <v>8123.5</v>
      </c>
      <c r="BG16" s="79">
        <v>421</v>
      </c>
      <c r="BH16" s="82">
        <f t="shared" si="14"/>
        <v>1473.5</v>
      </c>
      <c r="BI16" s="79">
        <v>6149</v>
      </c>
      <c r="BJ16" s="82">
        <f t="shared" si="15"/>
        <v>43043</v>
      </c>
      <c r="BK16" s="79">
        <v>36</v>
      </c>
      <c r="BL16" s="174">
        <v>35</v>
      </c>
      <c r="BM16" s="174">
        <v>32</v>
      </c>
      <c r="BN16" s="119">
        <f t="shared" si="9"/>
        <v>1645</v>
      </c>
      <c r="BO16" s="309"/>
      <c r="BP16" s="315"/>
      <c r="BQ16" s="99">
        <v>2051</v>
      </c>
      <c r="BR16" s="83">
        <f t="shared" si="16"/>
        <v>7178.5</v>
      </c>
      <c r="BS16" s="174">
        <v>242</v>
      </c>
      <c r="BT16" s="83">
        <f t="shared" si="17"/>
        <v>847</v>
      </c>
      <c r="BU16" s="174">
        <v>6461</v>
      </c>
      <c r="BV16" s="83">
        <f t="shared" si="18"/>
        <v>45227</v>
      </c>
      <c r="BW16" s="174">
        <v>29</v>
      </c>
      <c r="BX16" s="174">
        <v>25</v>
      </c>
      <c r="BY16" s="174">
        <v>26</v>
      </c>
      <c r="BZ16" s="100">
        <f t="shared" si="10"/>
        <v>2048.1730769230771</v>
      </c>
      <c r="CA16" s="309"/>
      <c r="CB16" s="317"/>
      <c r="CC16" s="99">
        <v>1795</v>
      </c>
      <c r="CD16" s="74">
        <f t="shared" si="19"/>
        <v>5385</v>
      </c>
      <c r="CE16" s="174">
        <v>217</v>
      </c>
      <c r="CF16" s="74">
        <f t="shared" si="20"/>
        <v>651</v>
      </c>
      <c r="CG16" s="174">
        <v>3405</v>
      </c>
      <c r="CH16" s="74">
        <f t="shared" si="21"/>
        <v>20430</v>
      </c>
      <c r="CI16" s="174">
        <v>20</v>
      </c>
      <c r="CJ16" s="174">
        <v>20</v>
      </c>
      <c r="CK16" s="174">
        <v>20</v>
      </c>
      <c r="CL16" s="100">
        <f t="shared" si="22"/>
        <v>1323.3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656</v>
      </c>
      <c r="DB16" s="83">
        <f t="shared" si="27"/>
        <v>2296</v>
      </c>
      <c r="DC16" s="174">
        <v>74</v>
      </c>
      <c r="DD16" s="83">
        <f t="shared" si="28"/>
        <v>259</v>
      </c>
      <c r="DE16" s="174">
        <v>2672</v>
      </c>
      <c r="DF16" s="83">
        <f t="shared" si="29"/>
        <v>18704</v>
      </c>
      <c r="DG16" s="174">
        <v>13</v>
      </c>
      <c r="DH16" s="174">
        <v>13</v>
      </c>
      <c r="DI16" s="174">
        <v>13</v>
      </c>
      <c r="DJ16" s="100">
        <f t="shared" si="30"/>
        <v>1635.3076923076924</v>
      </c>
      <c r="DK16" s="309"/>
      <c r="DL16" s="311"/>
      <c r="DM16" s="102">
        <v>77</v>
      </c>
      <c r="DN16" s="74">
        <f t="shared" si="31"/>
        <v>288.75</v>
      </c>
      <c r="DO16" s="1">
        <v>224</v>
      </c>
      <c r="DP16" s="74">
        <f t="shared" si="32"/>
        <v>840</v>
      </c>
      <c r="DQ16" s="1">
        <v>638</v>
      </c>
      <c r="DR16" s="74">
        <f t="shared" si="33"/>
        <v>4785</v>
      </c>
      <c r="DS16" s="1">
        <v>4</v>
      </c>
      <c r="DT16" s="1">
        <v>4</v>
      </c>
      <c r="DU16" s="110">
        <f t="shared" si="34"/>
        <v>4</v>
      </c>
      <c r="DV16" s="108">
        <f t="shared" si="35"/>
        <v>1478.4375</v>
      </c>
    </row>
    <row r="17" spans="2:126" ht="19.5" thickBot="1" x14ac:dyDescent="0.35">
      <c r="B17" s="274">
        <v>104</v>
      </c>
      <c r="C17" s="38" t="s">
        <v>145</v>
      </c>
      <c r="D17" s="132">
        <f t="shared" si="11"/>
        <v>42473</v>
      </c>
      <c r="E17" s="144">
        <v>80703</v>
      </c>
      <c r="F17" s="144">
        <v>102473</v>
      </c>
      <c r="G17" s="2">
        <v>39900</v>
      </c>
      <c r="H17" s="170"/>
      <c r="I17" s="171">
        <v>36855</v>
      </c>
      <c r="J17" s="24">
        <f t="shared" si="0"/>
        <v>259931</v>
      </c>
      <c r="K17" s="7">
        <v>6437.5</v>
      </c>
      <c r="L17" s="7">
        <v>50027.5</v>
      </c>
      <c r="M17" s="23">
        <f t="shared" si="1"/>
        <v>316396</v>
      </c>
      <c r="N17" s="47"/>
      <c r="O17" s="48"/>
      <c r="P17" s="8">
        <f t="shared" si="2"/>
        <v>42473</v>
      </c>
      <c r="Q17" s="3">
        <v>107250</v>
      </c>
      <c r="R17" s="3">
        <v>1287</v>
      </c>
      <c r="S17" s="3">
        <v>4670</v>
      </c>
      <c r="T17" s="3"/>
      <c r="U17" s="3"/>
      <c r="V17" s="3"/>
      <c r="W17" s="3">
        <v>522</v>
      </c>
      <c r="X17" s="3">
        <v>58</v>
      </c>
      <c r="Y17" s="3"/>
      <c r="Z17" s="3"/>
      <c r="AA17" s="6"/>
      <c r="AB17" s="3">
        <v>350</v>
      </c>
      <c r="AC17" s="3">
        <v>1200</v>
      </c>
      <c r="AD17" s="3"/>
      <c r="AE17" s="3"/>
      <c r="AF17" s="3">
        <v>990</v>
      </c>
      <c r="AG17" s="3"/>
      <c r="AH17" s="3"/>
      <c r="AI17" s="3"/>
      <c r="AJ17" s="25"/>
      <c r="AK17" s="3"/>
      <c r="AL17" s="53">
        <v>6036</v>
      </c>
      <c r="AM17" s="44">
        <f t="shared" si="3"/>
        <v>122363</v>
      </c>
      <c r="AN17" s="9">
        <v>2500</v>
      </c>
      <c r="AO17" s="9">
        <f t="shared" si="4"/>
        <v>316396</v>
      </c>
      <c r="AP17" s="49">
        <f>'[2]ABR 16'!$I$17</f>
        <v>11790</v>
      </c>
      <c r="AQ17" s="46">
        <f t="shared" si="12"/>
        <v>453049</v>
      </c>
      <c r="AR17" s="68"/>
      <c r="AS17" s="276">
        <f t="shared" si="5"/>
        <v>104</v>
      </c>
      <c r="AT17" s="5" t="str">
        <f t="shared" si="5"/>
        <v>MIERCOLES</v>
      </c>
      <c r="AU17" s="8">
        <f t="shared" si="5"/>
        <v>42473</v>
      </c>
      <c r="AV17" s="69">
        <f t="shared" si="6"/>
        <v>11529</v>
      </c>
      <c r="AW17" s="69">
        <f t="shared" si="6"/>
        <v>14639</v>
      </c>
      <c r="AX17" s="69">
        <f t="shared" si="7"/>
        <v>6650</v>
      </c>
      <c r="AY17" s="69">
        <f t="shared" si="13"/>
        <v>0</v>
      </c>
      <c r="AZ17" s="157">
        <f t="shared" si="13"/>
        <v>5265</v>
      </c>
      <c r="BA17" s="159">
        <f t="shared" si="8"/>
        <v>38083</v>
      </c>
      <c r="BC17" s="308" t="str">
        <f>C11</f>
        <v>JUEVES</v>
      </c>
      <c r="BD17" s="312">
        <f>AU11</f>
        <v>42467</v>
      </c>
      <c r="BE17" s="135">
        <v>2678</v>
      </c>
      <c r="BF17" s="82">
        <f t="shared" si="36"/>
        <v>9373</v>
      </c>
      <c r="BG17" s="79">
        <v>351</v>
      </c>
      <c r="BH17" s="82">
        <f t="shared" si="14"/>
        <v>1228.5</v>
      </c>
      <c r="BI17" s="79">
        <v>5913</v>
      </c>
      <c r="BJ17" s="82">
        <f t="shared" si="15"/>
        <v>41391</v>
      </c>
      <c r="BK17" s="79"/>
      <c r="BL17" s="174">
        <v>32</v>
      </c>
      <c r="BM17" s="174">
        <v>32</v>
      </c>
      <c r="BN17" s="119">
        <f t="shared" si="9"/>
        <v>1624.765625</v>
      </c>
      <c r="BO17" s="308" t="str">
        <f>BC17</f>
        <v>JUEVES</v>
      </c>
      <c r="BP17" s="314">
        <f>BD17</f>
        <v>42467</v>
      </c>
      <c r="BQ17" s="99">
        <v>2603</v>
      </c>
      <c r="BR17" s="83">
        <f t="shared" si="16"/>
        <v>9110.5</v>
      </c>
      <c r="BS17" s="174">
        <v>280</v>
      </c>
      <c r="BT17" s="83">
        <f t="shared" si="17"/>
        <v>980</v>
      </c>
      <c r="BU17" s="174">
        <v>7182</v>
      </c>
      <c r="BV17" s="83">
        <f t="shared" si="18"/>
        <v>50274</v>
      </c>
      <c r="BW17" s="174"/>
      <c r="BX17" s="174">
        <v>27</v>
      </c>
      <c r="BY17" s="174">
        <v>27</v>
      </c>
      <c r="BZ17" s="100">
        <f t="shared" si="10"/>
        <v>2235.7222222222222</v>
      </c>
      <c r="CA17" s="308" t="str">
        <f>BO17</f>
        <v>JUEVES</v>
      </c>
      <c r="CB17" s="316">
        <f>BP17</f>
        <v>42467</v>
      </c>
      <c r="CC17" s="99">
        <v>2002</v>
      </c>
      <c r="CD17" s="74">
        <f t="shared" si="19"/>
        <v>6006</v>
      </c>
      <c r="CE17" s="174">
        <v>185</v>
      </c>
      <c r="CF17" s="74">
        <f t="shared" si="20"/>
        <v>555</v>
      </c>
      <c r="CG17" s="174">
        <v>3793</v>
      </c>
      <c r="CH17" s="74">
        <f t="shared" si="21"/>
        <v>22758</v>
      </c>
      <c r="CI17" s="174"/>
      <c r="CJ17" s="174">
        <v>20</v>
      </c>
      <c r="CK17" s="174">
        <v>20</v>
      </c>
      <c r="CL17" s="100">
        <f t="shared" si="22"/>
        <v>1465.95</v>
      </c>
      <c r="CM17" s="308" t="str">
        <f>CA17</f>
        <v>JUEVES</v>
      </c>
      <c r="CN17" s="318">
        <f>CB17</f>
        <v>42467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JUEVES</v>
      </c>
      <c r="CZ17" s="306">
        <f>CN17</f>
        <v>42467</v>
      </c>
      <c r="DA17" s="99">
        <v>755</v>
      </c>
      <c r="DB17" s="83">
        <f t="shared" si="27"/>
        <v>2642.5</v>
      </c>
      <c r="DC17" s="174">
        <v>45</v>
      </c>
      <c r="DD17" s="83">
        <f t="shared" si="28"/>
        <v>157.5</v>
      </c>
      <c r="DE17" s="174">
        <v>2429</v>
      </c>
      <c r="DF17" s="83">
        <f t="shared" si="29"/>
        <v>17003</v>
      </c>
      <c r="DG17" s="174"/>
      <c r="DH17" s="174">
        <v>13</v>
      </c>
      <c r="DI17" s="174">
        <v>13</v>
      </c>
      <c r="DJ17" s="100">
        <f t="shared" si="30"/>
        <v>1523.3076923076924</v>
      </c>
      <c r="DK17" s="308" t="str">
        <f>CY17</f>
        <v>JUEVES</v>
      </c>
      <c r="DL17" s="310">
        <f>CZ17</f>
        <v>42467</v>
      </c>
      <c r="DM17" s="102">
        <v>78</v>
      </c>
      <c r="DN17" s="74">
        <f t="shared" si="31"/>
        <v>292.5</v>
      </c>
      <c r="DO17" s="1">
        <v>154</v>
      </c>
      <c r="DP17" s="74">
        <f t="shared" si="32"/>
        <v>577.5</v>
      </c>
      <c r="DQ17" s="1">
        <v>541</v>
      </c>
      <c r="DR17" s="74">
        <f t="shared" si="33"/>
        <v>4057.5</v>
      </c>
      <c r="DS17" s="1"/>
      <c r="DT17" s="1">
        <v>5</v>
      </c>
      <c r="DU17" s="110">
        <f t="shared" si="34"/>
        <v>5</v>
      </c>
      <c r="DV17" s="108">
        <f t="shared" si="35"/>
        <v>985.5</v>
      </c>
    </row>
    <row r="18" spans="2:126" ht="19.5" thickBot="1" x14ac:dyDescent="0.35">
      <c r="B18" s="274">
        <v>105</v>
      </c>
      <c r="C18" s="38" t="s">
        <v>25</v>
      </c>
      <c r="D18" s="132">
        <f t="shared" si="11"/>
        <v>42474</v>
      </c>
      <c r="E18" s="144">
        <v>79499</v>
      </c>
      <c r="F18" s="144">
        <v>102683</v>
      </c>
      <c r="G18" s="2">
        <v>39906</v>
      </c>
      <c r="H18" s="170"/>
      <c r="I18" s="171">
        <v>34454</v>
      </c>
      <c r="J18" s="24">
        <f t="shared" si="0"/>
        <v>256542</v>
      </c>
      <c r="K18" s="7">
        <v>6439</v>
      </c>
      <c r="L18" s="7">
        <v>50394</v>
      </c>
      <c r="M18" s="23">
        <f t="shared" si="1"/>
        <v>313375</v>
      </c>
      <c r="N18" s="47"/>
      <c r="O18" s="48"/>
      <c r="P18" s="8">
        <f t="shared" si="2"/>
        <v>42474</v>
      </c>
      <c r="Q18" s="3">
        <v>101900</v>
      </c>
      <c r="R18" s="3">
        <v>1521</v>
      </c>
      <c r="S18" s="3">
        <v>2918</v>
      </c>
      <c r="T18" s="3"/>
      <c r="U18" s="3"/>
      <c r="V18" s="3"/>
      <c r="W18" s="3">
        <v>406</v>
      </c>
      <c r="X18" s="3"/>
      <c r="Y18" s="3"/>
      <c r="Z18" s="3"/>
      <c r="AA18" s="6"/>
      <c r="AB18" s="3">
        <v>1050</v>
      </c>
      <c r="AC18" s="3">
        <v>1100</v>
      </c>
      <c r="AD18" s="3"/>
      <c r="AE18" s="3"/>
      <c r="AF18" s="3"/>
      <c r="AG18" s="3"/>
      <c r="AH18" s="3"/>
      <c r="AI18" s="3"/>
      <c r="AJ18" s="25"/>
      <c r="AK18" s="3"/>
      <c r="AL18" s="53">
        <v>6036</v>
      </c>
      <c r="AM18" s="44">
        <f t="shared" si="3"/>
        <v>114931</v>
      </c>
      <c r="AN18" s="9">
        <v>3185.13</v>
      </c>
      <c r="AO18" s="9">
        <f t="shared" si="4"/>
        <v>313375</v>
      </c>
      <c r="AP18" s="49">
        <f>'[2]ABR 16'!$I$18</f>
        <v>10807.5</v>
      </c>
      <c r="AQ18" s="46">
        <f t="shared" si="12"/>
        <v>442298.63</v>
      </c>
      <c r="AS18" s="276">
        <f t="shared" si="5"/>
        <v>105</v>
      </c>
      <c r="AT18" s="5" t="str">
        <f t="shared" si="5"/>
        <v>JUEVES</v>
      </c>
      <c r="AU18" s="8">
        <f t="shared" si="5"/>
        <v>42474</v>
      </c>
      <c r="AV18" s="69">
        <f t="shared" si="6"/>
        <v>11357</v>
      </c>
      <c r="AW18" s="69">
        <f t="shared" si="6"/>
        <v>14669</v>
      </c>
      <c r="AX18" s="69">
        <f t="shared" si="7"/>
        <v>6651</v>
      </c>
      <c r="AY18" s="69">
        <f t="shared" si="13"/>
        <v>0</v>
      </c>
      <c r="AZ18" s="157">
        <f t="shared" si="13"/>
        <v>4922</v>
      </c>
      <c r="BA18" s="159">
        <f t="shared" si="8"/>
        <v>37599</v>
      </c>
      <c r="BC18" s="309"/>
      <c r="BD18" s="313"/>
      <c r="BE18" s="135">
        <v>2399</v>
      </c>
      <c r="BF18" s="82">
        <f t="shared" si="36"/>
        <v>8396.5</v>
      </c>
      <c r="BG18" s="79">
        <v>358</v>
      </c>
      <c r="BH18" s="82">
        <f t="shared" si="14"/>
        <v>1253</v>
      </c>
      <c r="BI18" s="79">
        <v>6202</v>
      </c>
      <c r="BJ18" s="82">
        <f t="shared" si="15"/>
        <v>43414</v>
      </c>
      <c r="BK18" s="79">
        <v>36</v>
      </c>
      <c r="BL18" s="174">
        <v>35</v>
      </c>
      <c r="BM18" s="174">
        <v>32</v>
      </c>
      <c r="BN18" s="119">
        <f t="shared" si="9"/>
        <v>1658.234375</v>
      </c>
      <c r="BO18" s="309"/>
      <c r="BP18" s="315"/>
      <c r="BQ18" s="99">
        <v>2221</v>
      </c>
      <c r="BR18" s="83">
        <f t="shared" si="16"/>
        <v>7773.5</v>
      </c>
      <c r="BS18" s="174">
        <v>214</v>
      </c>
      <c r="BT18" s="83">
        <f t="shared" si="17"/>
        <v>749</v>
      </c>
      <c r="BU18" s="174">
        <v>6898</v>
      </c>
      <c r="BV18" s="83">
        <f t="shared" si="18"/>
        <v>48286</v>
      </c>
      <c r="BW18" s="174">
        <v>28</v>
      </c>
      <c r="BX18" s="174">
        <v>24</v>
      </c>
      <c r="BY18" s="174">
        <v>25</v>
      </c>
      <c r="BZ18" s="100">
        <f t="shared" si="10"/>
        <v>2272.34</v>
      </c>
      <c r="CA18" s="309"/>
      <c r="CB18" s="317"/>
      <c r="CC18" s="99">
        <v>1826</v>
      </c>
      <c r="CD18" s="74">
        <f t="shared" si="19"/>
        <v>5478</v>
      </c>
      <c r="CE18" s="174">
        <v>204</v>
      </c>
      <c r="CF18" s="74">
        <f t="shared" si="20"/>
        <v>612</v>
      </c>
      <c r="CG18" s="174">
        <v>3188</v>
      </c>
      <c r="CH18" s="74">
        <f t="shared" si="21"/>
        <v>19128</v>
      </c>
      <c r="CI18" s="174">
        <v>20</v>
      </c>
      <c r="CJ18" s="174">
        <v>17</v>
      </c>
      <c r="CK18" s="174">
        <v>20</v>
      </c>
      <c r="CL18" s="100">
        <f t="shared" si="22"/>
        <v>1260.9000000000001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729</v>
      </c>
      <c r="DB18" s="83">
        <f t="shared" si="27"/>
        <v>2551.5</v>
      </c>
      <c r="DC18" s="174">
        <v>64</v>
      </c>
      <c r="DD18" s="83">
        <f t="shared" si="28"/>
        <v>224</v>
      </c>
      <c r="DE18" s="174">
        <v>2673</v>
      </c>
      <c r="DF18" s="83">
        <f t="shared" si="29"/>
        <v>18711</v>
      </c>
      <c r="DG18" s="174">
        <v>13</v>
      </c>
      <c r="DH18" s="174">
        <v>14</v>
      </c>
      <c r="DI18" s="174">
        <v>13</v>
      </c>
      <c r="DJ18" s="100">
        <f t="shared" si="30"/>
        <v>1652.8076923076924</v>
      </c>
      <c r="DK18" s="309"/>
      <c r="DL18" s="311"/>
      <c r="DM18" s="102">
        <v>66</v>
      </c>
      <c r="DN18" s="74">
        <f t="shared" si="31"/>
        <v>247.5</v>
      </c>
      <c r="DO18" s="1">
        <v>176</v>
      </c>
      <c r="DP18" s="74">
        <f t="shared" si="32"/>
        <v>660</v>
      </c>
      <c r="DQ18" s="1">
        <v>574</v>
      </c>
      <c r="DR18" s="74">
        <f t="shared" si="33"/>
        <v>4305</v>
      </c>
      <c r="DS18" s="1">
        <v>5</v>
      </c>
      <c r="DT18" s="1">
        <v>4</v>
      </c>
      <c r="DU18" s="110">
        <f t="shared" si="34"/>
        <v>4</v>
      </c>
      <c r="DV18" s="108">
        <f t="shared" si="35"/>
        <v>1303.125</v>
      </c>
    </row>
    <row r="19" spans="2:126" ht="19.5" thickBot="1" x14ac:dyDescent="0.35">
      <c r="B19" s="274">
        <v>106</v>
      </c>
      <c r="C19" s="38" t="s">
        <v>26</v>
      </c>
      <c r="D19" s="132">
        <f t="shared" si="11"/>
        <v>42475</v>
      </c>
      <c r="E19" s="144">
        <v>86079</v>
      </c>
      <c r="F19" s="144">
        <v>105483</v>
      </c>
      <c r="G19" s="2">
        <v>44388</v>
      </c>
      <c r="H19" s="170"/>
      <c r="I19" s="171">
        <v>37429</v>
      </c>
      <c r="J19" s="24">
        <f t="shared" si="0"/>
        <v>273379</v>
      </c>
      <c r="K19" s="7">
        <v>8199</v>
      </c>
      <c r="L19" s="7">
        <v>48442.5</v>
      </c>
      <c r="M19" s="23">
        <f t="shared" si="1"/>
        <v>330020.5</v>
      </c>
      <c r="N19" s="47"/>
      <c r="O19" s="48"/>
      <c r="P19" s="8">
        <f t="shared" si="2"/>
        <v>42475</v>
      </c>
      <c r="Q19" s="3">
        <v>141900</v>
      </c>
      <c r="R19" s="3">
        <v>2223</v>
      </c>
      <c r="S19" s="3">
        <v>5898</v>
      </c>
      <c r="T19" s="3"/>
      <c r="U19" s="3"/>
      <c r="V19" s="3"/>
      <c r="W19" s="3">
        <v>348</v>
      </c>
      <c r="X19" s="3">
        <v>58</v>
      </c>
      <c r="Y19" s="3">
        <v>6036</v>
      </c>
      <c r="Z19" s="3"/>
      <c r="AA19" s="6"/>
      <c r="AB19" s="3">
        <v>1050</v>
      </c>
      <c r="AC19" s="3">
        <v>3000</v>
      </c>
      <c r="AD19" s="3"/>
      <c r="AE19" s="3"/>
      <c r="AF19" s="3"/>
      <c r="AG19" s="3"/>
      <c r="AH19" s="3"/>
      <c r="AI19" s="3"/>
      <c r="AJ19" s="25">
        <v>6000</v>
      </c>
      <c r="AK19" s="3"/>
      <c r="AL19" s="53">
        <v>6036</v>
      </c>
      <c r="AM19" s="44">
        <f t="shared" si="3"/>
        <v>172549</v>
      </c>
      <c r="AN19" s="9">
        <v>0</v>
      </c>
      <c r="AO19" s="9">
        <f t="shared" si="4"/>
        <v>330020.5</v>
      </c>
      <c r="AP19" s="49">
        <f>'[2]ABR 16'!$I$19</f>
        <v>11823.75</v>
      </c>
      <c r="AQ19" s="46">
        <f t="shared" si="12"/>
        <v>514393.25</v>
      </c>
      <c r="AR19" s="68">
        <f>SUM(AW10:AW14)</f>
        <v>59088</v>
      </c>
      <c r="AS19" s="276">
        <f t="shared" si="5"/>
        <v>106</v>
      </c>
      <c r="AT19" s="5" t="str">
        <f t="shared" si="5"/>
        <v>VIERNES</v>
      </c>
      <c r="AU19" s="8">
        <f t="shared" si="5"/>
        <v>42475</v>
      </c>
      <c r="AV19" s="69">
        <f t="shared" si="6"/>
        <v>12297</v>
      </c>
      <c r="AW19" s="69">
        <f t="shared" si="6"/>
        <v>15069</v>
      </c>
      <c r="AX19" s="69">
        <f t="shared" si="7"/>
        <v>7398</v>
      </c>
      <c r="AY19" s="69">
        <f t="shared" si="13"/>
        <v>0</v>
      </c>
      <c r="AZ19" s="157">
        <f t="shared" si="13"/>
        <v>5347</v>
      </c>
      <c r="BA19" s="159">
        <f t="shared" si="8"/>
        <v>40111</v>
      </c>
      <c r="BC19" s="308" t="str">
        <f>C12</f>
        <v>VIERNES</v>
      </c>
      <c r="BD19" s="312">
        <f>AU12</f>
        <v>42468</v>
      </c>
      <c r="BE19" s="135">
        <v>2654</v>
      </c>
      <c r="BF19" s="82">
        <f t="shared" si="36"/>
        <v>9289</v>
      </c>
      <c r="BG19" s="79">
        <v>384</v>
      </c>
      <c r="BH19" s="82">
        <f t="shared" si="14"/>
        <v>1344</v>
      </c>
      <c r="BI19" s="79">
        <v>6029</v>
      </c>
      <c r="BJ19" s="82">
        <f t="shared" si="15"/>
        <v>42203</v>
      </c>
      <c r="BK19" s="79"/>
      <c r="BL19" s="174">
        <v>32</v>
      </c>
      <c r="BM19" s="174">
        <v>33</v>
      </c>
      <c r="BN19" s="119">
        <f t="shared" si="9"/>
        <v>1601.090909090909</v>
      </c>
      <c r="BO19" s="308" t="str">
        <f>BC19</f>
        <v>VIERNES</v>
      </c>
      <c r="BP19" s="314">
        <f>BD19</f>
        <v>42468</v>
      </c>
      <c r="BQ19" s="99">
        <v>2214</v>
      </c>
      <c r="BR19" s="83">
        <f t="shared" si="16"/>
        <v>7749</v>
      </c>
      <c r="BS19" s="174">
        <v>411</v>
      </c>
      <c r="BT19" s="83">
        <f t="shared" si="17"/>
        <v>1438.5</v>
      </c>
      <c r="BU19" s="174">
        <v>7510</v>
      </c>
      <c r="BV19" s="83">
        <f t="shared" si="18"/>
        <v>52570</v>
      </c>
      <c r="BW19" s="174"/>
      <c r="BX19" s="174">
        <v>27</v>
      </c>
      <c r="BY19" s="174">
        <v>27</v>
      </c>
      <c r="BZ19" s="100">
        <f t="shared" si="10"/>
        <v>2287.3148148148148</v>
      </c>
      <c r="CA19" s="308" t="str">
        <f>BO19</f>
        <v>VIERNES</v>
      </c>
      <c r="CB19" s="316">
        <f>BP19</f>
        <v>42468</v>
      </c>
      <c r="CC19" s="99">
        <v>1615</v>
      </c>
      <c r="CD19" s="74">
        <f t="shared" si="19"/>
        <v>4845</v>
      </c>
      <c r="CE19" s="174">
        <v>437</v>
      </c>
      <c r="CF19" s="74">
        <f t="shared" si="20"/>
        <v>1311</v>
      </c>
      <c r="CG19" s="174">
        <v>3695</v>
      </c>
      <c r="CH19" s="74">
        <f t="shared" si="21"/>
        <v>22170</v>
      </c>
      <c r="CI19" s="174"/>
      <c r="CJ19" s="174">
        <v>20</v>
      </c>
      <c r="CK19" s="174">
        <v>19</v>
      </c>
      <c r="CL19" s="100">
        <f t="shared" si="22"/>
        <v>1490.8421052631579</v>
      </c>
      <c r="CM19" s="308" t="str">
        <f>CA19</f>
        <v>VIERNES</v>
      </c>
      <c r="CN19" s="318">
        <f>CB19</f>
        <v>42468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VIERNES</v>
      </c>
      <c r="CZ19" s="306">
        <f>CN19</f>
        <v>42468</v>
      </c>
      <c r="DA19" s="99">
        <v>634</v>
      </c>
      <c r="DB19" s="83">
        <f t="shared" si="27"/>
        <v>2219</v>
      </c>
      <c r="DC19" s="174">
        <v>77</v>
      </c>
      <c r="DD19" s="83">
        <f t="shared" si="28"/>
        <v>269.5</v>
      </c>
      <c r="DE19" s="174">
        <v>2186</v>
      </c>
      <c r="DF19" s="83">
        <f t="shared" si="29"/>
        <v>15302</v>
      </c>
      <c r="DG19" s="174"/>
      <c r="DH19" s="174">
        <v>11</v>
      </c>
      <c r="DI19" s="174">
        <v>12</v>
      </c>
      <c r="DJ19" s="100">
        <f t="shared" si="30"/>
        <v>1482.5416666666667</v>
      </c>
      <c r="DK19" s="308" t="str">
        <f>CY19</f>
        <v>VIERNES</v>
      </c>
      <c r="DL19" s="310">
        <f>CZ19</f>
        <v>42468</v>
      </c>
      <c r="DM19" s="102">
        <v>91</v>
      </c>
      <c r="DN19" s="74">
        <f t="shared" si="31"/>
        <v>341.25</v>
      </c>
      <c r="DO19" s="1">
        <v>126</v>
      </c>
      <c r="DP19" s="74">
        <f t="shared" si="32"/>
        <v>472.5</v>
      </c>
      <c r="DQ19" s="1">
        <v>715</v>
      </c>
      <c r="DR19" s="74">
        <f t="shared" si="33"/>
        <v>5362.5</v>
      </c>
      <c r="DS19" s="1"/>
      <c r="DT19" s="1">
        <v>5</v>
      </c>
      <c r="DU19" s="110">
        <f t="shared" si="34"/>
        <v>5</v>
      </c>
      <c r="DV19" s="108">
        <f t="shared" si="35"/>
        <v>1235.25</v>
      </c>
    </row>
    <row r="20" spans="2:126" ht="19.5" thickBot="1" x14ac:dyDescent="0.35">
      <c r="B20" s="274">
        <v>107</v>
      </c>
      <c r="C20" s="38" t="s">
        <v>143</v>
      </c>
      <c r="D20" s="132">
        <f t="shared" si="11"/>
        <v>42476</v>
      </c>
      <c r="E20" s="144">
        <v>57729</v>
      </c>
      <c r="F20" s="144">
        <v>80248</v>
      </c>
      <c r="G20" s="2">
        <v>25020</v>
      </c>
      <c r="H20" s="170"/>
      <c r="I20" s="171">
        <v>25543</v>
      </c>
      <c r="J20" s="24">
        <f t="shared" si="0"/>
        <v>188540</v>
      </c>
      <c r="K20" s="7">
        <v>6205</v>
      </c>
      <c r="L20" s="7">
        <v>20245.5</v>
      </c>
      <c r="M20" s="23">
        <f t="shared" si="1"/>
        <v>214990.5</v>
      </c>
      <c r="N20" s="47"/>
      <c r="O20" s="48"/>
      <c r="P20" s="8">
        <f t="shared" si="2"/>
        <v>42476</v>
      </c>
      <c r="Q20" s="3">
        <v>0</v>
      </c>
      <c r="R20" s="3"/>
      <c r="S20" s="3"/>
      <c r="T20" s="3"/>
      <c r="U20" s="3"/>
      <c r="V20" s="3"/>
      <c r="W20" s="3"/>
      <c r="X20" s="3"/>
      <c r="Y20" s="3"/>
      <c r="Z20" s="3"/>
      <c r="AA20" s="6"/>
      <c r="AB20" s="3"/>
      <c r="AC20" s="3"/>
      <c r="AD20" s="3"/>
      <c r="AE20" s="3"/>
      <c r="AF20" s="3"/>
      <c r="AG20" s="3"/>
      <c r="AH20" s="3"/>
      <c r="AI20" s="3"/>
      <c r="AJ20" s="25"/>
      <c r="AK20" s="3"/>
      <c r="AL20" s="53"/>
      <c r="AM20" s="44">
        <f t="shared" si="3"/>
        <v>0</v>
      </c>
      <c r="AN20" s="9">
        <v>0</v>
      </c>
      <c r="AO20" s="9">
        <f t="shared" si="4"/>
        <v>214990.5</v>
      </c>
      <c r="AP20" s="49">
        <f>'[2]ABR 16'!$I$20</f>
        <v>8805</v>
      </c>
      <c r="AQ20" s="46">
        <f t="shared" si="12"/>
        <v>223795.5</v>
      </c>
      <c r="AR20" s="68">
        <f>SUM(AW15:AW16)</f>
        <v>29223</v>
      </c>
      <c r="AS20" s="276">
        <f t="shared" si="5"/>
        <v>107</v>
      </c>
      <c r="AT20" s="5" t="str">
        <f t="shared" si="5"/>
        <v xml:space="preserve">SABADO </v>
      </c>
      <c r="AU20" s="8">
        <f t="shared" si="5"/>
        <v>42476</v>
      </c>
      <c r="AV20" s="69">
        <f t="shared" si="6"/>
        <v>8247</v>
      </c>
      <c r="AW20" s="69">
        <f t="shared" si="6"/>
        <v>11464</v>
      </c>
      <c r="AX20" s="69">
        <f t="shared" si="7"/>
        <v>4170</v>
      </c>
      <c r="AY20" s="69">
        <f t="shared" si="13"/>
        <v>0</v>
      </c>
      <c r="AZ20" s="157">
        <f t="shared" si="13"/>
        <v>3649</v>
      </c>
      <c r="BA20" s="159">
        <f t="shared" si="8"/>
        <v>27530</v>
      </c>
      <c r="BC20" s="309"/>
      <c r="BD20" s="313"/>
      <c r="BE20" s="135">
        <v>2284</v>
      </c>
      <c r="BF20" s="82">
        <f t="shared" si="36"/>
        <v>7994</v>
      </c>
      <c r="BG20" s="79">
        <v>462</v>
      </c>
      <c r="BH20" s="82">
        <f t="shared" si="14"/>
        <v>1617</v>
      </c>
      <c r="BI20" s="79">
        <v>6244</v>
      </c>
      <c r="BJ20" s="82">
        <f t="shared" si="15"/>
        <v>43708</v>
      </c>
      <c r="BK20" s="79">
        <v>34</v>
      </c>
      <c r="BL20" s="174">
        <v>33</v>
      </c>
      <c r="BM20" s="174">
        <v>33</v>
      </c>
      <c r="BN20" s="119">
        <f t="shared" si="9"/>
        <v>1615.7272727272727</v>
      </c>
      <c r="BO20" s="309"/>
      <c r="BP20" s="315"/>
      <c r="BQ20" s="99">
        <v>2306</v>
      </c>
      <c r="BR20" s="83">
        <f t="shared" si="16"/>
        <v>8071</v>
      </c>
      <c r="BS20" s="174">
        <v>257</v>
      </c>
      <c r="BT20" s="83">
        <f t="shared" si="17"/>
        <v>899.5</v>
      </c>
      <c r="BU20" s="174">
        <v>6950</v>
      </c>
      <c r="BV20" s="83">
        <f t="shared" si="18"/>
        <v>48650</v>
      </c>
      <c r="BW20" s="174">
        <v>26</v>
      </c>
      <c r="BX20" s="174">
        <v>25</v>
      </c>
      <c r="BY20" s="174">
        <v>27</v>
      </c>
      <c r="BZ20" s="100">
        <f t="shared" si="10"/>
        <v>2134.0925925925926</v>
      </c>
      <c r="CA20" s="309"/>
      <c r="CB20" s="317"/>
      <c r="CC20" s="99">
        <v>1678</v>
      </c>
      <c r="CD20" s="74">
        <f t="shared" si="19"/>
        <v>5034</v>
      </c>
      <c r="CE20" s="174">
        <v>276</v>
      </c>
      <c r="CF20" s="74">
        <f t="shared" si="20"/>
        <v>828</v>
      </c>
      <c r="CG20" s="174">
        <v>3344</v>
      </c>
      <c r="CH20" s="74">
        <f t="shared" si="21"/>
        <v>20064</v>
      </c>
      <c r="CI20" s="174">
        <v>20</v>
      </c>
      <c r="CJ20" s="174">
        <v>16</v>
      </c>
      <c r="CK20" s="174">
        <v>19</v>
      </c>
      <c r="CL20" s="100">
        <f t="shared" si="22"/>
        <v>1364.5263157894738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705</v>
      </c>
      <c r="DB20" s="83">
        <f t="shared" si="27"/>
        <v>2467.5</v>
      </c>
      <c r="DC20" s="174">
        <v>90</v>
      </c>
      <c r="DD20" s="83">
        <f t="shared" si="28"/>
        <v>315</v>
      </c>
      <c r="DE20" s="174">
        <v>2763</v>
      </c>
      <c r="DF20" s="83">
        <f t="shared" si="29"/>
        <v>19341</v>
      </c>
      <c r="DG20" s="174">
        <v>12</v>
      </c>
      <c r="DH20" s="174">
        <v>13</v>
      </c>
      <c r="DI20" s="174">
        <v>12</v>
      </c>
      <c r="DJ20" s="100">
        <f t="shared" si="30"/>
        <v>1843.625</v>
      </c>
      <c r="DK20" s="309"/>
      <c r="DL20" s="311"/>
      <c r="DM20" s="102">
        <v>114</v>
      </c>
      <c r="DN20" s="74">
        <f t="shared" si="31"/>
        <v>427.5</v>
      </c>
      <c r="DO20" s="1">
        <v>216</v>
      </c>
      <c r="DP20" s="74">
        <f t="shared" si="32"/>
        <v>810</v>
      </c>
      <c r="DQ20" s="1">
        <v>701</v>
      </c>
      <c r="DR20" s="74">
        <f t="shared" si="33"/>
        <v>5257.5</v>
      </c>
      <c r="DS20" s="1">
        <v>5</v>
      </c>
      <c r="DT20" s="1">
        <v>4</v>
      </c>
      <c r="DU20" s="110">
        <f t="shared" si="34"/>
        <v>4</v>
      </c>
      <c r="DV20" s="108">
        <f t="shared" si="35"/>
        <v>1623.75</v>
      </c>
    </row>
    <row r="21" spans="2:126" ht="19.5" thickBot="1" x14ac:dyDescent="0.35">
      <c r="B21" s="274">
        <v>108</v>
      </c>
      <c r="C21" s="38" t="s">
        <v>144</v>
      </c>
      <c r="D21" s="132">
        <f t="shared" si="11"/>
        <v>42477</v>
      </c>
      <c r="E21" s="144">
        <v>43302</v>
      </c>
      <c r="F21" s="144">
        <v>48223</v>
      </c>
      <c r="G21" s="2">
        <v>15564</v>
      </c>
      <c r="H21" s="170"/>
      <c r="I21" s="171">
        <v>10556</v>
      </c>
      <c r="J21" s="24">
        <f t="shared" si="0"/>
        <v>117645</v>
      </c>
      <c r="K21" s="7">
        <v>5211.5</v>
      </c>
      <c r="L21" s="7">
        <v>9011</v>
      </c>
      <c r="M21" s="23">
        <f t="shared" si="1"/>
        <v>131867.5</v>
      </c>
      <c r="N21" s="47"/>
      <c r="O21" s="48"/>
      <c r="P21" s="8">
        <f t="shared" si="2"/>
        <v>42477</v>
      </c>
      <c r="Q21" s="3">
        <v>0</v>
      </c>
      <c r="R21" s="3"/>
      <c r="S21" s="3"/>
      <c r="T21" s="3"/>
      <c r="U21" s="3"/>
      <c r="V21" s="3"/>
      <c r="W21" s="3"/>
      <c r="X21" s="3"/>
      <c r="Y21" s="3"/>
      <c r="Z21" s="3"/>
      <c r="AA21" s="6"/>
      <c r="AB21" s="3"/>
      <c r="AC21" s="3"/>
      <c r="AD21" s="3"/>
      <c r="AE21" s="3"/>
      <c r="AF21" s="3"/>
      <c r="AG21" s="3"/>
      <c r="AH21" s="3"/>
      <c r="AI21" s="3"/>
      <c r="AJ21" s="25"/>
      <c r="AK21" s="3"/>
      <c r="AL21" s="53"/>
      <c r="AM21" s="44">
        <f t="shared" si="3"/>
        <v>0</v>
      </c>
      <c r="AN21" s="9">
        <v>0</v>
      </c>
      <c r="AO21" s="9">
        <f t="shared" si="4"/>
        <v>131867.5</v>
      </c>
      <c r="AP21" s="49">
        <f>'[2]ABR 16'!$I$21</f>
        <v>5272.5</v>
      </c>
      <c r="AQ21" s="46">
        <f t="shared" si="12"/>
        <v>137140</v>
      </c>
      <c r="AS21" s="276">
        <f t="shared" si="5"/>
        <v>108</v>
      </c>
      <c r="AT21" s="5" t="str">
        <f t="shared" si="5"/>
        <v xml:space="preserve">DOMINGO </v>
      </c>
      <c r="AU21" s="8">
        <f t="shared" si="5"/>
        <v>42477</v>
      </c>
      <c r="AV21" s="69">
        <f t="shared" si="6"/>
        <v>6186</v>
      </c>
      <c r="AW21" s="69">
        <f t="shared" si="6"/>
        <v>6889</v>
      </c>
      <c r="AX21" s="69">
        <f t="shared" si="7"/>
        <v>2594</v>
      </c>
      <c r="AY21" s="69">
        <f t="shared" si="13"/>
        <v>0</v>
      </c>
      <c r="AZ21" s="157">
        <f t="shared" si="13"/>
        <v>1508</v>
      </c>
      <c r="BA21" s="159">
        <f t="shared" si="8"/>
        <v>17177</v>
      </c>
      <c r="BC21" s="308" t="str">
        <f>C13</f>
        <v xml:space="preserve">SABADO </v>
      </c>
      <c r="BD21" s="312">
        <f>AU13</f>
        <v>42469</v>
      </c>
      <c r="BE21" s="135">
        <v>814</v>
      </c>
      <c r="BF21" s="82">
        <f t="shared" si="36"/>
        <v>2849</v>
      </c>
      <c r="BG21" s="79">
        <v>247</v>
      </c>
      <c r="BH21" s="82">
        <f t="shared" si="14"/>
        <v>864.5</v>
      </c>
      <c r="BI21" s="79">
        <v>3317</v>
      </c>
      <c r="BJ21" s="82">
        <f t="shared" si="15"/>
        <v>23219</v>
      </c>
      <c r="BK21" s="79"/>
      <c r="BL21" s="174">
        <v>18</v>
      </c>
      <c r="BM21" s="174">
        <v>18</v>
      </c>
      <c r="BN21" s="119">
        <f t="shared" si="9"/>
        <v>1496.25</v>
      </c>
      <c r="BO21" s="308" t="str">
        <f>BC21</f>
        <v xml:space="preserve">SABADO </v>
      </c>
      <c r="BP21" s="314">
        <f>BD21</f>
        <v>42469</v>
      </c>
      <c r="BQ21" s="99">
        <v>1277</v>
      </c>
      <c r="BR21" s="83">
        <f t="shared" si="16"/>
        <v>4469.5</v>
      </c>
      <c r="BS21" s="174">
        <v>270</v>
      </c>
      <c r="BT21" s="83">
        <f t="shared" si="17"/>
        <v>945</v>
      </c>
      <c r="BU21" s="174">
        <v>5889</v>
      </c>
      <c r="BV21" s="83">
        <f t="shared" si="18"/>
        <v>41223</v>
      </c>
      <c r="BW21" s="174"/>
      <c r="BX21" s="174">
        <v>20</v>
      </c>
      <c r="BY21" s="174">
        <v>20</v>
      </c>
      <c r="BZ21" s="100">
        <f t="shared" si="10"/>
        <v>2331.875</v>
      </c>
      <c r="CA21" s="308" t="str">
        <f>BO21</f>
        <v xml:space="preserve">SABADO </v>
      </c>
      <c r="CB21" s="316">
        <f>BP21</f>
        <v>42469</v>
      </c>
      <c r="CC21" s="99">
        <v>739</v>
      </c>
      <c r="CD21" s="74">
        <f t="shared" si="19"/>
        <v>2217</v>
      </c>
      <c r="CE21" s="174">
        <v>169</v>
      </c>
      <c r="CF21" s="74">
        <f t="shared" si="20"/>
        <v>507</v>
      </c>
      <c r="CG21" s="174">
        <v>2087</v>
      </c>
      <c r="CH21" s="74">
        <f t="shared" si="21"/>
        <v>12522</v>
      </c>
      <c r="CI21" s="174"/>
      <c r="CJ21" s="174">
        <v>11</v>
      </c>
      <c r="CK21" s="174">
        <v>11</v>
      </c>
      <c r="CL21" s="100">
        <f t="shared" si="22"/>
        <v>1386</v>
      </c>
      <c r="CM21" s="308" t="str">
        <f>CA21</f>
        <v xml:space="preserve">SABADO </v>
      </c>
      <c r="CN21" s="318">
        <f>CB21</f>
        <v>42469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 xml:space="preserve">SABADO </v>
      </c>
      <c r="CZ21" s="306">
        <f>CN21</f>
        <v>42469</v>
      </c>
      <c r="DA21" s="99">
        <v>386</v>
      </c>
      <c r="DB21" s="83">
        <f t="shared" si="27"/>
        <v>1351</v>
      </c>
      <c r="DC21" s="174">
        <v>74</v>
      </c>
      <c r="DD21" s="83">
        <f t="shared" si="28"/>
        <v>259</v>
      </c>
      <c r="DE21" s="174">
        <v>1953</v>
      </c>
      <c r="DF21" s="83">
        <f t="shared" si="29"/>
        <v>13671</v>
      </c>
      <c r="DG21" s="174"/>
      <c r="DH21" s="174">
        <v>11</v>
      </c>
      <c r="DI21" s="174">
        <v>11</v>
      </c>
      <c r="DJ21" s="100">
        <f t="shared" si="30"/>
        <v>1389.1818181818182</v>
      </c>
      <c r="DK21" s="308" t="str">
        <f>CY21</f>
        <v xml:space="preserve">SABADO </v>
      </c>
      <c r="DL21" s="310">
        <f>CZ21</f>
        <v>42469</v>
      </c>
      <c r="DM21" s="102">
        <v>46</v>
      </c>
      <c r="DN21" s="74">
        <f t="shared" si="31"/>
        <v>172.5</v>
      </c>
      <c r="DO21" s="1">
        <v>112</v>
      </c>
      <c r="DP21" s="74">
        <f t="shared" si="32"/>
        <v>420</v>
      </c>
      <c r="DQ21" s="1">
        <v>478</v>
      </c>
      <c r="DR21" s="74">
        <f t="shared" si="33"/>
        <v>3585</v>
      </c>
      <c r="DS21" s="1"/>
      <c r="DT21" s="1">
        <v>5</v>
      </c>
      <c r="DU21" s="110">
        <f t="shared" si="34"/>
        <v>5</v>
      </c>
      <c r="DV21" s="108">
        <f t="shared" si="35"/>
        <v>835.5</v>
      </c>
    </row>
    <row r="22" spans="2:126" ht="19.5" thickBot="1" x14ac:dyDescent="0.35">
      <c r="B22" s="274">
        <v>109</v>
      </c>
      <c r="C22" s="38" t="s">
        <v>24</v>
      </c>
      <c r="D22" s="132">
        <f t="shared" si="11"/>
        <v>42478</v>
      </c>
      <c r="E22" s="144">
        <v>79156</v>
      </c>
      <c r="F22" s="144">
        <v>103544</v>
      </c>
      <c r="G22" s="2">
        <v>38382</v>
      </c>
      <c r="H22" s="170"/>
      <c r="I22" s="171">
        <v>35987</v>
      </c>
      <c r="J22" s="24">
        <f t="shared" si="0"/>
        <v>257069</v>
      </c>
      <c r="K22" s="7">
        <v>6805.5</v>
      </c>
      <c r="L22" s="7">
        <v>46568.5</v>
      </c>
      <c r="M22" s="23">
        <f t="shared" si="1"/>
        <v>310443</v>
      </c>
      <c r="N22" s="47"/>
      <c r="O22" s="48"/>
      <c r="P22" s="8">
        <f t="shared" si="2"/>
        <v>42478</v>
      </c>
      <c r="Q22" s="3">
        <v>101000</v>
      </c>
      <c r="R22" s="3">
        <v>1404</v>
      </c>
      <c r="S22" s="3">
        <v>3680</v>
      </c>
      <c r="T22" s="3"/>
      <c r="U22" s="3"/>
      <c r="V22" s="3"/>
      <c r="W22" s="3">
        <v>348</v>
      </c>
      <c r="X22" s="3">
        <v>116</v>
      </c>
      <c r="Y22" s="3">
        <v>6036</v>
      </c>
      <c r="Z22" s="3"/>
      <c r="AA22" s="6"/>
      <c r="AB22" s="3">
        <v>1400</v>
      </c>
      <c r="AC22" s="3">
        <v>400</v>
      </c>
      <c r="AD22" s="3"/>
      <c r="AE22" s="3"/>
      <c r="AF22" s="3"/>
      <c r="AG22" s="3"/>
      <c r="AH22" s="3"/>
      <c r="AI22" s="3"/>
      <c r="AJ22" s="25"/>
      <c r="AK22" s="3"/>
      <c r="AL22" s="53"/>
      <c r="AM22" s="44">
        <f t="shared" si="3"/>
        <v>114384</v>
      </c>
      <c r="AN22" s="9">
        <v>3800</v>
      </c>
      <c r="AO22" s="9">
        <f t="shared" si="4"/>
        <v>310443</v>
      </c>
      <c r="AP22" s="49">
        <f>'[2]ABR 16'!$I$22</f>
        <v>11156.25</v>
      </c>
      <c r="AQ22" s="46">
        <f t="shared" si="12"/>
        <v>439783.25</v>
      </c>
      <c r="AS22" s="276">
        <f t="shared" si="5"/>
        <v>109</v>
      </c>
      <c r="AT22" s="5" t="str">
        <f t="shared" si="5"/>
        <v>LUNES</v>
      </c>
      <c r="AU22" s="8">
        <f t="shared" si="5"/>
        <v>42478</v>
      </c>
      <c r="AV22" s="69">
        <f t="shared" si="6"/>
        <v>11308</v>
      </c>
      <c r="AW22" s="69">
        <f t="shared" si="6"/>
        <v>14792</v>
      </c>
      <c r="AX22" s="69">
        <f t="shared" si="7"/>
        <v>6397</v>
      </c>
      <c r="AY22" s="69">
        <f t="shared" si="13"/>
        <v>0</v>
      </c>
      <c r="AZ22" s="157">
        <f t="shared" si="13"/>
        <v>5141</v>
      </c>
      <c r="BA22" s="159">
        <f t="shared" si="8"/>
        <v>37638</v>
      </c>
      <c r="BC22" s="309"/>
      <c r="BD22" s="313"/>
      <c r="BE22" s="135">
        <v>1082</v>
      </c>
      <c r="BF22" s="82">
        <f t="shared" si="36"/>
        <v>3787</v>
      </c>
      <c r="BG22" s="79">
        <v>467</v>
      </c>
      <c r="BH22" s="82">
        <f t="shared" si="14"/>
        <v>1634.5</v>
      </c>
      <c r="BI22" s="79">
        <v>4971</v>
      </c>
      <c r="BJ22" s="82">
        <f t="shared" si="15"/>
        <v>34797</v>
      </c>
      <c r="BK22" s="79">
        <v>22</v>
      </c>
      <c r="BL22" s="174">
        <v>20</v>
      </c>
      <c r="BM22" s="174">
        <v>20</v>
      </c>
      <c r="BN22" s="119">
        <f t="shared" si="9"/>
        <v>2010.925</v>
      </c>
      <c r="BO22" s="309"/>
      <c r="BP22" s="315"/>
      <c r="BQ22" s="99">
        <v>889</v>
      </c>
      <c r="BR22" s="83">
        <f t="shared" si="16"/>
        <v>3111.5</v>
      </c>
      <c r="BS22" s="174">
        <v>286</v>
      </c>
      <c r="BT22" s="83">
        <f t="shared" si="17"/>
        <v>1001</v>
      </c>
      <c r="BU22" s="174">
        <v>4853</v>
      </c>
      <c r="BV22" s="83">
        <f t="shared" si="18"/>
        <v>33971</v>
      </c>
      <c r="BW22" s="174">
        <v>21</v>
      </c>
      <c r="BX22" s="174">
        <v>16</v>
      </c>
      <c r="BY22" s="174">
        <v>16</v>
      </c>
      <c r="BZ22" s="100">
        <f t="shared" si="10"/>
        <v>2380.21875</v>
      </c>
      <c r="CA22" s="309"/>
      <c r="CB22" s="317"/>
      <c r="CC22" s="99">
        <v>568</v>
      </c>
      <c r="CD22" s="74">
        <f t="shared" si="19"/>
        <v>1704</v>
      </c>
      <c r="CE22" s="174">
        <v>263</v>
      </c>
      <c r="CF22" s="74">
        <f t="shared" si="20"/>
        <v>789</v>
      </c>
      <c r="CG22" s="174">
        <v>2133</v>
      </c>
      <c r="CH22" s="74">
        <f t="shared" si="21"/>
        <v>12798</v>
      </c>
      <c r="CI22" s="174">
        <v>13</v>
      </c>
      <c r="CJ22" s="174">
        <v>11</v>
      </c>
      <c r="CK22" s="174">
        <v>11</v>
      </c>
      <c r="CL22" s="100">
        <f t="shared" si="22"/>
        <v>1390.090909090909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384</v>
      </c>
      <c r="DB22" s="83">
        <f t="shared" si="27"/>
        <v>1344</v>
      </c>
      <c r="DC22" s="174">
        <v>82</v>
      </c>
      <c r="DD22" s="83">
        <f t="shared" si="28"/>
        <v>287</v>
      </c>
      <c r="DE22" s="174">
        <v>1903</v>
      </c>
      <c r="DF22" s="83">
        <f t="shared" si="29"/>
        <v>13321</v>
      </c>
      <c r="DG22" s="174">
        <v>11</v>
      </c>
      <c r="DH22" s="174">
        <v>9</v>
      </c>
      <c r="DI22" s="174">
        <v>9</v>
      </c>
      <c r="DJ22" s="100">
        <f t="shared" si="30"/>
        <v>1661.3333333333333</v>
      </c>
      <c r="DK22" s="309"/>
      <c r="DL22" s="311"/>
      <c r="DM22" s="102">
        <v>34</v>
      </c>
      <c r="DN22" s="74">
        <f t="shared" si="31"/>
        <v>127.5</v>
      </c>
      <c r="DO22" s="1">
        <v>114</v>
      </c>
      <c r="DP22" s="74">
        <f t="shared" si="32"/>
        <v>427.5</v>
      </c>
      <c r="DQ22" s="1">
        <v>572</v>
      </c>
      <c r="DR22" s="74">
        <f t="shared" si="33"/>
        <v>4290</v>
      </c>
      <c r="DS22" s="1">
        <v>5</v>
      </c>
      <c r="DT22" s="1">
        <v>4</v>
      </c>
      <c r="DU22" s="110">
        <f t="shared" si="34"/>
        <v>4</v>
      </c>
      <c r="DV22" s="108">
        <f t="shared" si="35"/>
        <v>1211.25</v>
      </c>
    </row>
    <row r="23" spans="2:126" ht="19.5" thickBot="1" x14ac:dyDescent="0.35">
      <c r="B23" s="274">
        <v>110</v>
      </c>
      <c r="C23" s="38" t="s">
        <v>21</v>
      </c>
      <c r="D23" s="132">
        <f t="shared" si="11"/>
        <v>42479</v>
      </c>
      <c r="E23" s="144">
        <v>76832</v>
      </c>
      <c r="F23" s="144">
        <v>103005</v>
      </c>
      <c r="G23" s="2">
        <v>42372</v>
      </c>
      <c r="H23" s="170"/>
      <c r="I23" s="171">
        <v>35294</v>
      </c>
      <c r="J23" s="24">
        <f t="shared" si="0"/>
        <v>257503</v>
      </c>
      <c r="K23" s="7">
        <v>6518.5</v>
      </c>
      <c r="L23" s="7">
        <v>48958.5</v>
      </c>
      <c r="M23" s="23">
        <f t="shared" si="1"/>
        <v>312980</v>
      </c>
      <c r="N23" s="47"/>
      <c r="O23" s="48"/>
      <c r="P23" s="8">
        <f t="shared" si="2"/>
        <v>42479</v>
      </c>
      <c r="Q23" s="3">
        <v>144000</v>
      </c>
      <c r="R23" s="3">
        <v>2223</v>
      </c>
      <c r="S23" s="3">
        <v>3630</v>
      </c>
      <c r="T23" s="3"/>
      <c r="U23" s="3"/>
      <c r="V23" s="3"/>
      <c r="W23" s="3">
        <v>870</v>
      </c>
      <c r="X23" s="3">
        <v>58</v>
      </c>
      <c r="Y23" s="3">
        <v>6036</v>
      </c>
      <c r="Z23" s="3"/>
      <c r="AA23" s="6"/>
      <c r="AB23" s="3">
        <v>700</v>
      </c>
      <c r="AC23" s="3">
        <v>4400</v>
      </c>
      <c r="AD23" s="3"/>
      <c r="AE23" s="3"/>
      <c r="AF23" s="3"/>
      <c r="AG23" s="3"/>
      <c r="AH23" s="3"/>
      <c r="AI23" s="3"/>
      <c r="AJ23" s="25">
        <v>12000</v>
      </c>
      <c r="AK23" s="3"/>
      <c r="AL23" s="53"/>
      <c r="AM23" s="44">
        <f t="shared" si="3"/>
        <v>173917</v>
      </c>
      <c r="AN23" s="9">
        <v>3648</v>
      </c>
      <c r="AO23" s="9">
        <f t="shared" si="4"/>
        <v>312980</v>
      </c>
      <c r="AP23" s="49">
        <f>'[2]ABR 16'!$I$23</f>
        <v>11827.5</v>
      </c>
      <c r="AQ23" s="46">
        <f t="shared" si="12"/>
        <v>502372.5</v>
      </c>
      <c r="AS23" s="276">
        <f t="shared" si="5"/>
        <v>110</v>
      </c>
      <c r="AT23" s="5" t="str">
        <f t="shared" si="5"/>
        <v>MARTES</v>
      </c>
      <c r="AU23" s="8">
        <f t="shared" si="5"/>
        <v>42479</v>
      </c>
      <c r="AV23" s="69">
        <f t="shared" si="6"/>
        <v>10976</v>
      </c>
      <c r="AW23" s="69">
        <f t="shared" si="6"/>
        <v>14715</v>
      </c>
      <c r="AX23" s="69">
        <f t="shared" si="7"/>
        <v>7062</v>
      </c>
      <c r="AY23" s="69">
        <f t="shared" si="13"/>
        <v>0</v>
      </c>
      <c r="AZ23" s="157">
        <f t="shared" si="13"/>
        <v>5042</v>
      </c>
      <c r="BA23" s="159">
        <f t="shared" si="8"/>
        <v>37795</v>
      </c>
      <c r="BC23" s="308" t="str">
        <f>C14</f>
        <v xml:space="preserve">DOMINGO </v>
      </c>
      <c r="BD23" s="312">
        <f>AU14</f>
        <v>42470</v>
      </c>
      <c r="BE23" s="135">
        <v>474</v>
      </c>
      <c r="BF23" s="82">
        <f t="shared" si="36"/>
        <v>1659</v>
      </c>
      <c r="BG23" s="79">
        <v>291</v>
      </c>
      <c r="BH23" s="82">
        <f t="shared" si="14"/>
        <v>1018.5</v>
      </c>
      <c r="BI23" s="79">
        <v>2587</v>
      </c>
      <c r="BJ23" s="82">
        <f t="shared" si="15"/>
        <v>18109</v>
      </c>
      <c r="BK23" s="79"/>
      <c r="BL23" s="174">
        <v>13</v>
      </c>
      <c r="BM23" s="174">
        <v>13</v>
      </c>
      <c r="BN23" s="119">
        <f t="shared" si="9"/>
        <v>1598.9615384615386</v>
      </c>
      <c r="BO23" s="308" t="str">
        <f>BC23</f>
        <v xml:space="preserve">DOMINGO </v>
      </c>
      <c r="BP23" s="314">
        <f>BD23</f>
        <v>42470</v>
      </c>
      <c r="BQ23" s="99">
        <v>360</v>
      </c>
      <c r="BR23" s="83">
        <f t="shared" si="16"/>
        <v>1260</v>
      </c>
      <c r="BS23" s="174">
        <v>207</v>
      </c>
      <c r="BT23" s="83">
        <f t="shared" si="17"/>
        <v>724.5</v>
      </c>
      <c r="BU23" s="174">
        <v>2789</v>
      </c>
      <c r="BV23" s="83">
        <f t="shared" si="18"/>
        <v>19523</v>
      </c>
      <c r="BW23" s="174"/>
      <c r="BX23" s="174">
        <v>14</v>
      </c>
      <c r="BY23" s="174">
        <v>14</v>
      </c>
      <c r="BZ23" s="100">
        <f t="shared" si="10"/>
        <v>1536.25</v>
      </c>
      <c r="CA23" s="308" t="str">
        <f>BO23</f>
        <v xml:space="preserve">DOMINGO </v>
      </c>
      <c r="CB23" s="316">
        <f>BP23</f>
        <v>42470</v>
      </c>
      <c r="CC23" s="99">
        <v>216</v>
      </c>
      <c r="CD23" s="74">
        <f t="shared" si="19"/>
        <v>648</v>
      </c>
      <c r="CE23" s="174">
        <v>130</v>
      </c>
      <c r="CF23" s="74">
        <f t="shared" si="20"/>
        <v>390</v>
      </c>
      <c r="CG23" s="174">
        <v>1209</v>
      </c>
      <c r="CH23" s="74">
        <f t="shared" si="21"/>
        <v>7254</v>
      </c>
      <c r="CI23" s="174"/>
      <c r="CJ23" s="174">
        <v>9</v>
      </c>
      <c r="CK23" s="174">
        <v>9</v>
      </c>
      <c r="CL23" s="100">
        <f t="shared" si="22"/>
        <v>921.33333333333337</v>
      </c>
      <c r="CM23" s="308" t="str">
        <f>CA23</f>
        <v xml:space="preserve">DOMINGO </v>
      </c>
      <c r="CN23" s="318">
        <f>CB23</f>
        <v>42470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 xml:space="preserve">DOMINGO </v>
      </c>
      <c r="CZ23" s="306">
        <f>CN23</f>
        <v>42470</v>
      </c>
      <c r="DA23" s="99">
        <v>65</v>
      </c>
      <c r="DB23" s="83">
        <f t="shared" si="27"/>
        <v>227.5</v>
      </c>
      <c r="DC23" s="174">
        <v>17</v>
      </c>
      <c r="DD23" s="83">
        <f t="shared" si="28"/>
        <v>59.5</v>
      </c>
      <c r="DE23" s="174">
        <v>571</v>
      </c>
      <c r="DF23" s="83">
        <f t="shared" si="29"/>
        <v>3997</v>
      </c>
      <c r="DG23" s="174"/>
      <c r="DH23" s="174">
        <v>4</v>
      </c>
      <c r="DI23" s="174">
        <v>4</v>
      </c>
      <c r="DJ23" s="100">
        <f t="shared" si="30"/>
        <v>1071</v>
      </c>
      <c r="DK23" s="308" t="str">
        <f>CY23</f>
        <v xml:space="preserve">DOMINGO </v>
      </c>
      <c r="DL23" s="310">
        <f>CZ23</f>
        <v>42470</v>
      </c>
      <c r="DM23" s="102">
        <v>0</v>
      </c>
      <c r="DN23" s="74">
        <f t="shared" si="31"/>
        <v>0</v>
      </c>
      <c r="DO23" s="1">
        <v>106</v>
      </c>
      <c r="DP23" s="74">
        <f t="shared" si="32"/>
        <v>397.5</v>
      </c>
      <c r="DQ23" s="1">
        <v>313</v>
      </c>
      <c r="DR23" s="74">
        <f t="shared" si="33"/>
        <v>2347.5</v>
      </c>
      <c r="DS23" s="1"/>
      <c r="DT23" s="1">
        <v>4</v>
      </c>
      <c r="DU23" s="110">
        <f t="shared" si="34"/>
        <v>4</v>
      </c>
      <c r="DV23" s="108">
        <f t="shared" si="35"/>
        <v>686.25</v>
      </c>
    </row>
    <row r="24" spans="2:126" ht="19.5" thickBot="1" x14ac:dyDescent="0.35">
      <c r="B24" s="274">
        <v>111</v>
      </c>
      <c r="C24" s="38" t="s">
        <v>145</v>
      </c>
      <c r="D24" s="132">
        <f t="shared" si="11"/>
        <v>42480</v>
      </c>
      <c r="E24" s="144">
        <v>76552</v>
      </c>
      <c r="F24" s="144">
        <v>101983</v>
      </c>
      <c r="G24" s="2">
        <v>41310</v>
      </c>
      <c r="H24" s="170"/>
      <c r="I24" s="171">
        <v>34825</v>
      </c>
      <c r="J24" s="24">
        <f t="shared" si="0"/>
        <v>254670</v>
      </c>
      <c r="K24" s="7">
        <v>6378</v>
      </c>
      <c r="L24" s="7">
        <v>48340</v>
      </c>
      <c r="M24" s="23">
        <f t="shared" si="1"/>
        <v>309388</v>
      </c>
      <c r="N24" s="47"/>
      <c r="O24" s="48"/>
      <c r="P24" s="8">
        <f t="shared" si="2"/>
        <v>42480</v>
      </c>
      <c r="Q24" s="3">
        <v>144250</v>
      </c>
      <c r="R24" s="3">
        <v>2925</v>
      </c>
      <c r="S24" s="3">
        <v>5514</v>
      </c>
      <c r="T24" s="3"/>
      <c r="U24" s="3"/>
      <c r="V24" s="3"/>
      <c r="W24" s="3">
        <v>1392</v>
      </c>
      <c r="X24" s="3">
        <v>116</v>
      </c>
      <c r="Y24" s="3"/>
      <c r="Z24" s="3"/>
      <c r="AA24" s="6"/>
      <c r="AB24" s="3">
        <v>1050</v>
      </c>
      <c r="AC24" s="3">
        <v>1500</v>
      </c>
      <c r="AD24" s="3"/>
      <c r="AE24" s="3"/>
      <c r="AF24" s="3"/>
      <c r="AG24" s="3"/>
      <c r="AH24" s="3"/>
      <c r="AI24" s="3"/>
      <c r="AJ24" s="25"/>
      <c r="AK24" s="3"/>
      <c r="AL24" s="53">
        <v>6036</v>
      </c>
      <c r="AM24" s="44">
        <f t="shared" si="3"/>
        <v>162783</v>
      </c>
      <c r="AN24" s="9">
        <v>52578.5</v>
      </c>
      <c r="AO24" s="9">
        <f t="shared" si="4"/>
        <v>309388</v>
      </c>
      <c r="AP24" s="49">
        <f>'[2]ABR 16'!$I$24</f>
        <v>10751.25</v>
      </c>
      <c r="AQ24" s="46">
        <f t="shared" si="12"/>
        <v>535500.75</v>
      </c>
      <c r="AS24" s="276">
        <f t="shared" si="5"/>
        <v>111</v>
      </c>
      <c r="AT24" s="5" t="str">
        <f t="shared" si="5"/>
        <v>MIERCOLES</v>
      </c>
      <c r="AU24" s="8">
        <f t="shared" si="5"/>
        <v>42480</v>
      </c>
      <c r="AV24" s="69">
        <f t="shared" si="6"/>
        <v>10936</v>
      </c>
      <c r="AW24" s="69">
        <f t="shared" si="6"/>
        <v>14569</v>
      </c>
      <c r="AX24" s="69">
        <f t="shared" si="7"/>
        <v>6885</v>
      </c>
      <c r="AY24" s="69">
        <f t="shared" si="13"/>
        <v>0</v>
      </c>
      <c r="AZ24" s="157">
        <f t="shared" si="13"/>
        <v>4975</v>
      </c>
      <c r="BA24" s="159">
        <f t="shared" si="8"/>
        <v>37365</v>
      </c>
      <c r="BC24" s="309"/>
      <c r="BD24" s="313"/>
      <c r="BE24" s="135">
        <v>541</v>
      </c>
      <c r="BF24" s="82">
        <f t="shared" si="36"/>
        <v>1893.5</v>
      </c>
      <c r="BG24" s="79">
        <v>480</v>
      </c>
      <c r="BH24" s="82">
        <f t="shared" si="14"/>
        <v>1680</v>
      </c>
      <c r="BI24" s="79">
        <v>3610</v>
      </c>
      <c r="BJ24" s="82">
        <f t="shared" si="15"/>
        <v>25270</v>
      </c>
      <c r="BK24" s="79">
        <v>17</v>
      </c>
      <c r="BL24" s="174">
        <v>17</v>
      </c>
      <c r="BM24" s="174">
        <v>17</v>
      </c>
      <c r="BN24" s="119">
        <f t="shared" si="9"/>
        <v>1696.6764705882354</v>
      </c>
      <c r="BO24" s="309"/>
      <c r="BP24" s="315"/>
      <c r="BQ24" s="99">
        <v>424</v>
      </c>
      <c r="BR24" s="83">
        <f t="shared" si="16"/>
        <v>1484</v>
      </c>
      <c r="BS24" s="174">
        <v>236</v>
      </c>
      <c r="BT24" s="83">
        <f t="shared" si="17"/>
        <v>826</v>
      </c>
      <c r="BU24" s="174">
        <v>3409</v>
      </c>
      <c r="BV24" s="83">
        <f t="shared" si="18"/>
        <v>23863</v>
      </c>
      <c r="BW24" s="174">
        <v>16</v>
      </c>
      <c r="BX24" s="174">
        <v>13</v>
      </c>
      <c r="BY24" s="174">
        <v>13</v>
      </c>
      <c r="BZ24" s="100">
        <f t="shared" si="10"/>
        <v>2013.3076923076924</v>
      </c>
      <c r="CA24" s="309"/>
      <c r="CB24" s="317"/>
      <c r="CC24" s="99">
        <v>221</v>
      </c>
      <c r="CD24" s="74">
        <f t="shared" si="19"/>
        <v>663</v>
      </c>
      <c r="CE24" s="174">
        <v>124</v>
      </c>
      <c r="CF24" s="74">
        <f t="shared" si="20"/>
        <v>372</v>
      </c>
      <c r="CG24" s="174">
        <v>1171</v>
      </c>
      <c r="CH24" s="74">
        <f t="shared" si="21"/>
        <v>7026</v>
      </c>
      <c r="CI24" s="174">
        <v>10</v>
      </c>
      <c r="CJ24" s="174">
        <v>10</v>
      </c>
      <c r="CK24" s="174">
        <v>10</v>
      </c>
      <c r="CL24" s="100">
        <f t="shared" si="22"/>
        <v>806.1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101</v>
      </c>
      <c r="DB24" s="83">
        <f t="shared" si="27"/>
        <v>353.5</v>
      </c>
      <c r="DC24" s="174">
        <v>30</v>
      </c>
      <c r="DD24" s="83">
        <f t="shared" si="28"/>
        <v>105</v>
      </c>
      <c r="DE24" s="174">
        <v>843</v>
      </c>
      <c r="DF24" s="83">
        <f t="shared" si="29"/>
        <v>5901</v>
      </c>
      <c r="DG24" s="174">
        <v>5</v>
      </c>
      <c r="DH24" s="174">
        <v>5</v>
      </c>
      <c r="DI24" s="174">
        <v>5</v>
      </c>
      <c r="DJ24" s="100">
        <f t="shared" si="30"/>
        <v>1271.9000000000001</v>
      </c>
      <c r="DK24" s="309"/>
      <c r="DL24" s="311"/>
      <c r="DM24" s="102">
        <v>0</v>
      </c>
      <c r="DN24" s="74">
        <f t="shared" si="31"/>
        <v>0</v>
      </c>
      <c r="DO24" s="1">
        <v>82</v>
      </c>
      <c r="DP24" s="74">
        <f t="shared" si="32"/>
        <v>307.5</v>
      </c>
      <c r="DQ24" s="1">
        <v>392</v>
      </c>
      <c r="DR24" s="74">
        <f t="shared" si="33"/>
        <v>2940</v>
      </c>
      <c r="DS24" s="1">
        <v>5</v>
      </c>
      <c r="DT24" s="1">
        <v>4</v>
      </c>
      <c r="DU24" s="110">
        <f t="shared" si="34"/>
        <v>4</v>
      </c>
      <c r="DV24" s="108">
        <f t="shared" si="35"/>
        <v>811.875</v>
      </c>
    </row>
    <row r="25" spans="2:126" ht="19.5" thickBot="1" x14ac:dyDescent="0.35">
      <c r="B25" s="274">
        <v>112</v>
      </c>
      <c r="C25" s="38" t="s">
        <v>25</v>
      </c>
      <c r="D25" s="132">
        <f t="shared" si="11"/>
        <v>42481</v>
      </c>
      <c r="E25" s="144">
        <v>77210</v>
      </c>
      <c r="F25" s="144">
        <v>97230</v>
      </c>
      <c r="G25" s="2">
        <v>40362</v>
      </c>
      <c r="H25" s="170"/>
      <c r="I25" s="171">
        <v>39060</v>
      </c>
      <c r="J25" s="24">
        <f t="shared" si="0"/>
        <v>253862</v>
      </c>
      <c r="K25" s="7">
        <v>5688</v>
      </c>
      <c r="L25" s="7">
        <v>49615</v>
      </c>
      <c r="M25" s="23">
        <f t="shared" si="1"/>
        <v>309165</v>
      </c>
      <c r="N25" s="47"/>
      <c r="O25" s="48"/>
      <c r="P25" s="8">
        <f t="shared" si="2"/>
        <v>42481</v>
      </c>
      <c r="Q25" s="3">
        <v>99800</v>
      </c>
      <c r="R25" s="3">
        <v>2925</v>
      </c>
      <c r="S25" s="3">
        <v>4992</v>
      </c>
      <c r="T25" s="3"/>
      <c r="U25" s="3"/>
      <c r="V25" s="3"/>
      <c r="W25" s="3">
        <v>464</v>
      </c>
      <c r="X25" s="3"/>
      <c r="Y25" s="3">
        <v>6036</v>
      </c>
      <c r="Z25" s="3"/>
      <c r="AA25" s="6"/>
      <c r="AB25" s="3">
        <v>1050</v>
      </c>
      <c r="AC25" s="3">
        <v>900</v>
      </c>
      <c r="AD25" s="3"/>
      <c r="AE25" s="3"/>
      <c r="AF25" s="3"/>
      <c r="AG25" s="3"/>
      <c r="AH25" s="3"/>
      <c r="AI25" s="3"/>
      <c r="AJ25" s="25"/>
      <c r="AK25" s="3"/>
      <c r="AL25" s="53">
        <v>6036</v>
      </c>
      <c r="AM25" s="44">
        <f t="shared" si="3"/>
        <v>122203</v>
      </c>
      <c r="AN25" s="9">
        <v>1126.4000000000001</v>
      </c>
      <c r="AO25" s="9">
        <f t="shared" si="4"/>
        <v>309165</v>
      </c>
      <c r="AP25" s="49">
        <f>'[2]ABR 16'!$I$25</f>
        <v>9682.5</v>
      </c>
      <c r="AQ25" s="46">
        <f t="shared" si="12"/>
        <v>442176.9</v>
      </c>
      <c r="AS25" s="276">
        <f t="shared" si="5"/>
        <v>112</v>
      </c>
      <c r="AT25" s="5" t="str">
        <f t="shared" si="5"/>
        <v>JUEVES</v>
      </c>
      <c r="AU25" s="8">
        <f t="shared" si="5"/>
        <v>42481</v>
      </c>
      <c r="AV25" s="69">
        <f t="shared" si="6"/>
        <v>11030</v>
      </c>
      <c r="AW25" s="69">
        <f t="shared" si="6"/>
        <v>13890</v>
      </c>
      <c r="AX25" s="69">
        <f t="shared" si="7"/>
        <v>6727</v>
      </c>
      <c r="AY25" s="69">
        <f t="shared" si="13"/>
        <v>0</v>
      </c>
      <c r="AZ25" s="157">
        <f t="shared" si="13"/>
        <v>5580</v>
      </c>
      <c r="BA25" s="159">
        <f t="shared" si="8"/>
        <v>37227</v>
      </c>
      <c r="BC25" s="308" t="str">
        <f>C15</f>
        <v>LUNES</v>
      </c>
      <c r="BD25" s="312">
        <f>AU15</f>
        <v>42471</v>
      </c>
      <c r="BE25" s="135">
        <v>2543</v>
      </c>
      <c r="BF25" s="82">
        <f t="shared" si="36"/>
        <v>8900.5</v>
      </c>
      <c r="BG25" s="79">
        <v>452</v>
      </c>
      <c r="BH25" s="82">
        <f t="shared" si="14"/>
        <v>1582</v>
      </c>
      <c r="BI25" s="79">
        <v>6081</v>
      </c>
      <c r="BJ25" s="82">
        <f t="shared" si="15"/>
        <v>42567</v>
      </c>
      <c r="BK25" s="79"/>
      <c r="BL25" s="174">
        <v>32</v>
      </c>
      <c r="BM25" s="174">
        <v>32</v>
      </c>
      <c r="BN25" s="119">
        <f t="shared" si="9"/>
        <v>1657.796875</v>
      </c>
      <c r="BO25" s="308" t="str">
        <f>BC25</f>
        <v>LUNES</v>
      </c>
      <c r="BP25" s="314">
        <f>BD25</f>
        <v>42471</v>
      </c>
      <c r="BQ25" s="99">
        <v>2431</v>
      </c>
      <c r="BR25" s="83">
        <f t="shared" si="16"/>
        <v>8508.5</v>
      </c>
      <c r="BS25" s="174">
        <v>268</v>
      </c>
      <c r="BT25" s="83">
        <f t="shared" si="17"/>
        <v>938</v>
      </c>
      <c r="BU25" s="174">
        <v>7636</v>
      </c>
      <c r="BV25" s="83">
        <f t="shared" si="18"/>
        <v>53452</v>
      </c>
      <c r="BW25" s="174"/>
      <c r="BX25" s="174">
        <v>28</v>
      </c>
      <c r="BY25" s="174">
        <v>27</v>
      </c>
      <c r="BZ25" s="100">
        <f t="shared" si="10"/>
        <v>2329.5740740740739</v>
      </c>
      <c r="CA25" s="308" t="str">
        <f>BO25</f>
        <v>LUNES</v>
      </c>
      <c r="CB25" s="316">
        <f>BP25</f>
        <v>42471</v>
      </c>
      <c r="CC25" s="99">
        <v>2029</v>
      </c>
      <c r="CD25" s="74">
        <f t="shared" si="19"/>
        <v>6087</v>
      </c>
      <c r="CE25" s="174">
        <v>325</v>
      </c>
      <c r="CF25" s="74">
        <f t="shared" si="20"/>
        <v>975</v>
      </c>
      <c r="CG25" s="174">
        <v>3857</v>
      </c>
      <c r="CH25" s="74">
        <f t="shared" si="21"/>
        <v>23142</v>
      </c>
      <c r="CI25" s="174"/>
      <c r="CJ25" s="174">
        <v>21</v>
      </c>
      <c r="CK25" s="174">
        <v>21</v>
      </c>
      <c r="CL25" s="100">
        <f t="shared" si="22"/>
        <v>1438.2857142857142</v>
      </c>
      <c r="CM25" s="308" t="str">
        <f>CA25</f>
        <v>LUNES</v>
      </c>
      <c r="CN25" s="318">
        <f>CB25</f>
        <v>42471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LUNES</v>
      </c>
      <c r="CZ25" s="306">
        <f>CN25</f>
        <v>42471</v>
      </c>
      <c r="DA25" s="99">
        <v>613</v>
      </c>
      <c r="DB25" s="83">
        <f t="shared" si="27"/>
        <v>2145.5</v>
      </c>
      <c r="DC25" s="174">
        <v>41</v>
      </c>
      <c r="DD25" s="83">
        <f t="shared" si="28"/>
        <v>143.5</v>
      </c>
      <c r="DE25" s="174">
        <v>2140</v>
      </c>
      <c r="DF25" s="83">
        <f t="shared" si="29"/>
        <v>14980</v>
      </c>
      <c r="DG25" s="174"/>
      <c r="DH25" s="174">
        <v>9</v>
      </c>
      <c r="DI25" s="174">
        <v>9</v>
      </c>
      <c r="DJ25" s="100">
        <f t="shared" si="30"/>
        <v>1918.7777777777778</v>
      </c>
      <c r="DK25" s="308" t="str">
        <f>CY25</f>
        <v>LUNES</v>
      </c>
      <c r="DL25" s="310">
        <f>CZ25</f>
        <v>42471</v>
      </c>
      <c r="DM25" s="102">
        <v>58</v>
      </c>
      <c r="DN25" s="74">
        <f t="shared" si="31"/>
        <v>217.5</v>
      </c>
      <c r="DO25" s="1">
        <v>112</v>
      </c>
      <c r="DP25" s="74">
        <f t="shared" si="32"/>
        <v>420</v>
      </c>
      <c r="DQ25" s="1">
        <v>443</v>
      </c>
      <c r="DR25" s="74">
        <f t="shared" si="33"/>
        <v>3322.5</v>
      </c>
      <c r="DS25" s="1"/>
      <c r="DT25" s="1">
        <v>4</v>
      </c>
      <c r="DU25" s="110">
        <f t="shared" si="34"/>
        <v>4</v>
      </c>
      <c r="DV25" s="108">
        <f t="shared" si="35"/>
        <v>990</v>
      </c>
    </row>
    <row r="26" spans="2:126" ht="19.5" thickBot="1" x14ac:dyDescent="0.35">
      <c r="B26" s="274">
        <v>113</v>
      </c>
      <c r="C26" s="38" t="s">
        <v>26</v>
      </c>
      <c r="D26" s="132">
        <f t="shared" si="11"/>
        <v>42482</v>
      </c>
      <c r="E26" s="144">
        <v>79331</v>
      </c>
      <c r="F26" s="144">
        <v>105301</v>
      </c>
      <c r="G26" s="2">
        <v>42732</v>
      </c>
      <c r="H26" s="170"/>
      <c r="I26" s="171">
        <v>36974</v>
      </c>
      <c r="J26" s="24">
        <f t="shared" si="0"/>
        <v>264338</v>
      </c>
      <c r="K26" s="7">
        <v>7381.5</v>
      </c>
      <c r="L26" s="7">
        <v>48589</v>
      </c>
      <c r="M26" s="23">
        <f t="shared" si="1"/>
        <v>320308.5</v>
      </c>
      <c r="N26" s="47"/>
      <c r="O26" s="48"/>
      <c r="P26" s="8">
        <f t="shared" si="2"/>
        <v>42482</v>
      </c>
      <c r="Q26" s="3">
        <v>149500</v>
      </c>
      <c r="R26" s="3">
        <v>1989</v>
      </c>
      <c r="S26" s="3">
        <v>3565</v>
      </c>
      <c r="T26" s="3"/>
      <c r="U26" s="3">
        <v>15041</v>
      </c>
      <c r="V26" s="3"/>
      <c r="W26" s="3">
        <v>116</v>
      </c>
      <c r="X26" s="3"/>
      <c r="Y26" s="3">
        <v>12072</v>
      </c>
      <c r="Z26" s="3"/>
      <c r="AA26" s="6"/>
      <c r="AB26" s="3">
        <v>1050</v>
      </c>
      <c r="AC26" s="3">
        <v>1300</v>
      </c>
      <c r="AD26" s="3"/>
      <c r="AE26" s="3"/>
      <c r="AF26" s="3"/>
      <c r="AG26" s="3"/>
      <c r="AH26" s="3"/>
      <c r="AI26" s="3"/>
      <c r="AJ26" s="25"/>
      <c r="AK26" s="3"/>
      <c r="AL26" s="53"/>
      <c r="AM26" s="44">
        <f t="shared" si="3"/>
        <v>184633</v>
      </c>
      <c r="AN26" s="9">
        <v>200</v>
      </c>
      <c r="AO26" s="9">
        <f t="shared" si="4"/>
        <v>320308.5</v>
      </c>
      <c r="AP26" s="49">
        <f>'[2]ABR 16'!$I$26</f>
        <v>9217.5</v>
      </c>
      <c r="AQ26" s="46">
        <f t="shared" si="12"/>
        <v>514359</v>
      </c>
      <c r="AS26" s="276">
        <f t="shared" si="5"/>
        <v>113</v>
      </c>
      <c r="AT26" s="5" t="str">
        <f t="shared" si="5"/>
        <v>VIERNES</v>
      </c>
      <c r="AU26" s="8">
        <f t="shared" si="5"/>
        <v>42482</v>
      </c>
      <c r="AV26" s="69">
        <f t="shared" si="6"/>
        <v>11333</v>
      </c>
      <c r="AW26" s="69">
        <f t="shared" si="6"/>
        <v>15043</v>
      </c>
      <c r="AX26" s="69">
        <f t="shared" si="7"/>
        <v>7122</v>
      </c>
      <c r="AY26" s="69">
        <f t="shared" si="13"/>
        <v>0</v>
      </c>
      <c r="AZ26" s="157">
        <f t="shared" si="13"/>
        <v>5282</v>
      </c>
      <c r="BA26" s="159">
        <f t="shared" si="8"/>
        <v>38780</v>
      </c>
      <c r="BC26" s="309"/>
      <c r="BD26" s="313"/>
      <c r="BE26" s="135">
        <v>2332</v>
      </c>
      <c r="BF26" s="82">
        <f t="shared" si="36"/>
        <v>8162</v>
      </c>
      <c r="BG26" s="79">
        <v>466</v>
      </c>
      <c r="BH26" s="82">
        <f t="shared" si="14"/>
        <v>1631</v>
      </c>
      <c r="BI26" s="79">
        <v>6248</v>
      </c>
      <c r="BJ26" s="82">
        <f t="shared" si="15"/>
        <v>43736</v>
      </c>
      <c r="BK26" s="79">
        <v>34</v>
      </c>
      <c r="BL26" s="174">
        <v>30</v>
      </c>
      <c r="BM26" s="174">
        <v>30</v>
      </c>
      <c r="BN26" s="119">
        <f t="shared" si="9"/>
        <v>1784.3</v>
      </c>
      <c r="BO26" s="309"/>
      <c r="BP26" s="315"/>
      <c r="BQ26" s="99">
        <v>2265</v>
      </c>
      <c r="BR26" s="83">
        <f t="shared" si="16"/>
        <v>7927.5</v>
      </c>
      <c r="BS26" s="174">
        <v>209</v>
      </c>
      <c r="BT26" s="83">
        <f t="shared" si="17"/>
        <v>731.5</v>
      </c>
      <c r="BU26" s="174">
        <v>7015</v>
      </c>
      <c r="BV26" s="83">
        <f t="shared" si="18"/>
        <v>49105</v>
      </c>
      <c r="BW26" s="174">
        <v>30</v>
      </c>
      <c r="BX26" s="174">
        <v>27</v>
      </c>
      <c r="BY26" s="174">
        <v>26</v>
      </c>
      <c r="BZ26" s="100">
        <f t="shared" si="10"/>
        <v>2221.6923076923076</v>
      </c>
      <c r="CA26" s="309"/>
      <c r="CB26" s="317"/>
      <c r="CC26" s="99">
        <v>1600</v>
      </c>
      <c r="CD26" s="74">
        <f t="shared" si="19"/>
        <v>4800</v>
      </c>
      <c r="CE26" s="174">
        <v>176</v>
      </c>
      <c r="CF26" s="74">
        <f t="shared" si="20"/>
        <v>528</v>
      </c>
      <c r="CG26" s="174">
        <v>2971</v>
      </c>
      <c r="CH26" s="74">
        <f t="shared" si="21"/>
        <v>17826</v>
      </c>
      <c r="CI26" s="174">
        <v>20</v>
      </c>
      <c r="CJ26" s="174">
        <v>14</v>
      </c>
      <c r="CK26" s="174">
        <v>14</v>
      </c>
      <c r="CL26" s="100">
        <f t="shared" si="22"/>
        <v>1653.8571428571429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629</v>
      </c>
      <c r="DB26" s="83">
        <f t="shared" si="27"/>
        <v>2201.5</v>
      </c>
      <c r="DC26" s="174">
        <v>91</v>
      </c>
      <c r="DD26" s="83">
        <f t="shared" si="28"/>
        <v>318.5</v>
      </c>
      <c r="DE26" s="174">
        <v>2547</v>
      </c>
      <c r="DF26" s="83">
        <f t="shared" si="29"/>
        <v>17829</v>
      </c>
      <c r="DG26" s="174">
        <v>11</v>
      </c>
      <c r="DH26" s="174">
        <v>10</v>
      </c>
      <c r="DI26" s="174">
        <v>10</v>
      </c>
      <c r="DJ26" s="100">
        <f t="shared" si="30"/>
        <v>2034.9</v>
      </c>
      <c r="DK26" s="309"/>
      <c r="DL26" s="311"/>
      <c r="DM26" s="102">
        <v>84</v>
      </c>
      <c r="DN26" s="74">
        <f t="shared" si="31"/>
        <v>315</v>
      </c>
      <c r="DO26" s="1">
        <v>170</v>
      </c>
      <c r="DP26" s="74">
        <f t="shared" si="32"/>
        <v>637.5</v>
      </c>
      <c r="DQ26" s="1">
        <v>597</v>
      </c>
      <c r="DR26" s="74">
        <f t="shared" si="33"/>
        <v>4477.5</v>
      </c>
      <c r="DS26" s="1">
        <v>4</v>
      </c>
      <c r="DT26" s="1">
        <v>4</v>
      </c>
      <c r="DU26" s="110">
        <f t="shared" si="34"/>
        <v>4</v>
      </c>
      <c r="DV26" s="108">
        <f t="shared" si="35"/>
        <v>1357.5</v>
      </c>
    </row>
    <row r="27" spans="2:126" ht="19.5" thickBot="1" x14ac:dyDescent="0.35">
      <c r="B27" s="274">
        <v>114</v>
      </c>
      <c r="C27" s="38" t="s">
        <v>143</v>
      </c>
      <c r="D27" s="132">
        <f t="shared" si="11"/>
        <v>42483</v>
      </c>
      <c r="E27" s="144">
        <v>56574</v>
      </c>
      <c r="F27" s="144">
        <v>74655</v>
      </c>
      <c r="G27" s="2">
        <v>26358</v>
      </c>
      <c r="H27" s="170"/>
      <c r="I27" s="171">
        <v>26229</v>
      </c>
      <c r="J27" s="24">
        <f t="shared" si="0"/>
        <v>183816</v>
      </c>
      <c r="K27" s="7">
        <v>7165</v>
      </c>
      <c r="L27" s="7">
        <v>20739</v>
      </c>
      <c r="M27" s="23">
        <f t="shared" si="1"/>
        <v>211720</v>
      </c>
      <c r="N27" s="47"/>
      <c r="O27" s="48"/>
      <c r="P27" s="8">
        <f t="shared" si="2"/>
        <v>42483</v>
      </c>
      <c r="Q27" s="3">
        <v>0</v>
      </c>
      <c r="R27" s="3"/>
      <c r="S27" s="3"/>
      <c r="T27" s="3"/>
      <c r="U27" s="3"/>
      <c r="V27" s="3"/>
      <c r="W27" s="3"/>
      <c r="X27" s="3"/>
      <c r="Y27" s="3"/>
      <c r="Z27" s="3"/>
      <c r="AA27" s="6"/>
      <c r="AB27" s="3"/>
      <c r="AC27" s="3"/>
      <c r="AD27" s="3"/>
      <c r="AE27" s="3"/>
      <c r="AF27" s="3"/>
      <c r="AG27" s="3"/>
      <c r="AH27" s="3"/>
      <c r="AI27" s="3"/>
      <c r="AJ27" s="25"/>
      <c r="AK27" s="3"/>
      <c r="AL27" s="53"/>
      <c r="AM27" s="44">
        <f t="shared" si="3"/>
        <v>0</v>
      </c>
      <c r="AN27" s="9">
        <v>0</v>
      </c>
      <c r="AO27" s="9">
        <f t="shared" si="4"/>
        <v>211720</v>
      </c>
      <c r="AP27" s="49">
        <f>'[2]ABR 16'!$I$27</f>
        <v>6228.75</v>
      </c>
      <c r="AQ27" s="46">
        <f t="shared" si="12"/>
        <v>217948.75</v>
      </c>
      <c r="AS27" s="276">
        <f t="shared" si="5"/>
        <v>114</v>
      </c>
      <c r="AT27" s="5" t="str">
        <f t="shared" si="5"/>
        <v xml:space="preserve">SABADO </v>
      </c>
      <c r="AU27" s="8">
        <f t="shared" si="5"/>
        <v>42483</v>
      </c>
      <c r="AV27" s="69">
        <f t="shared" si="6"/>
        <v>8082</v>
      </c>
      <c r="AW27" s="69">
        <f t="shared" si="6"/>
        <v>10665</v>
      </c>
      <c r="AX27" s="69">
        <f t="shared" si="7"/>
        <v>4393</v>
      </c>
      <c r="AY27" s="69">
        <f t="shared" si="13"/>
        <v>0</v>
      </c>
      <c r="AZ27" s="157">
        <f t="shared" si="13"/>
        <v>3747</v>
      </c>
      <c r="BA27" s="159">
        <f t="shared" si="8"/>
        <v>26887</v>
      </c>
      <c r="BC27" s="308" t="str">
        <f>C16</f>
        <v>MARTES</v>
      </c>
      <c r="BD27" s="312">
        <f>AU16</f>
        <v>42472</v>
      </c>
      <c r="BE27" s="135">
        <v>2384</v>
      </c>
      <c r="BF27" s="82">
        <f t="shared" si="36"/>
        <v>8344</v>
      </c>
      <c r="BG27" s="79">
        <v>236</v>
      </c>
      <c r="BH27" s="82">
        <f t="shared" si="14"/>
        <v>826</v>
      </c>
      <c r="BI27" s="79">
        <v>5396</v>
      </c>
      <c r="BJ27" s="82">
        <f t="shared" si="15"/>
        <v>37772</v>
      </c>
      <c r="BK27" s="79"/>
      <c r="BL27" s="174">
        <v>30</v>
      </c>
      <c r="BM27" s="174">
        <v>30</v>
      </c>
      <c r="BN27" s="119">
        <f t="shared" si="9"/>
        <v>1564.7333333333333</v>
      </c>
      <c r="BO27" s="308" t="str">
        <f>BC27</f>
        <v>MARTES</v>
      </c>
      <c r="BP27" s="314">
        <f>BD27</f>
        <v>42472</v>
      </c>
      <c r="BQ27" s="99">
        <v>2747</v>
      </c>
      <c r="BR27" s="83">
        <f t="shared" si="16"/>
        <v>9614.5</v>
      </c>
      <c r="BS27" s="174">
        <v>354</v>
      </c>
      <c r="BT27" s="83">
        <f t="shared" si="17"/>
        <v>1239</v>
      </c>
      <c r="BU27" s="174">
        <v>8107</v>
      </c>
      <c r="BV27" s="83">
        <f t="shared" si="18"/>
        <v>56749</v>
      </c>
      <c r="BW27" s="174"/>
      <c r="BX27" s="174">
        <v>30</v>
      </c>
      <c r="BY27" s="174">
        <v>30</v>
      </c>
      <c r="BZ27" s="100">
        <f t="shared" si="10"/>
        <v>2253.4166666666665</v>
      </c>
      <c r="CA27" s="308" t="str">
        <f>BO27</f>
        <v>MARTES</v>
      </c>
      <c r="CB27" s="316">
        <f>BP27</f>
        <v>42472</v>
      </c>
      <c r="CC27" s="99">
        <v>2184</v>
      </c>
      <c r="CD27" s="74">
        <f t="shared" si="19"/>
        <v>6552</v>
      </c>
      <c r="CE27" s="174">
        <v>365</v>
      </c>
      <c r="CF27" s="74">
        <f t="shared" si="20"/>
        <v>1095</v>
      </c>
      <c r="CG27" s="174">
        <v>3958</v>
      </c>
      <c r="CH27" s="74">
        <f t="shared" si="21"/>
        <v>23748</v>
      </c>
      <c r="CI27" s="174"/>
      <c r="CJ27" s="174">
        <v>21</v>
      </c>
      <c r="CK27" s="174">
        <v>21</v>
      </c>
      <c r="CL27" s="100">
        <f t="shared" si="22"/>
        <v>1495</v>
      </c>
      <c r="CM27" s="308" t="str">
        <f>CA27</f>
        <v>MARTES</v>
      </c>
      <c r="CN27" s="318">
        <f>CB27</f>
        <v>42472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MARTES</v>
      </c>
      <c r="CZ27" s="306">
        <f>CN27</f>
        <v>42472</v>
      </c>
      <c r="DA27" s="99">
        <v>811</v>
      </c>
      <c r="DB27" s="83">
        <f t="shared" si="27"/>
        <v>2838.5</v>
      </c>
      <c r="DC27" s="174">
        <v>44</v>
      </c>
      <c r="DD27" s="83">
        <f t="shared" si="28"/>
        <v>154</v>
      </c>
      <c r="DE27" s="174">
        <v>2400</v>
      </c>
      <c r="DF27" s="83">
        <f t="shared" si="29"/>
        <v>16800</v>
      </c>
      <c r="DG27" s="174"/>
      <c r="DH27" s="174">
        <v>12</v>
      </c>
      <c r="DI27" s="174">
        <v>11</v>
      </c>
      <c r="DJ27" s="100">
        <f t="shared" si="30"/>
        <v>1799.3181818181818</v>
      </c>
      <c r="DK27" s="308" t="str">
        <f>CY27</f>
        <v>MARTES</v>
      </c>
      <c r="DL27" s="310">
        <f>CZ27</f>
        <v>42472</v>
      </c>
      <c r="DM27" s="102">
        <v>49</v>
      </c>
      <c r="DN27" s="74">
        <f t="shared" si="31"/>
        <v>183.75</v>
      </c>
      <c r="DO27" s="1">
        <v>96</v>
      </c>
      <c r="DP27" s="74">
        <f t="shared" si="32"/>
        <v>360</v>
      </c>
      <c r="DQ27" s="1">
        <v>434</v>
      </c>
      <c r="DR27" s="74">
        <f t="shared" si="33"/>
        <v>3255</v>
      </c>
      <c r="DS27" s="1"/>
      <c r="DT27" s="1">
        <v>3</v>
      </c>
      <c r="DU27" s="110">
        <f t="shared" si="34"/>
        <v>3</v>
      </c>
      <c r="DV27" s="108">
        <f t="shared" si="35"/>
        <v>1266.25</v>
      </c>
    </row>
    <row r="28" spans="2:126" ht="19.5" thickBot="1" x14ac:dyDescent="0.35">
      <c r="B28" s="274">
        <v>115</v>
      </c>
      <c r="C28" s="38" t="s">
        <v>144</v>
      </c>
      <c r="D28" s="132">
        <f t="shared" si="11"/>
        <v>42484</v>
      </c>
      <c r="E28" s="144">
        <v>45479</v>
      </c>
      <c r="F28" s="144">
        <v>49042</v>
      </c>
      <c r="G28" s="2">
        <v>13698</v>
      </c>
      <c r="H28" s="170"/>
      <c r="I28" s="171">
        <v>8750</v>
      </c>
      <c r="J28" s="24">
        <f t="shared" si="0"/>
        <v>116969</v>
      </c>
      <c r="K28" s="7">
        <v>5285</v>
      </c>
      <c r="L28" s="7">
        <v>8488</v>
      </c>
      <c r="M28" s="23">
        <f t="shared" si="1"/>
        <v>130742</v>
      </c>
      <c r="N28" s="47"/>
      <c r="O28" s="48"/>
      <c r="P28" s="8">
        <f t="shared" si="2"/>
        <v>42484</v>
      </c>
      <c r="Q28" s="3">
        <v>0</v>
      </c>
      <c r="R28" s="3"/>
      <c r="S28" s="3"/>
      <c r="T28" s="3"/>
      <c r="U28" s="3"/>
      <c r="V28" s="3"/>
      <c r="W28" s="3"/>
      <c r="X28" s="3"/>
      <c r="Y28" s="3"/>
      <c r="Z28" s="3"/>
      <c r="AA28" s="6"/>
      <c r="AB28" s="3"/>
      <c r="AC28" s="3"/>
      <c r="AD28" s="3"/>
      <c r="AE28" s="3"/>
      <c r="AF28" s="3"/>
      <c r="AG28" s="3"/>
      <c r="AH28" s="3"/>
      <c r="AI28" s="3"/>
      <c r="AJ28" s="25"/>
      <c r="AK28" s="3"/>
      <c r="AL28" s="53"/>
      <c r="AM28" s="44">
        <f t="shared" si="3"/>
        <v>0</v>
      </c>
      <c r="AN28" s="9">
        <v>0</v>
      </c>
      <c r="AO28" s="9">
        <f t="shared" si="4"/>
        <v>130742</v>
      </c>
      <c r="AP28" s="49">
        <f>'[2]ABR 16'!$I$28</f>
        <v>5707.5</v>
      </c>
      <c r="AQ28" s="46">
        <f t="shared" si="12"/>
        <v>136449.5</v>
      </c>
      <c r="AS28" s="276">
        <f t="shared" si="5"/>
        <v>115</v>
      </c>
      <c r="AT28" s="5" t="str">
        <f t="shared" si="5"/>
        <v xml:space="preserve">DOMINGO </v>
      </c>
      <c r="AU28" s="8">
        <f t="shared" si="5"/>
        <v>42484</v>
      </c>
      <c r="AV28" s="69">
        <f t="shared" si="6"/>
        <v>6497</v>
      </c>
      <c r="AW28" s="69">
        <f t="shared" si="6"/>
        <v>7006</v>
      </c>
      <c r="AX28" s="69">
        <f t="shared" si="7"/>
        <v>2283</v>
      </c>
      <c r="AY28" s="69">
        <f t="shared" si="13"/>
        <v>0</v>
      </c>
      <c r="AZ28" s="157">
        <f t="shared" si="13"/>
        <v>1250</v>
      </c>
      <c r="BA28" s="159">
        <f t="shared" si="8"/>
        <v>17036</v>
      </c>
      <c r="BC28" s="309"/>
      <c r="BD28" s="313"/>
      <c r="BE28" s="135">
        <v>2427</v>
      </c>
      <c r="BF28" s="82">
        <f t="shared" si="36"/>
        <v>8494.5</v>
      </c>
      <c r="BG28" s="79">
        <v>420</v>
      </c>
      <c r="BH28" s="82">
        <f t="shared" si="14"/>
        <v>1470</v>
      </c>
      <c r="BI28" s="79">
        <v>6097</v>
      </c>
      <c r="BJ28" s="82">
        <f t="shared" si="15"/>
        <v>42679</v>
      </c>
      <c r="BK28" s="79">
        <v>31</v>
      </c>
      <c r="BL28" s="174">
        <v>30</v>
      </c>
      <c r="BM28" s="174">
        <v>30</v>
      </c>
      <c r="BN28" s="119">
        <f t="shared" si="9"/>
        <v>1754.7833333333333</v>
      </c>
      <c r="BO28" s="309"/>
      <c r="BP28" s="315"/>
      <c r="BQ28" s="99">
        <v>2024</v>
      </c>
      <c r="BR28" s="83">
        <f t="shared" si="16"/>
        <v>7084</v>
      </c>
      <c r="BS28" s="174">
        <v>216</v>
      </c>
      <c r="BT28" s="83">
        <f t="shared" si="17"/>
        <v>756</v>
      </c>
      <c r="BU28" s="174">
        <v>6465</v>
      </c>
      <c r="BV28" s="83">
        <f t="shared" si="18"/>
        <v>45255</v>
      </c>
      <c r="BW28" s="174">
        <v>32</v>
      </c>
      <c r="BX28" s="174">
        <v>25</v>
      </c>
      <c r="BY28" s="174">
        <v>30</v>
      </c>
      <c r="BZ28" s="100">
        <f t="shared" si="10"/>
        <v>1769.8333333333333</v>
      </c>
      <c r="CA28" s="309"/>
      <c r="CB28" s="317"/>
      <c r="CC28" s="99">
        <v>1435</v>
      </c>
      <c r="CD28" s="74">
        <f t="shared" si="19"/>
        <v>4305</v>
      </c>
      <c r="CE28" s="174">
        <v>175</v>
      </c>
      <c r="CF28" s="74">
        <f t="shared" si="20"/>
        <v>525</v>
      </c>
      <c r="CG28" s="174">
        <v>2786</v>
      </c>
      <c r="CH28" s="74">
        <f t="shared" si="21"/>
        <v>16716</v>
      </c>
      <c r="CI28" s="174">
        <v>20</v>
      </c>
      <c r="CJ28" s="174">
        <v>16</v>
      </c>
      <c r="CK28" s="174">
        <v>21</v>
      </c>
      <c r="CL28" s="100">
        <f t="shared" si="22"/>
        <v>1026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644</v>
      </c>
      <c r="DB28" s="83">
        <f t="shared" si="27"/>
        <v>2254</v>
      </c>
      <c r="DC28" s="174">
        <v>65</v>
      </c>
      <c r="DD28" s="83">
        <f t="shared" si="28"/>
        <v>227.5</v>
      </c>
      <c r="DE28" s="174">
        <v>2493</v>
      </c>
      <c r="DF28" s="83">
        <f t="shared" si="29"/>
        <v>17451</v>
      </c>
      <c r="DG28" s="174">
        <v>12</v>
      </c>
      <c r="DH28" s="174">
        <v>11</v>
      </c>
      <c r="DI28" s="174">
        <v>11</v>
      </c>
      <c r="DJ28" s="100">
        <f t="shared" si="30"/>
        <v>1812.0454545454545</v>
      </c>
      <c r="DK28" s="309"/>
      <c r="DL28" s="311"/>
      <c r="DM28" s="102">
        <v>131</v>
      </c>
      <c r="DN28" s="74">
        <f t="shared" si="31"/>
        <v>491.25</v>
      </c>
      <c r="DO28" s="1">
        <v>262</v>
      </c>
      <c r="DP28" s="74">
        <f t="shared" si="32"/>
        <v>982.5</v>
      </c>
      <c r="DQ28" s="1">
        <v>676</v>
      </c>
      <c r="DR28" s="74">
        <f t="shared" si="33"/>
        <v>5070</v>
      </c>
      <c r="DS28" s="1">
        <v>5</v>
      </c>
      <c r="DT28" s="1">
        <v>5</v>
      </c>
      <c r="DU28" s="110">
        <f t="shared" si="34"/>
        <v>5</v>
      </c>
      <c r="DV28" s="108">
        <f t="shared" si="35"/>
        <v>1308.75</v>
      </c>
    </row>
    <row r="29" spans="2:126" ht="19.5" thickBot="1" x14ac:dyDescent="0.35">
      <c r="B29" s="274">
        <v>116</v>
      </c>
      <c r="C29" s="38" t="s">
        <v>24</v>
      </c>
      <c r="D29" s="132">
        <f t="shared" si="11"/>
        <v>42485</v>
      </c>
      <c r="E29" s="144">
        <v>80500</v>
      </c>
      <c r="F29" s="144">
        <v>103103</v>
      </c>
      <c r="G29" s="2">
        <v>41076</v>
      </c>
      <c r="H29" s="170"/>
      <c r="I29" s="171">
        <v>36834</v>
      </c>
      <c r="J29" s="24">
        <f t="shared" si="0"/>
        <v>261513</v>
      </c>
      <c r="K29" s="7">
        <v>7005.5</v>
      </c>
      <c r="L29" s="7">
        <v>48143</v>
      </c>
      <c r="M29" s="23">
        <f t="shared" si="1"/>
        <v>316661.5</v>
      </c>
      <c r="N29" s="47"/>
      <c r="O29" s="48"/>
      <c r="P29" s="8">
        <f t="shared" si="2"/>
        <v>42485</v>
      </c>
      <c r="Q29" s="3">
        <v>176750</v>
      </c>
      <c r="R29" s="3">
        <v>1521</v>
      </c>
      <c r="S29" s="3">
        <v>13937</v>
      </c>
      <c r="T29" s="3"/>
      <c r="U29" s="3"/>
      <c r="V29" s="3"/>
      <c r="W29" s="3">
        <v>986</v>
      </c>
      <c r="X29" s="3">
        <v>116</v>
      </c>
      <c r="Y29" s="3">
        <v>6036</v>
      </c>
      <c r="Z29" s="3"/>
      <c r="AA29" s="6"/>
      <c r="AB29" s="3">
        <v>1750</v>
      </c>
      <c r="AC29" s="3">
        <v>1700</v>
      </c>
      <c r="AD29" s="3"/>
      <c r="AE29" s="3"/>
      <c r="AF29" s="3"/>
      <c r="AG29" s="3"/>
      <c r="AH29" s="3"/>
      <c r="AI29" s="3"/>
      <c r="AJ29" s="25"/>
      <c r="AK29" s="3"/>
      <c r="AL29" s="53">
        <v>18108</v>
      </c>
      <c r="AM29" s="44">
        <f t="shared" si="3"/>
        <v>220904</v>
      </c>
      <c r="AN29" s="9">
        <v>0</v>
      </c>
      <c r="AO29" s="9">
        <f t="shared" si="4"/>
        <v>316661.5</v>
      </c>
      <c r="AP29" s="49">
        <f>'[2]ABR 16'!$I$29</f>
        <v>8745</v>
      </c>
      <c r="AQ29" s="46">
        <f t="shared" si="12"/>
        <v>546310.5</v>
      </c>
      <c r="AS29" s="276">
        <f t="shared" si="5"/>
        <v>116</v>
      </c>
      <c r="AT29" s="5" t="str">
        <f t="shared" si="5"/>
        <v>LUNES</v>
      </c>
      <c r="AU29" s="8">
        <f t="shared" si="5"/>
        <v>42485</v>
      </c>
      <c r="AV29" s="69">
        <f t="shared" si="6"/>
        <v>11500</v>
      </c>
      <c r="AW29" s="69">
        <f t="shared" si="6"/>
        <v>14729</v>
      </c>
      <c r="AX29" s="69">
        <f t="shared" si="7"/>
        <v>6846</v>
      </c>
      <c r="AY29" s="69">
        <f t="shared" si="13"/>
        <v>0</v>
      </c>
      <c r="AZ29" s="157">
        <f t="shared" si="13"/>
        <v>5262</v>
      </c>
      <c r="BA29" s="159">
        <f t="shared" si="8"/>
        <v>38337</v>
      </c>
      <c r="BC29" s="308" t="str">
        <f>C17</f>
        <v>MIERCOLES</v>
      </c>
      <c r="BD29" s="312">
        <f>AU17</f>
        <v>42473</v>
      </c>
      <c r="BE29" s="135">
        <v>2250</v>
      </c>
      <c r="BF29" s="82">
        <f t="shared" si="36"/>
        <v>7875</v>
      </c>
      <c r="BG29" s="79">
        <v>274</v>
      </c>
      <c r="BH29" s="82">
        <f t="shared" si="14"/>
        <v>959</v>
      </c>
      <c r="BI29" s="79">
        <v>5258</v>
      </c>
      <c r="BJ29" s="82">
        <f t="shared" si="15"/>
        <v>36806</v>
      </c>
      <c r="BK29" s="79"/>
      <c r="BL29" s="174">
        <v>29</v>
      </c>
      <c r="BM29" s="174">
        <v>28</v>
      </c>
      <c r="BN29" s="119">
        <f t="shared" si="9"/>
        <v>1630</v>
      </c>
      <c r="BO29" s="308" t="str">
        <f>BC29</f>
        <v>MIERCOLES</v>
      </c>
      <c r="BP29" s="314">
        <f>BD29</f>
        <v>42473</v>
      </c>
      <c r="BQ29" s="99">
        <v>2506</v>
      </c>
      <c r="BR29" s="83">
        <f t="shared" si="16"/>
        <v>8771</v>
      </c>
      <c r="BS29" s="174">
        <v>249</v>
      </c>
      <c r="BT29" s="83">
        <f t="shared" si="17"/>
        <v>871.5</v>
      </c>
      <c r="BU29" s="174">
        <v>7381</v>
      </c>
      <c r="BV29" s="83">
        <f t="shared" si="18"/>
        <v>51667</v>
      </c>
      <c r="BW29" s="174"/>
      <c r="BX29" s="174">
        <v>29</v>
      </c>
      <c r="BY29" s="174">
        <v>29</v>
      </c>
      <c r="BZ29" s="100">
        <f t="shared" si="10"/>
        <v>2114.1206896551726</v>
      </c>
      <c r="CA29" s="308" t="str">
        <f>BO29</f>
        <v>MIERCOLES</v>
      </c>
      <c r="CB29" s="316">
        <f>BP29</f>
        <v>42473</v>
      </c>
      <c r="CC29" s="99">
        <v>1822</v>
      </c>
      <c r="CD29" s="74">
        <f t="shared" si="19"/>
        <v>5466</v>
      </c>
      <c r="CE29" s="174">
        <v>365</v>
      </c>
      <c r="CF29" s="74">
        <f t="shared" si="20"/>
        <v>1095</v>
      </c>
      <c r="CG29" s="174">
        <v>3450</v>
      </c>
      <c r="CH29" s="74">
        <f t="shared" si="21"/>
        <v>20700</v>
      </c>
      <c r="CI29" s="174"/>
      <c r="CJ29" s="174">
        <v>20</v>
      </c>
      <c r="CK29" s="174">
        <v>20</v>
      </c>
      <c r="CL29" s="100">
        <f t="shared" si="22"/>
        <v>1363.05</v>
      </c>
      <c r="CM29" s="308" t="str">
        <f>CA29</f>
        <v>MIERCOLES</v>
      </c>
      <c r="CN29" s="318">
        <f>CB29</f>
        <v>42473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MIERCOLES</v>
      </c>
      <c r="CZ29" s="306">
        <f>CN29</f>
        <v>42473</v>
      </c>
      <c r="DA29" s="99">
        <v>824</v>
      </c>
      <c r="DB29" s="83">
        <f t="shared" si="27"/>
        <v>2884</v>
      </c>
      <c r="DC29" s="174">
        <v>106</v>
      </c>
      <c r="DD29" s="83">
        <f t="shared" si="28"/>
        <v>371</v>
      </c>
      <c r="DE29" s="174">
        <v>2611</v>
      </c>
      <c r="DF29" s="83">
        <f t="shared" si="29"/>
        <v>18277</v>
      </c>
      <c r="DG29" s="174"/>
      <c r="DH29" s="174">
        <v>13</v>
      </c>
      <c r="DI29" s="174">
        <v>13</v>
      </c>
      <c r="DJ29" s="100">
        <f t="shared" si="30"/>
        <v>1656.3076923076924</v>
      </c>
      <c r="DK29" s="308" t="str">
        <f>CY29</f>
        <v>MIERCOLES</v>
      </c>
      <c r="DL29" s="310">
        <f>CZ29</f>
        <v>42473</v>
      </c>
      <c r="DM29" s="102">
        <v>75</v>
      </c>
      <c r="DN29" s="74">
        <f t="shared" si="31"/>
        <v>281.25</v>
      </c>
      <c r="DO29" s="1">
        <v>166</v>
      </c>
      <c r="DP29" s="74">
        <f t="shared" si="32"/>
        <v>622.5</v>
      </c>
      <c r="DQ29" s="1">
        <v>514</v>
      </c>
      <c r="DR29" s="74">
        <f t="shared" si="33"/>
        <v>3855</v>
      </c>
      <c r="DS29" s="1"/>
      <c r="DT29" s="1">
        <v>4</v>
      </c>
      <c r="DU29" s="110">
        <f t="shared" si="34"/>
        <v>4</v>
      </c>
      <c r="DV29" s="108">
        <f t="shared" si="35"/>
        <v>1189.6875</v>
      </c>
    </row>
    <row r="30" spans="2:126" ht="19.5" thickBot="1" x14ac:dyDescent="0.35">
      <c r="B30" s="274">
        <v>117</v>
      </c>
      <c r="C30" s="38" t="s">
        <v>21</v>
      </c>
      <c r="D30" s="132">
        <f t="shared" si="11"/>
        <v>42486</v>
      </c>
      <c r="E30" s="144">
        <v>76832</v>
      </c>
      <c r="F30" s="144">
        <v>98574</v>
      </c>
      <c r="G30" s="2">
        <v>43056</v>
      </c>
      <c r="H30" s="170"/>
      <c r="I30" s="171">
        <v>37884</v>
      </c>
      <c r="J30" s="24">
        <f t="shared" si="0"/>
        <v>256346</v>
      </c>
      <c r="K30" s="7">
        <v>6752</v>
      </c>
      <c r="L30" s="7">
        <v>48634.5</v>
      </c>
      <c r="M30" s="23">
        <f t="shared" si="1"/>
        <v>311732.5</v>
      </c>
      <c r="N30" s="47"/>
      <c r="O30" s="48"/>
      <c r="P30" s="8">
        <f t="shared" si="2"/>
        <v>42486</v>
      </c>
      <c r="Q30" s="3">
        <v>209550</v>
      </c>
      <c r="R30" s="3">
        <v>2808</v>
      </c>
      <c r="S30" s="3">
        <v>14153</v>
      </c>
      <c r="T30" s="3">
        <v>234</v>
      </c>
      <c r="U30" s="3"/>
      <c r="V30" s="3"/>
      <c r="W30" s="3">
        <v>406</v>
      </c>
      <c r="X30" s="3">
        <v>58</v>
      </c>
      <c r="Y30" s="3">
        <v>18108</v>
      </c>
      <c r="Z30" s="3"/>
      <c r="AA30" s="6"/>
      <c r="AB30" s="3"/>
      <c r="AC30" s="3">
        <v>1200</v>
      </c>
      <c r="AD30" s="3"/>
      <c r="AE30" s="3"/>
      <c r="AF30" s="3"/>
      <c r="AG30" s="3"/>
      <c r="AH30" s="3"/>
      <c r="AI30" s="3"/>
      <c r="AJ30" s="25"/>
      <c r="AK30" s="3"/>
      <c r="AL30" s="53">
        <v>30180</v>
      </c>
      <c r="AM30" s="44">
        <f t="shared" si="3"/>
        <v>276697</v>
      </c>
      <c r="AN30" s="9">
        <v>1426</v>
      </c>
      <c r="AO30" s="9">
        <f t="shared" si="4"/>
        <v>311732.5</v>
      </c>
      <c r="AP30" s="49">
        <f>'[2]ABR 16'!$I$30</f>
        <v>18038.75</v>
      </c>
      <c r="AQ30" s="46">
        <f t="shared" si="12"/>
        <v>607894.25</v>
      </c>
      <c r="AS30" s="276">
        <f t="shared" si="5"/>
        <v>117</v>
      </c>
      <c r="AT30" s="5" t="str">
        <f t="shared" si="5"/>
        <v>MARTES</v>
      </c>
      <c r="AU30" s="8">
        <f t="shared" si="5"/>
        <v>42486</v>
      </c>
      <c r="AV30" s="69">
        <f t="shared" si="6"/>
        <v>10976</v>
      </c>
      <c r="AW30" s="69">
        <f t="shared" si="6"/>
        <v>14082</v>
      </c>
      <c r="AX30" s="69">
        <f t="shared" si="7"/>
        <v>7176</v>
      </c>
      <c r="AY30" s="69">
        <f t="shared" si="13"/>
        <v>0</v>
      </c>
      <c r="AZ30" s="157">
        <f t="shared" si="13"/>
        <v>5412</v>
      </c>
      <c r="BA30" s="159">
        <f t="shared" si="8"/>
        <v>37646</v>
      </c>
      <c r="BC30" s="309"/>
      <c r="BD30" s="313"/>
      <c r="BE30" s="135">
        <v>2561</v>
      </c>
      <c r="BF30" s="82">
        <f t="shared" si="36"/>
        <v>8963.5</v>
      </c>
      <c r="BG30" s="79">
        <v>406</v>
      </c>
      <c r="BH30" s="82">
        <f t="shared" si="14"/>
        <v>1421</v>
      </c>
      <c r="BI30" s="79">
        <v>6271</v>
      </c>
      <c r="BJ30" s="82">
        <f t="shared" si="15"/>
        <v>43897</v>
      </c>
      <c r="BK30" s="79">
        <v>31</v>
      </c>
      <c r="BL30" s="174">
        <v>31</v>
      </c>
      <c r="BM30" s="174">
        <v>29</v>
      </c>
      <c r="BN30" s="119">
        <f t="shared" si="9"/>
        <v>1871.7758620689656</v>
      </c>
      <c r="BO30" s="309"/>
      <c r="BP30" s="315"/>
      <c r="BQ30" s="99">
        <v>2430</v>
      </c>
      <c r="BR30" s="83">
        <f t="shared" si="16"/>
        <v>8505</v>
      </c>
      <c r="BS30" s="174">
        <v>245</v>
      </c>
      <c r="BT30" s="83">
        <f t="shared" si="17"/>
        <v>857.5</v>
      </c>
      <c r="BU30" s="174">
        <v>7258</v>
      </c>
      <c r="BV30" s="83">
        <f t="shared" si="18"/>
        <v>50806</v>
      </c>
      <c r="BW30" s="174">
        <v>29</v>
      </c>
      <c r="BX30" s="174">
        <v>27</v>
      </c>
      <c r="BY30" s="174">
        <v>27</v>
      </c>
      <c r="BZ30" s="100">
        <f t="shared" si="10"/>
        <v>2228.462962962963</v>
      </c>
      <c r="CA30" s="309"/>
      <c r="CB30" s="317"/>
      <c r="CC30" s="99">
        <v>1744</v>
      </c>
      <c r="CD30" s="74">
        <f t="shared" si="19"/>
        <v>5232</v>
      </c>
      <c r="CE30" s="174">
        <v>221</v>
      </c>
      <c r="CF30" s="74">
        <f t="shared" si="20"/>
        <v>663</v>
      </c>
      <c r="CG30" s="174">
        <v>3200</v>
      </c>
      <c r="CH30" s="74">
        <f t="shared" si="21"/>
        <v>19200</v>
      </c>
      <c r="CI30" s="174">
        <v>21</v>
      </c>
      <c r="CJ30" s="174">
        <v>18</v>
      </c>
      <c r="CK30" s="174">
        <v>16</v>
      </c>
      <c r="CL30" s="100">
        <f t="shared" si="22"/>
        <v>1568.4375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666</v>
      </c>
      <c r="DB30" s="83">
        <f t="shared" si="27"/>
        <v>2331</v>
      </c>
      <c r="DC30" s="174">
        <v>57</v>
      </c>
      <c r="DD30" s="83">
        <f t="shared" si="28"/>
        <v>199.5</v>
      </c>
      <c r="DE30" s="174">
        <v>2654</v>
      </c>
      <c r="DF30" s="83">
        <f t="shared" si="29"/>
        <v>18578</v>
      </c>
      <c r="DG30" s="174">
        <v>13</v>
      </c>
      <c r="DH30" s="174">
        <v>15</v>
      </c>
      <c r="DI30" s="174">
        <v>13</v>
      </c>
      <c r="DJ30" s="100">
        <f t="shared" si="30"/>
        <v>1623.7307692307693</v>
      </c>
      <c r="DK30" s="309"/>
      <c r="DL30" s="311"/>
      <c r="DM30" s="102">
        <v>99</v>
      </c>
      <c r="DN30" s="74">
        <f t="shared" si="31"/>
        <v>371.25</v>
      </c>
      <c r="DO30" s="1">
        <v>238</v>
      </c>
      <c r="DP30" s="74">
        <f t="shared" si="32"/>
        <v>892.5</v>
      </c>
      <c r="DQ30" s="1">
        <v>769</v>
      </c>
      <c r="DR30" s="74">
        <f t="shared" si="33"/>
        <v>5767.5</v>
      </c>
      <c r="DS30" s="1">
        <v>5</v>
      </c>
      <c r="DT30" s="1">
        <v>5</v>
      </c>
      <c r="DU30" s="110">
        <f t="shared" si="34"/>
        <v>5</v>
      </c>
      <c r="DV30" s="108">
        <f t="shared" si="35"/>
        <v>1406.25</v>
      </c>
    </row>
    <row r="31" spans="2:126" ht="19.5" thickBot="1" x14ac:dyDescent="0.35">
      <c r="B31" s="274">
        <v>118</v>
      </c>
      <c r="C31" s="38" t="s">
        <v>145</v>
      </c>
      <c r="D31" s="132">
        <f t="shared" si="11"/>
        <v>42487</v>
      </c>
      <c r="E31" s="144">
        <v>75313</v>
      </c>
      <c r="F31" s="144">
        <v>96278</v>
      </c>
      <c r="G31" s="2">
        <v>41916</v>
      </c>
      <c r="H31" s="170"/>
      <c r="I31" s="171">
        <v>36295</v>
      </c>
      <c r="J31" s="24">
        <f t="shared" si="0"/>
        <v>249802</v>
      </c>
      <c r="K31" s="7">
        <v>6349.5</v>
      </c>
      <c r="L31" s="7">
        <v>47951.5</v>
      </c>
      <c r="M31" s="23">
        <f t="shared" si="1"/>
        <v>304103</v>
      </c>
      <c r="N31" s="47"/>
      <c r="O31" s="48"/>
      <c r="P31" s="8">
        <f t="shared" si="2"/>
        <v>42487</v>
      </c>
      <c r="Q31" s="3">
        <v>529000</v>
      </c>
      <c r="R31" s="3">
        <v>1872</v>
      </c>
      <c r="S31" s="3">
        <v>37840</v>
      </c>
      <c r="T31" s="3"/>
      <c r="U31" s="3"/>
      <c r="V31" s="3"/>
      <c r="W31" s="3">
        <v>696</v>
      </c>
      <c r="X31" s="3">
        <v>116</v>
      </c>
      <c r="Y31" s="3">
        <v>12072</v>
      </c>
      <c r="Z31" s="3"/>
      <c r="AA31" s="6"/>
      <c r="AB31" s="3">
        <v>1050</v>
      </c>
      <c r="AC31" s="3">
        <v>5900</v>
      </c>
      <c r="AD31" s="3"/>
      <c r="AE31" s="3"/>
      <c r="AF31" s="3"/>
      <c r="AG31" s="3"/>
      <c r="AH31" s="3"/>
      <c r="AI31" s="3"/>
      <c r="AJ31" s="25"/>
      <c r="AK31" s="3"/>
      <c r="AL31" s="53"/>
      <c r="AM31" s="44">
        <f t="shared" si="3"/>
        <v>588546</v>
      </c>
      <c r="AN31" s="9">
        <v>25</v>
      </c>
      <c r="AO31" s="9">
        <f t="shared" si="4"/>
        <v>304103</v>
      </c>
      <c r="AP31" s="49">
        <f>'[2]ABR 16'!$I$31</f>
        <v>61101</v>
      </c>
      <c r="AQ31" s="46">
        <f t="shared" si="12"/>
        <v>953775</v>
      </c>
      <c r="AS31" s="276">
        <f t="shared" si="5"/>
        <v>118</v>
      </c>
      <c r="AT31" s="5" t="str">
        <f t="shared" si="5"/>
        <v>MIERCOLES</v>
      </c>
      <c r="AU31" s="8">
        <f t="shared" si="5"/>
        <v>42487</v>
      </c>
      <c r="AV31" s="69">
        <f t="shared" si="6"/>
        <v>10759</v>
      </c>
      <c r="AW31" s="69">
        <f t="shared" si="6"/>
        <v>13754</v>
      </c>
      <c r="AX31" s="69">
        <f t="shared" si="7"/>
        <v>6986</v>
      </c>
      <c r="AY31" s="69">
        <f t="shared" si="13"/>
        <v>0</v>
      </c>
      <c r="AZ31" s="157">
        <f t="shared" si="13"/>
        <v>5185</v>
      </c>
      <c r="BA31" s="159">
        <f t="shared" si="8"/>
        <v>36684</v>
      </c>
      <c r="BC31" s="308" t="str">
        <f>C18</f>
        <v>JUEVES</v>
      </c>
      <c r="BD31" s="312">
        <f>AU18</f>
        <v>42474</v>
      </c>
      <c r="BE31" s="135">
        <v>2439</v>
      </c>
      <c r="BF31" s="82">
        <f t="shared" si="36"/>
        <v>8536.5</v>
      </c>
      <c r="BG31" s="79">
        <v>266</v>
      </c>
      <c r="BH31" s="82">
        <f t="shared" si="14"/>
        <v>931</v>
      </c>
      <c r="BI31" s="79">
        <v>5519</v>
      </c>
      <c r="BJ31" s="82">
        <f t="shared" si="15"/>
        <v>38633</v>
      </c>
      <c r="BK31" s="79"/>
      <c r="BL31" s="174">
        <v>28</v>
      </c>
      <c r="BM31" s="174">
        <v>28</v>
      </c>
      <c r="BN31" s="119">
        <f t="shared" si="9"/>
        <v>1717.875</v>
      </c>
      <c r="BO31" s="308" t="str">
        <f>BC31</f>
        <v>JUEVES</v>
      </c>
      <c r="BP31" s="314">
        <f>BD31</f>
        <v>42474</v>
      </c>
      <c r="BQ31" s="99">
        <v>2845</v>
      </c>
      <c r="BR31" s="83">
        <f t="shared" si="16"/>
        <v>9957.5</v>
      </c>
      <c r="BS31" s="174">
        <v>286</v>
      </c>
      <c r="BT31" s="83">
        <f t="shared" si="17"/>
        <v>1001</v>
      </c>
      <c r="BU31" s="174">
        <v>7731</v>
      </c>
      <c r="BV31" s="83">
        <f t="shared" si="18"/>
        <v>54117</v>
      </c>
      <c r="BW31" s="174"/>
      <c r="BX31" s="174">
        <v>29</v>
      </c>
      <c r="BY31" s="174">
        <v>30</v>
      </c>
      <c r="BZ31" s="100">
        <f t="shared" si="10"/>
        <v>2169.1833333333334</v>
      </c>
      <c r="CA31" s="308" t="str">
        <f>BO31</f>
        <v>JUEVES</v>
      </c>
      <c r="CB31" s="316">
        <f>BP31</f>
        <v>42474</v>
      </c>
      <c r="CC31" s="99">
        <v>1841</v>
      </c>
      <c r="CD31" s="74">
        <f t="shared" si="19"/>
        <v>5523</v>
      </c>
      <c r="CE31" s="174">
        <v>345</v>
      </c>
      <c r="CF31" s="74">
        <f t="shared" si="20"/>
        <v>1035</v>
      </c>
      <c r="CG31" s="174">
        <v>3509</v>
      </c>
      <c r="CH31" s="74">
        <f t="shared" si="21"/>
        <v>21054</v>
      </c>
      <c r="CI31" s="174"/>
      <c r="CJ31" s="174">
        <v>19</v>
      </c>
      <c r="CK31" s="174">
        <v>16</v>
      </c>
      <c r="CL31" s="100">
        <f t="shared" si="22"/>
        <v>1725.75</v>
      </c>
      <c r="CM31" s="308" t="str">
        <f>CA31</f>
        <v>JUEVES</v>
      </c>
      <c r="CN31" s="318">
        <f>CB31</f>
        <v>42474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JUEVES</v>
      </c>
      <c r="CZ31" s="306">
        <f>CN31</f>
        <v>42474</v>
      </c>
      <c r="DA31" s="99">
        <v>677</v>
      </c>
      <c r="DB31" s="83">
        <f t="shared" si="27"/>
        <v>2369.5</v>
      </c>
      <c r="DC31" s="174">
        <v>94</v>
      </c>
      <c r="DD31" s="83">
        <f t="shared" si="28"/>
        <v>329</v>
      </c>
      <c r="DE31" s="174">
        <v>2243</v>
      </c>
      <c r="DF31" s="83">
        <f t="shared" si="29"/>
        <v>15701</v>
      </c>
      <c r="DG31" s="174"/>
      <c r="DH31" s="174">
        <v>13</v>
      </c>
      <c r="DI31" s="174">
        <v>13</v>
      </c>
      <c r="DJ31" s="100">
        <f t="shared" si="30"/>
        <v>1415.3461538461538</v>
      </c>
      <c r="DK31" s="308" t="str">
        <f>CY31</f>
        <v>JUEVES</v>
      </c>
      <c r="DL31" s="310">
        <f>CZ31</f>
        <v>42474</v>
      </c>
      <c r="DM31" s="102">
        <v>60</v>
      </c>
      <c r="DN31" s="74">
        <f t="shared" si="31"/>
        <v>225</v>
      </c>
      <c r="DO31" s="1">
        <v>124</v>
      </c>
      <c r="DP31" s="74">
        <f t="shared" si="32"/>
        <v>465</v>
      </c>
      <c r="DQ31" s="1">
        <v>547</v>
      </c>
      <c r="DR31" s="74">
        <f t="shared" si="33"/>
        <v>4102.5</v>
      </c>
      <c r="DS31" s="1"/>
      <c r="DT31" s="1">
        <v>5</v>
      </c>
      <c r="DU31" s="110">
        <f t="shared" si="34"/>
        <v>5</v>
      </c>
      <c r="DV31" s="108">
        <f t="shared" si="35"/>
        <v>958.5</v>
      </c>
    </row>
    <row r="32" spans="2:126" ht="19.5" thickBot="1" x14ac:dyDescent="0.35">
      <c r="B32" s="274">
        <v>119</v>
      </c>
      <c r="C32" s="38" t="s">
        <v>25</v>
      </c>
      <c r="D32" s="132">
        <f t="shared" si="11"/>
        <v>42488</v>
      </c>
      <c r="E32" s="144">
        <v>80332</v>
      </c>
      <c r="F32" s="144">
        <v>93688</v>
      </c>
      <c r="G32" s="2">
        <v>42414</v>
      </c>
      <c r="H32" s="170"/>
      <c r="I32" s="171">
        <v>38003</v>
      </c>
      <c r="J32" s="24">
        <f t="shared" si="0"/>
        <v>254437</v>
      </c>
      <c r="K32" s="7">
        <v>6639</v>
      </c>
      <c r="L32" s="7">
        <v>50405.5</v>
      </c>
      <c r="M32" s="23">
        <f t="shared" si="1"/>
        <v>311481.5</v>
      </c>
      <c r="N32" s="47"/>
      <c r="O32" s="48"/>
      <c r="P32" s="8">
        <f t="shared" si="2"/>
        <v>42488</v>
      </c>
      <c r="Q32" s="3">
        <v>529250</v>
      </c>
      <c r="R32" s="3">
        <v>2457</v>
      </c>
      <c r="S32" s="3">
        <v>42115</v>
      </c>
      <c r="T32" s="3"/>
      <c r="U32" s="3">
        <v>15041</v>
      </c>
      <c r="V32" s="3"/>
      <c r="W32" s="3">
        <v>174</v>
      </c>
      <c r="X32" s="3">
        <v>174</v>
      </c>
      <c r="Y32" s="3"/>
      <c r="Z32" s="3"/>
      <c r="AA32" s="6"/>
      <c r="AB32" s="3"/>
      <c r="AC32" s="3">
        <v>7300</v>
      </c>
      <c r="AD32" s="3"/>
      <c r="AE32" s="3"/>
      <c r="AF32" s="3"/>
      <c r="AG32" s="3"/>
      <c r="AH32" s="3"/>
      <c r="AI32" s="3"/>
      <c r="AJ32" s="25"/>
      <c r="AK32" s="3"/>
      <c r="AL32" s="53"/>
      <c r="AM32" s="44">
        <f t="shared" si="3"/>
        <v>596511</v>
      </c>
      <c r="AN32" s="9">
        <v>1300</v>
      </c>
      <c r="AO32" s="9">
        <f t="shared" si="4"/>
        <v>311481.5</v>
      </c>
      <c r="AP32" s="49">
        <f>'[2]ABR 16'!$I$32</f>
        <v>21887.5</v>
      </c>
      <c r="AQ32" s="46">
        <f t="shared" si="12"/>
        <v>931180</v>
      </c>
      <c r="AS32" s="276">
        <f t="shared" si="5"/>
        <v>119</v>
      </c>
      <c r="AT32" s="5" t="str">
        <f t="shared" si="5"/>
        <v>JUEVES</v>
      </c>
      <c r="AU32" s="8">
        <f t="shared" si="5"/>
        <v>42488</v>
      </c>
      <c r="AV32" s="69">
        <f t="shared" ref="AV32:AW35" si="37">E32/7</f>
        <v>11476</v>
      </c>
      <c r="AW32" s="69">
        <f t="shared" si="37"/>
        <v>13384</v>
      </c>
      <c r="AX32" s="69">
        <f t="shared" si="7"/>
        <v>7069</v>
      </c>
      <c r="AY32" s="69">
        <f t="shared" si="13"/>
        <v>0</v>
      </c>
      <c r="AZ32" s="157">
        <f t="shared" si="13"/>
        <v>5429</v>
      </c>
      <c r="BA32" s="159">
        <f t="shared" si="8"/>
        <v>37358</v>
      </c>
      <c r="BC32" s="309"/>
      <c r="BD32" s="313"/>
      <c r="BE32" s="135">
        <v>2317</v>
      </c>
      <c r="BF32" s="82">
        <f t="shared" si="36"/>
        <v>8109.5</v>
      </c>
      <c r="BG32" s="79">
        <v>359</v>
      </c>
      <c r="BH32" s="82">
        <f t="shared" si="14"/>
        <v>1256.5</v>
      </c>
      <c r="BI32" s="79">
        <v>5838</v>
      </c>
      <c r="BJ32" s="82">
        <f t="shared" si="15"/>
        <v>40866</v>
      </c>
      <c r="BK32" s="79">
        <v>29</v>
      </c>
      <c r="BL32" s="174">
        <v>28</v>
      </c>
      <c r="BM32" s="174">
        <v>29</v>
      </c>
      <c r="BN32" s="119">
        <f t="shared" si="9"/>
        <v>1732.1379310344828</v>
      </c>
      <c r="BO32" s="309"/>
      <c r="BP32" s="315"/>
      <c r="BQ32" s="99">
        <v>2266</v>
      </c>
      <c r="BR32" s="83">
        <f t="shared" si="16"/>
        <v>7931</v>
      </c>
      <c r="BS32" s="174">
        <v>262</v>
      </c>
      <c r="BT32" s="83">
        <f t="shared" si="17"/>
        <v>917</v>
      </c>
      <c r="BU32" s="174">
        <v>6938</v>
      </c>
      <c r="BV32" s="83">
        <f t="shared" si="18"/>
        <v>48566</v>
      </c>
      <c r="BW32" s="174">
        <v>30</v>
      </c>
      <c r="BX32" s="174">
        <v>27</v>
      </c>
      <c r="BY32" s="174">
        <v>26</v>
      </c>
      <c r="BZ32" s="100">
        <f t="shared" si="10"/>
        <v>2208.2307692307691</v>
      </c>
      <c r="CA32" s="309"/>
      <c r="CB32" s="317"/>
      <c r="CC32" s="99">
        <v>1818</v>
      </c>
      <c r="CD32" s="74">
        <f t="shared" si="19"/>
        <v>5454</v>
      </c>
      <c r="CE32" s="174">
        <v>210</v>
      </c>
      <c r="CF32" s="74">
        <f t="shared" si="20"/>
        <v>630</v>
      </c>
      <c r="CG32" s="174">
        <v>3142</v>
      </c>
      <c r="CH32" s="74">
        <f t="shared" si="21"/>
        <v>18852</v>
      </c>
      <c r="CI32" s="174">
        <v>18</v>
      </c>
      <c r="CJ32" s="174">
        <v>16</v>
      </c>
      <c r="CK32" s="174">
        <v>16</v>
      </c>
      <c r="CL32" s="100">
        <f t="shared" si="22"/>
        <v>1558.5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718</v>
      </c>
      <c r="DB32" s="83">
        <f t="shared" si="27"/>
        <v>2513</v>
      </c>
      <c r="DC32" s="174">
        <v>97</v>
      </c>
      <c r="DD32" s="83">
        <f t="shared" si="28"/>
        <v>339.5</v>
      </c>
      <c r="DE32" s="174">
        <v>2679</v>
      </c>
      <c r="DF32" s="83">
        <f t="shared" si="29"/>
        <v>18753</v>
      </c>
      <c r="DG32" s="174">
        <v>13</v>
      </c>
      <c r="DH32" s="174">
        <v>13</v>
      </c>
      <c r="DI32" s="174">
        <v>13</v>
      </c>
      <c r="DJ32" s="100">
        <f t="shared" si="30"/>
        <v>1661.9615384615386</v>
      </c>
      <c r="DK32" s="309"/>
      <c r="DL32" s="311"/>
      <c r="DM32" s="102">
        <v>132</v>
      </c>
      <c r="DN32" s="74">
        <f t="shared" si="31"/>
        <v>495</v>
      </c>
      <c r="DO32" s="1">
        <v>226</v>
      </c>
      <c r="DP32" s="74">
        <f t="shared" si="32"/>
        <v>847.5</v>
      </c>
      <c r="DQ32" s="1">
        <v>623</v>
      </c>
      <c r="DR32" s="74">
        <f t="shared" si="33"/>
        <v>4672.5</v>
      </c>
      <c r="DS32" s="1">
        <v>5</v>
      </c>
      <c r="DT32" s="1">
        <v>5</v>
      </c>
      <c r="DU32" s="110">
        <f t="shared" si="34"/>
        <v>5</v>
      </c>
      <c r="DV32" s="108">
        <f t="shared" si="35"/>
        <v>1203</v>
      </c>
    </row>
    <row r="33" spans="2:126" ht="19.5" thickBot="1" x14ac:dyDescent="0.35">
      <c r="B33" s="274">
        <v>120</v>
      </c>
      <c r="C33" s="38" t="s">
        <v>26</v>
      </c>
      <c r="D33" s="132">
        <f t="shared" si="11"/>
        <v>42489</v>
      </c>
      <c r="E33" s="144">
        <v>83027</v>
      </c>
      <c r="F33" s="144">
        <v>108997</v>
      </c>
      <c r="G33" s="2">
        <v>43218</v>
      </c>
      <c r="H33" s="170"/>
      <c r="I33" s="171">
        <v>40509</v>
      </c>
      <c r="J33" s="24">
        <f t="shared" si="0"/>
        <v>275751</v>
      </c>
      <c r="K33" s="7">
        <v>8689.5</v>
      </c>
      <c r="L33" s="7">
        <v>46209.5</v>
      </c>
      <c r="M33" s="23">
        <f t="shared" si="1"/>
        <v>330650</v>
      </c>
      <c r="N33" s="47"/>
      <c r="O33" s="48"/>
      <c r="P33" s="8">
        <f t="shared" si="2"/>
        <v>42489</v>
      </c>
      <c r="Q33" s="3">
        <v>705400</v>
      </c>
      <c r="R33" s="3">
        <v>2340</v>
      </c>
      <c r="S33" s="3">
        <v>45861</v>
      </c>
      <c r="T33" s="3"/>
      <c r="U33" s="3"/>
      <c r="V33" s="3">
        <v>12072</v>
      </c>
      <c r="W33" s="3">
        <v>870</v>
      </c>
      <c r="X33" s="3">
        <v>116</v>
      </c>
      <c r="Y33" s="3"/>
      <c r="Z33" s="3"/>
      <c r="AA33" s="6"/>
      <c r="AB33" s="3"/>
      <c r="AC33" s="3">
        <v>11500</v>
      </c>
      <c r="AD33" s="3"/>
      <c r="AE33" s="3"/>
      <c r="AF33" s="3"/>
      <c r="AG33" s="3"/>
      <c r="AH33" s="3"/>
      <c r="AI33" s="3"/>
      <c r="AJ33" s="25"/>
      <c r="AK33" s="3"/>
      <c r="AL33" s="53">
        <v>6036</v>
      </c>
      <c r="AM33" s="44">
        <f t="shared" si="3"/>
        <v>784195</v>
      </c>
      <c r="AN33" s="9">
        <v>0</v>
      </c>
      <c r="AO33" s="9">
        <f t="shared" si="4"/>
        <v>330650</v>
      </c>
      <c r="AP33" s="49">
        <f>'[2]ABR 16'!$I$33</f>
        <v>57630</v>
      </c>
      <c r="AQ33" s="46">
        <f t="shared" si="12"/>
        <v>1172475</v>
      </c>
      <c r="AS33" s="276">
        <f t="shared" si="5"/>
        <v>120</v>
      </c>
      <c r="AT33" s="5" t="str">
        <f t="shared" si="5"/>
        <v>VIERNES</v>
      </c>
      <c r="AU33" s="8">
        <f t="shared" si="5"/>
        <v>42489</v>
      </c>
      <c r="AV33" s="69">
        <f t="shared" si="37"/>
        <v>11861</v>
      </c>
      <c r="AW33" s="69">
        <f t="shared" si="37"/>
        <v>15571</v>
      </c>
      <c r="AX33" s="69">
        <f t="shared" si="7"/>
        <v>7203</v>
      </c>
      <c r="AY33" s="69">
        <f t="shared" si="13"/>
        <v>0</v>
      </c>
      <c r="AZ33" s="157">
        <f t="shared" si="13"/>
        <v>5787</v>
      </c>
      <c r="BA33" s="159">
        <f t="shared" si="8"/>
        <v>40422</v>
      </c>
      <c r="BC33" s="308" t="str">
        <f>C19</f>
        <v>VIERNES</v>
      </c>
      <c r="BD33" s="312">
        <f>AU19</f>
        <v>42475</v>
      </c>
      <c r="BE33" s="135">
        <v>2428</v>
      </c>
      <c r="BF33" s="82">
        <f t="shared" si="36"/>
        <v>8498</v>
      </c>
      <c r="BG33" s="79">
        <v>340</v>
      </c>
      <c r="BH33" s="82">
        <f t="shared" si="14"/>
        <v>1190</v>
      </c>
      <c r="BI33" s="79">
        <v>5657</v>
      </c>
      <c r="BJ33" s="82">
        <f t="shared" si="15"/>
        <v>39599</v>
      </c>
      <c r="BK33" s="79"/>
      <c r="BL33" s="174">
        <v>28</v>
      </c>
      <c r="BM33" s="174">
        <v>28</v>
      </c>
      <c r="BN33" s="119">
        <f t="shared" si="9"/>
        <v>1760.25</v>
      </c>
      <c r="BO33" s="308" t="str">
        <f>BC33</f>
        <v>VIERNES</v>
      </c>
      <c r="BP33" s="314">
        <f>BD33</f>
        <v>42475</v>
      </c>
      <c r="BQ33" s="99">
        <v>2373</v>
      </c>
      <c r="BR33" s="83">
        <f t="shared" si="16"/>
        <v>8305.5</v>
      </c>
      <c r="BS33" s="174">
        <v>331</v>
      </c>
      <c r="BT33" s="83">
        <f>BS33*3.5</f>
        <v>1158.5</v>
      </c>
      <c r="BU33" s="174">
        <v>7651</v>
      </c>
      <c r="BV33" s="83">
        <f>BU33*7</f>
        <v>53557</v>
      </c>
      <c r="BW33" s="174"/>
      <c r="BX33" s="174">
        <v>28</v>
      </c>
      <c r="BY33" s="174">
        <v>29</v>
      </c>
      <c r="BZ33" s="100">
        <f t="shared" si="10"/>
        <v>2173.1379310344828</v>
      </c>
      <c r="CA33" s="308" t="str">
        <f>BO33</f>
        <v>VIERNES</v>
      </c>
      <c r="CB33" s="316">
        <f>BP33</f>
        <v>42475</v>
      </c>
      <c r="CC33" s="99">
        <v>2015</v>
      </c>
      <c r="CD33" s="74">
        <f t="shared" si="19"/>
        <v>6045</v>
      </c>
      <c r="CE33" s="174">
        <v>412</v>
      </c>
      <c r="CF33" s="74">
        <f t="shared" si="20"/>
        <v>1236</v>
      </c>
      <c r="CG33" s="174">
        <v>3998</v>
      </c>
      <c r="CH33" s="74">
        <f t="shared" si="21"/>
        <v>23988</v>
      </c>
      <c r="CI33" s="174"/>
      <c r="CJ33" s="174">
        <v>18</v>
      </c>
      <c r="CK33" s="174">
        <v>18</v>
      </c>
      <c r="CL33" s="100">
        <f t="shared" si="22"/>
        <v>1737.1666666666667</v>
      </c>
      <c r="CM33" s="308" t="str">
        <f>CA33</f>
        <v>VIERNES</v>
      </c>
      <c r="CN33" s="318">
        <f>CB33</f>
        <v>42475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VIERNES</v>
      </c>
      <c r="CZ33" s="306">
        <f>CN33</f>
        <v>42475</v>
      </c>
      <c r="DA33" s="99">
        <v>812</v>
      </c>
      <c r="DB33" s="83">
        <f t="shared" si="27"/>
        <v>2842</v>
      </c>
      <c r="DC33" s="174">
        <v>95</v>
      </c>
      <c r="DD33" s="83">
        <f t="shared" si="28"/>
        <v>332.5</v>
      </c>
      <c r="DE33" s="174">
        <v>2802</v>
      </c>
      <c r="DF33" s="83">
        <f t="shared" si="29"/>
        <v>19614</v>
      </c>
      <c r="DG33" s="174"/>
      <c r="DH33" s="174">
        <v>15</v>
      </c>
      <c r="DI33" s="174">
        <v>13</v>
      </c>
      <c r="DJ33" s="100">
        <f t="shared" si="30"/>
        <v>1752.9615384615386</v>
      </c>
      <c r="DK33" s="308" t="str">
        <f>CY33</f>
        <v>VIERNES</v>
      </c>
      <c r="DL33" s="310">
        <f>CZ33</f>
        <v>42475</v>
      </c>
      <c r="DM33" s="102">
        <v>34</v>
      </c>
      <c r="DN33" s="74">
        <f t="shared" si="31"/>
        <v>127.5</v>
      </c>
      <c r="DO33" s="1">
        <v>112</v>
      </c>
      <c r="DP33" s="74">
        <f t="shared" si="32"/>
        <v>420</v>
      </c>
      <c r="DQ33" s="1">
        <v>449</v>
      </c>
      <c r="DR33" s="74">
        <f t="shared" si="33"/>
        <v>3367.5</v>
      </c>
      <c r="DS33" s="1"/>
      <c r="DT33" s="1">
        <v>4</v>
      </c>
      <c r="DU33" s="110">
        <f t="shared" si="34"/>
        <v>4</v>
      </c>
      <c r="DV33" s="108">
        <f t="shared" si="35"/>
        <v>978.75</v>
      </c>
    </row>
    <row r="34" spans="2:126" ht="19.5" thickBot="1" x14ac:dyDescent="0.35">
      <c r="B34" s="274">
        <v>121</v>
      </c>
      <c r="C34" s="38" t="s">
        <v>143</v>
      </c>
      <c r="D34" s="132">
        <f t="shared" si="11"/>
        <v>42490</v>
      </c>
      <c r="E34" s="144">
        <v>60942</v>
      </c>
      <c r="F34" s="144">
        <v>80710</v>
      </c>
      <c r="G34" s="2">
        <v>27924</v>
      </c>
      <c r="H34" s="170"/>
      <c r="I34" s="171">
        <v>27811</v>
      </c>
      <c r="J34" s="24">
        <f t="shared" si="0"/>
        <v>197387</v>
      </c>
      <c r="K34" s="7">
        <v>2190.5</v>
      </c>
      <c r="L34" s="7">
        <v>20613</v>
      </c>
      <c r="M34" s="23">
        <f t="shared" si="1"/>
        <v>220190.5</v>
      </c>
      <c r="N34" s="47"/>
      <c r="O34" s="48"/>
      <c r="P34" s="8">
        <f t="shared" si="2"/>
        <v>42490</v>
      </c>
      <c r="Q34" s="3">
        <v>0</v>
      </c>
      <c r="R34" s="3"/>
      <c r="S34" s="3"/>
      <c r="T34" s="3"/>
      <c r="U34" s="3"/>
      <c r="V34" s="3"/>
      <c r="W34" s="3"/>
      <c r="X34" s="3"/>
      <c r="Y34" s="3"/>
      <c r="Z34" s="3"/>
      <c r="AA34" s="6"/>
      <c r="AB34" s="3"/>
      <c r="AC34" s="3"/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3"/>
        <v>0</v>
      </c>
      <c r="AN34" s="9">
        <v>0</v>
      </c>
      <c r="AO34" s="9">
        <f t="shared" si="4"/>
        <v>220190.5</v>
      </c>
      <c r="AP34" s="49">
        <f>'[2]ABR 16'!$I$34</f>
        <v>10481.25</v>
      </c>
      <c r="AQ34" s="162">
        <f t="shared" si="12"/>
        <v>230671.75</v>
      </c>
      <c r="AS34" s="276">
        <f t="shared" ref="AS34:AU35" si="38">B34</f>
        <v>121</v>
      </c>
      <c r="AT34" s="5" t="str">
        <f t="shared" si="38"/>
        <v xml:space="preserve">SABADO </v>
      </c>
      <c r="AU34" s="8">
        <f t="shared" si="38"/>
        <v>42490</v>
      </c>
      <c r="AV34" s="69">
        <f t="shared" si="37"/>
        <v>8706</v>
      </c>
      <c r="AW34" s="69">
        <f t="shared" si="37"/>
        <v>11530</v>
      </c>
      <c r="AX34" s="69">
        <f t="shared" si="7"/>
        <v>4654</v>
      </c>
      <c r="AY34" s="69">
        <f t="shared" si="13"/>
        <v>0</v>
      </c>
      <c r="AZ34" s="157">
        <f t="shared" si="13"/>
        <v>3973</v>
      </c>
      <c r="BA34" s="159">
        <f t="shared" si="8"/>
        <v>28863</v>
      </c>
      <c r="BC34" s="309"/>
      <c r="BD34" s="313"/>
      <c r="BE34" s="135">
        <v>2354</v>
      </c>
      <c r="BF34" s="82">
        <f t="shared" si="36"/>
        <v>8239</v>
      </c>
      <c r="BG34" s="79">
        <v>550</v>
      </c>
      <c r="BH34" s="82">
        <f t="shared" si="14"/>
        <v>1925</v>
      </c>
      <c r="BI34" s="79">
        <v>6640</v>
      </c>
      <c r="BJ34" s="82">
        <f t="shared" si="15"/>
        <v>46480</v>
      </c>
      <c r="BK34" s="79">
        <v>29</v>
      </c>
      <c r="BL34" s="174">
        <v>28</v>
      </c>
      <c r="BM34" s="174">
        <v>28</v>
      </c>
      <c r="BN34" s="119">
        <f t="shared" si="9"/>
        <v>2023</v>
      </c>
      <c r="BO34" s="309"/>
      <c r="BP34" s="315"/>
      <c r="BQ34" s="99">
        <v>2137</v>
      </c>
      <c r="BR34" s="83">
        <f t="shared" si="16"/>
        <v>7479.5</v>
      </c>
      <c r="BS34" s="174">
        <v>363</v>
      </c>
      <c r="BT34" s="83">
        <f>BS34*3.5</f>
        <v>1270.5</v>
      </c>
      <c r="BU34" s="174">
        <v>7418</v>
      </c>
      <c r="BV34" s="83">
        <f>BU34*7</f>
        <v>51926</v>
      </c>
      <c r="BW34" s="174">
        <v>30</v>
      </c>
      <c r="BX34" s="174">
        <v>25</v>
      </c>
      <c r="BY34" s="174">
        <v>29</v>
      </c>
      <c r="BZ34" s="100">
        <f t="shared" si="10"/>
        <v>2092.2758620689656</v>
      </c>
      <c r="CA34" s="309"/>
      <c r="CB34" s="317"/>
      <c r="CC34" s="99">
        <v>1634</v>
      </c>
      <c r="CD34" s="74">
        <f t="shared" si="19"/>
        <v>4902</v>
      </c>
      <c r="CE34" s="174">
        <v>256</v>
      </c>
      <c r="CF34" s="74">
        <f t="shared" si="20"/>
        <v>768</v>
      </c>
      <c r="CG34" s="174">
        <v>3400</v>
      </c>
      <c r="CH34" s="74">
        <f t="shared" si="21"/>
        <v>20400</v>
      </c>
      <c r="CI34" s="174">
        <v>18</v>
      </c>
      <c r="CJ34" s="174">
        <v>16</v>
      </c>
      <c r="CK34" s="174">
        <v>18</v>
      </c>
      <c r="CL34" s="100">
        <f t="shared" si="22"/>
        <v>1448.3333333333333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609</v>
      </c>
      <c r="DB34" s="83">
        <f t="shared" si="27"/>
        <v>2131.5</v>
      </c>
      <c r="DC34" s="174">
        <v>91</v>
      </c>
      <c r="DD34" s="83">
        <f t="shared" si="28"/>
        <v>318.5</v>
      </c>
      <c r="DE34" s="174">
        <v>2545</v>
      </c>
      <c r="DF34" s="83">
        <f t="shared" si="29"/>
        <v>17815</v>
      </c>
      <c r="DG34" s="174">
        <v>14</v>
      </c>
      <c r="DH34" s="174">
        <v>12</v>
      </c>
      <c r="DI34" s="174">
        <v>13</v>
      </c>
      <c r="DJ34" s="100">
        <f t="shared" si="30"/>
        <v>1558.8461538461538</v>
      </c>
      <c r="DK34" s="309"/>
      <c r="DL34" s="311"/>
      <c r="DM34" s="102">
        <v>111</v>
      </c>
      <c r="DN34" s="74">
        <f t="shared" si="31"/>
        <v>416.25</v>
      </c>
      <c r="DO34" s="1">
        <v>292</v>
      </c>
      <c r="DP34" s="74">
        <f t="shared" si="32"/>
        <v>1095</v>
      </c>
      <c r="DQ34" s="1">
        <v>853</v>
      </c>
      <c r="DR34" s="74">
        <f t="shared" si="33"/>
        <v>6397.5</v>
      </c>
      <c r="DS34" s="1">
        <v>5</v>
      </c>
      <c r="DT34" s="1">
        <v>5</v>
      </c>
      <c r="DU34" s="110">
        <f t="shared" si="34"/>
        <v>5</v>
      </c>
      <c r="DV34" s="108">
        <f t="shared" si="35"/>
        <v>1581.75</v>
      </c>
    </row>
    <row r="35" spans="2:126" ht="19.5" thickBot="1" x14ac:dyDescent="0.35">
      <c r="B35" s="37"/>
      <c r="C35" s="38"/>
      <c r="D35" s="132"/>
      <c r="E35" s="145"/>
      <c r="F35" s="145"/>
      <c r="G35" s="28"/>
      <c r="H35" s="172"/>
      <c r="I35" s="173"/>
      <c r="J35" s="24">
        <f t="shared" si="0"/>
        <v>0</v>
      </c>
      <c r="K35" s="22"/>
      <c r="L35" s="22"/>
      <c r="M35" s="23">
        <f t="shared" si="1"/>
        <v>0</v>
      </c>
      <c r="N35" s="47"/>
      <c r="O35" s="48"/>
      <c r="P35" s="8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31"/>
      <c r="AK35" s="56"/>
      <c r="AL35" s="54"/>
      <c r="AM35" s="44">
        <f t="shared" si="3"/>
        <v>0</v>
      </c>
      <c r="AN35" s="45"/>
      <c r="AO35" s="9">
        <f t="shared" si="4"/>
        <v>0</v>
      </c>
      <c r="AP35" s="49">
        <f>'[2]ABR 16'!$I$35</f>
        <v>0</v>
      </c>
      <c r="AQ35" s="60">
        <f t="shared" si="12"/>
        <v>0</v>
      </c>
      <c r="AS35" s="276">
        <f t="shared" si="38"/>
        <v>0</v>
      </c>
      <c r="AT35" s="5">
        <f t="shared" si="38"/>
        <v>0</v>
      </c>
      <c r="AU35" s="8"/>
      <c r="AV35" s="69">
        <f t="shared" si="37"/>
        <v>0</v>
      </c>
      <c r="AW35" s="69">
        <f t="shared" si="37"/>
        <v>0</v>
      </c>
      <c r="AX35" s="69">
        <f t="shared" si="7"/>
        <v>0</v>
      </c>
      <c r="AY35" s="69">
        <f>H35/7</f>
        <v>0</v>
      </c>
      <c r="AZ35" s="157">
        <f>I35/7</f>
        <v>0</v>
      </c>
      <c r="BA35" s="160">
        <f t="shared" si="8"/>
        <v>0</v>
      </c>
      <c r="BC35" s="308" t="str">
        <f>C20</f>
        <v xml:space="preserve">SABADO </v>
      </c>
      <c r="BD35" s="312">
        <f>AU20</f>
        <v>42476</v>
      </c>
      <c r="BE35" s="135">
        <v>962</v>
      </c>
      <c r="BF35" s="82">
        <f t="shared" si="36"/>
        <v>3367</v>
      </c>
      <c r="BG35" s="79">
        <v>330</v>
      </c>
      <c r="BH35" s="82">
        <f t="shared" si="14"/>
        <v>1155</v>
      </c>
      <c r="BI35" s="79">
        <v>3830</v>
      </c>
      <c r="BJ35" s="82">
        <f t="shared" si="15"/>
        <v>26810</v>
      </c>
      <c r="BK35" s="79"/>
      <c r="BL35" s="174">
        <v>18</v>
      </c>
      <c r="BM35" s="174">
        <v>18</v>
      </c>
      <c r="BN35" s="119">
        <f t="shared" si="9"/>
        <v>1740.6666666666667</v>
      </c>
      <c r="BO35" s="308" t="str">
        <f>BC35</f>
        <v xml:space="preserve">SABADO </v>
      </c>
      <c r="BP35" s="314">
        <f>BD35</f>
        <v>42476</v>
      </c>
      <c r="BQ35" s="99">
        <v>1245</v>
      </c>
      <c r="BR35" s="83">
        <f t="shared" si="16"/>
        <v>4357.5</v>
      </c>
      <c r="BS35" s="174">
        <v>328</v>
      </c>
      <c r="BT35" s="83">
        <f t="shared" ref="BT35:BT67" si="39">BS35*3.5</f>
        <v>1148</v>
      </c>
      <c r="BU35" s="174">
        <v>6029</v>
      </c>
      <c r="BV35" s="83">
        <f t="shared" ref="BV35:BV67" si="40">BU35*7</f>
        <v>42203</v>
      </c>
      <c r="BW35" s="174"/>
      <c r="BX35" s="174">
        <v>20</v>
      </c>
      <c r="BY35" s="174">
        <v>20</v>
      </c>
      <c r="BZ35" s="100">
        <f t="shared" si="10"/>
        <v>2385.4250000000002</v>
      </c>
      <c r="CA35" s="308" t="str">
        <f>BO35</f>
        <v xml:space="preserve">SABADO </v>
      </c>
      <c r="CB35" s="316">
        <f>BP35</f>
        <v>42476</v>
      </c>
      <c r="CC35" s="99">
        <v>725</v>
      </c>
      <c r="CD35" s="74">
        <f t="shared" si="19"/>
        <v>2175</v>
      </c>
      <c r="CE35" s="174">
        <v>170</v>
      </c>
      <c r="CF35" s="74">
        <f t="shared" si="20"/>
        <v>510</v>
      </c>
      <c r="CG35" s="174">
        <v>2419</v>
      </c>
      <c r="CH35" s="74">
        <f t="shared" si="21"/>
        <v>14514</v>
      </c>
      <c r="CI35" s="174"/>
      <c r="CJ35" s="174">
        <v>10</v>
      </c>
      <c r="CK35" s="174">
        <v>10</v>
      </c>
      <c r="CL35" s="100">
        <f t="shared" si="22"/>
        <v>1719.9</v>
      </c>
      <c r="CM35" s="308" t="str">
        <f>CA35</f>
        <v xml:space="preserve">SABADO </v>
      </c>
      <c r="CN35" s="318">
        <f>CB35</f>
        <v>42476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 xml:space="preserve">SABADO </v>
      </c>
      <c r="CZ35" s="306">
        <f>CN35</f>
        <v>42476</v>
      </c>
      <c r="DA35" s="99">
        <v>393</v>
      </c>
      <c r="DB35" s="83">
        <f t="shared" si="27"/>
        <v>1375.5</v>
      </c>
      <c r="DC35" s="174">
        <v>39</v>
      </c>
      <c r="DD35" s="83">
        <f t="shared" si="28"/>
        <v>136.5</v>
      </c>
      <c r="DE35" s="174">
        <v>1675</v>
      </c>
      <c r="DF35" s="83">
        <f t="shared" si="29"/>
        <v>11725</v>
      </c>
      <c r="DG35" s="174"/>
      <c r="DH35" s="174">
        <v>9</v>
      </c>
      <c r="DI35" s="174">
        <v>9</v>
      </c>
      <c r="DJ35" s="100">
        <f t="shared" si="30"/>
        <v>1470.7777777777778</v>
      </c>
      <c r="DK35" s="308" t="str">
        <f>CY35</f>
        <v xml:space="preserve">SABADO </v>
      </c>
      <c r="DL35" s="310">
        <f>CZ35</f>
        <v>42476</v>
      </c>
      <c r="DM35" s="102">
        <v>11</v>
      </c>
      <c r="DN35" s="74">
        <f t="shared" si="31"/>
        <v>41.25</v>
      </c>
      <c r="DO35" s="1">
        <v>96</v>
      </c>
      <c r="DP35" s="74">
        <f t="shared" si="32"/>
        <v>360</v>
      </c>
      <c r="DQ35" s="1">
        <v>422</v>
      </c>
      <c r="DR35" s="74">
        <f t="shared" si="33"/>
        <v>3165</v>
      </c>
      <c r="DS35" s="1"/>
      <c r="DT35" s="1">
        <v>5</v>
      </c>
      <c r="DU35" s="110">
        <f t="shared" si="34"/>
        <v>5</v>
      </c>
      <c r="DV35" s="108">
        <f t="shared" si="35"/>
        <v>713.25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1">SUM(E5:E35)</f>
        <v>2160690</v>
      </c>
      <c r="F36" s="260">
        <f t="shared" si="41"/>
        <v>2699648</v>
      </c>
      <c r="G36" s="261">
        <f t="shared" si="41"/>
        <v>1061142</v>
      </c>
      <c r="H36" s="262">
        <f t="shared" si="41"/>
        <v>0</v>
      </c>
      <c r="I36" s="263">
        <f t="shared" si="41"/>
        <v>926023</v>
      </c>
      <c r="J36" s="264">
        <f t="shared" si="41"/>
        <v>6847503</v>
      </c>
      <c r="K36" s="279">
        <f t="shared" si="41"/>
        <v>192179.5</v>
      </c>
      <c r="L36" s="280">
        <f t="shared" si="41"/>
        <v>1096122</v>
      </c>
      <c r="M36" s="265">
        <f t="shared" si="41"/>
        <v>8135804.5</v>
      </c>
      <c r="N36" s="21"/>
      <c r="P36" s="13"/>
      <c r="Q36" s="32">
        <f t="shared" ref="Q36:AP36" si="42">SUM(Q5:Q35)</f>
        <v>3780300</v>
      </c>
      <c r="R36" s="33">
        <f t="shared" si="42"/>
        <v>38493</v>
      </c>
      <c r="S36" s="33">
        <f t="shared" si="42"/>
        <v>201480</v>
      </c>
      <c r="T36" s="33">
        <f t="shared" si="42"/>
        <v>351</v>
      </c>
      <c r="U36" s="33">
        <f t="shared" si="42"/>
        <v>60164</v>
      </c>
      <c r="V36" s="33">
        <f t="shared" si="42"/>
        <v>12072</v>
      </c>
      <c r="W36" s="33">
        <f t="shared" si="42"/>
        <v>12238</v>
      </c>
      <c r="X36" s="33">
        <f t="shared" si="42"/>
        <v>1392</v>
      </c>
      <c r="Y36" s="33">
        <f t="shared" si="42"/>
        <v>120720</v>
      </c>
      <c r="Z36" s="33">
        <f t="shared" si="42"/>
        <v>0</v>
      </c>
      <c r="AA36" s="34">
        <f t="shared" si="42"/>
        <v>0</v>
      </c>
      <c r="AB36" s="33">
        <f t="shared" si="42"/>
        <v>14700</v>
      </c>
      <c r="AC36" s="33">
        <f t="shared" si="42"/>
        <v>49000</v>
      </c>
      <c r="AD36" s="33">
        <f t="shared" si="42"/>
        <v>0</v>
      </c>
      <c r="AE36" s="33">
        <f t="shared" si="42"/>
        <v>0</v>
      </c>
      <c r="AF36" s="33">
        <f t="shared" si="42"/>
        <v>990</v>
      </c>
      <c r="AG36" s="33">
        <f t="shared" si="42"/>
        <v>0</v>
      </c>
      <c r="AH36" s="33">
        <f t="shared" si="42"/>
        <v>0</v>
      </c>
      <c r="AI36" s="33">
        <f t="shared" si="42"/>
        <v>0</v>
      </c>
      <c r="AJ36" s="33">
        <f t="shared" si="42"/>
        <v>18000</v>
      </c>
      <c r="AK36" s="33">
        <f t="shared" si="42"/>
        <v>0</v>
      </c>
      <c r="AL36" s="165">
        <f t="shared" si="42"/>
        <v>144864</v>
      </c>
      <c r="AM36" s="251">
        <f t="shared" si="42"/>
        <v>4454764</v>
      </c>
      <c r="AN36" s="246">
        <f t="shared" si="42"/>
        <v>78958.789999999994</v>
      </c>
      <c r="AO36" s="250">
        <f t="shared" si="42"/>
        <v>8135804.5</v>
      </c>
      <c r="AP36" s="257">
        <f t="shared" si="42"/>
        <v>400659.75</v>
      </c>
      <c r="AQ36" s="252">
        <f>SUM(AQ5:AQ35)</f>
        <v>13070187.039999999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799</v>
      </c>
      <c r="BF36" s="82">
        <f t="shared" si="36"/>
        <v>2796.5</v>
      </c>
      <c r="BG36" s="79">
        <v>370</v>
      </c>
      <c r="BH36" s="82">
        <f t="shared" si="14"/>
        <v>1295</v>
      </c>
      <c r="BI36" s="79">
        <v>4417</v>
      </c>
      <c r="BJ36" s="82">
        <f t="shared" si="15"/>
        <v>30919</v>
      </c>
      <c r="BK36" s="79">
        <v>20</v>
      </c>
      <c r="BL36" s="69">
        <v>18</v>
      </c>
      <c r="BM36" s="69">
        <v>18</v>
      </c>
      <c r="BN36" s="119">
        <f t="shared" si="9"/>
        <v>1945.0277777777778</v>
      </c>
      <c r="BO36" s="309"/>
      <c r="BP36" s="315"/>
      <c r="BQ36" s="107">
        <v>1021</v>
      </c>
      <c r="BR36" s="83">
        <f t="shared" si="16"/>
        <v>3573.5</v>
      </c>
      <c r="BS36" s="174">
        <v>359</v>
      </c>
      <c r="BT36" s="83">
        <f t="shared" si="39"/>
        <v>1256.5</v>
      </c>
      <c r="BU36" s="174">
        <v>5435</v>
      </c>
      <c r="BV36" s="83">
        <f t="shared" si="40"/>
        <v>38045</v>
      </c>
      <c r="BW36" s="174">
        <v>21</v>
      </c>
      <c r="BX36" s="174">
        <v>19</v>
      </c>
      <c r="BY36" s="174">
        <v>19</v>
      </c>
      <c r="BZ36" s="100">
        <f t="shared" si="10"/>
        <v>2256.5789473684213</v>
      </c>
      <c r="CA36" s="309"/>
      <c r="CB36" s="317"/>
      <c r="CC36" s="99">
        <v>511</v>
      </c>
      <c r="CD36" s="74">
        <f t="shared" si="19"/>
        <v>1533</v>
      </c>
      <c r="CE36" s="174">
        <v>132</v>
      </c>
      <c r="CF36" s="74">
        <f t="shared" si="20"/>
        <v>396</v>
      </c>
      <c r="CG36" s="174">
        <v>1751</v>
      </c>
      <c r="CH36" s="74">
        <f t="shared" si="21"/>
        <v>10506</v>
      </c>
      <c r="CI36" s="174">
        <v>12</v>
      </c>
      <c r="CJ36" s="174">
        <v>9</v>
      </c>
      <c r="CK36" s="174">
        <v>9</v>
      </c>
      <c r="CL36" s="100">
        <f t="shared" si="22"/>
        <v>1381.6666666666667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305</v>
      </c>
      <c r="DB36" s="83">
        <f t="shared" si="27"/>
        <v>1067.5</v>
      </c>
      <c r="DC36" s="174">
        <v>88</v>
      </c>
      <c r="DD36" s="83">
        <f t="shared" si="28"/>
        <v>308</v>
      </c>
      <c r="DE36" s="174">
        <v>1974</v>
      </c>
      <c r="DF36" s="83">
        <f t="shared" si="29"/>
        <v>13818</v>
      </c>
      <c r="DG36" s="174">
        <v>10</v>
      </c>
      <c r="DH36" s="174">
        <v>6</v>
      </c>
      <c r="DI36" s="174">
        <v>6</v>
      </c>
      <c r="DJ36" s="100">
        <f t="shared" si="30"/>
        <v>2532.25</v>
      </c>
      <c r="DK36" s="309"/>
      <c r="DL36" s="311"/>
      <c r="DM36" s="102">
        <v>37</v>
      </c>
      <c r="DN36" s="74">
        <f t="shared" si="31"/>
        <v>138.75</v>
      </c>
      <c r="DO36" s="1">
        <v>142</v>
      </c>
      <c r="DP36" s="74">
        <f t="shared" si="32"/>
        <v>532.5</v>
      </c>
      <c r="DQ36" s="1">
        <v>609</v>
      </c>
      <c r="DR36" s="74">
        <f t="shared" si="33"/>
        <v>4567.5</v>
      </c>
      <c r="DS36" s="1">
        <v>5</v>
      </c>
      <c r="DT36" s="1">
        <v>4</v>
      </c>
      <c r="DU36" s="110">
        <f t="shared" si="34"/>
        <v>4</v>
      </c>
      <c r="DV36" s="108">
        <f t="shared" si="35"/>
        <v>1309.6875</v>
      </c>
    </row>
    <row r="37" spans="2:126" ht="20.25" thickTop="1" thickBot="1" x14ac:dyDescent="0.3">
      <c r="F37" s="51">
        <f>E36+F36</f>
        <v>4860338</v>
      </c>
      <c r="G37" s="51">
        <f>E36+F36+G36</f>
        <v>5921480</v>
      </c>
      <c r="I37" s="51">
        <f>H36+I36</f>
        <v>926023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18198.399999999994</v>
      </c>
      <c r="AO37" s="214">
        <f>AO36-M36</f>
        <v>0</v>
      </c>
      <c r="AP37" s="214">
        <f>AP36-'[2]ABR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176857</v>
      </c>
      <c r="AY37" s="215"/>
      <c r="AZ37" s="216"/>
      <c r="BA37" s="217">
        <f>SUM(AV37:AZ37)</f>
        <v>176857</v>
      </c>
      <c r="BC37" s="308" t="str">
        <f>C21</f>
        <v xml:space="preserve">DOMINGO </v>
      </c>
      <c r="BD37" s="312">
        <f>AU21</f>
        <v>42477</v>
      </c>
      <c r="BE37" s="135">
        <v>549</v>
      </c>
      <c r="BF37" s="82">
        <f t="shared" si="36"/>
        <v>1921.5</v>
      </c>
      <c r="BG37" s="79">
        <v>298</v>
      </c>
      <c r="BH37" s="82">
        <f t="shared" si="14"/>
        <v>1043</v>
      </c>
      <c r="BI37" s="79">
        <v>2696</v>
      </c>
      <c r="BJ37" s="82">
        <f t="shared" si="15"/>
        <v>18872</v>
      </c>
      <c r="BK37" s="79"/>
      <c r="BL37" s="174">
        <v>17</v>
      </c>
      <c r="BM37" s="174">
        <v>17</v>
      </c>
      <c r="BN37" s="119">
        <f t="shared" si="9"/>
        <v>1284.5</v>
      </c>
      <c r="BO37" s="308" t="str">
        <f>BC37</f>
        <v xml:space="preserve">DOMINGO </v>
      </c>
      <c r="BP37" s="314">
        <f>BD37</f>
        <v>42477</v>
      </c>
      <c r="BQ37" s="99">
        <v>430</v>
      </c>
      <c r="BR37" s="83">
        <f t="shared" si="16"/>
        <v>1505</v>
      </c>
      <c r="BS37" s="174">
        <v>265</v>
      </c>
      <c r="BT37" s="83">
        <f t="shared" si="39"/>
        <v>927.5</v>
      </c>
      <c r="BU37" s="174">
        <v>3204</v>
      </c>
      <c r="BV37" s="83">
        <f t="shared" si="40"/>
        <v>22428</v>
      </c>
      <c r="BW37" s="174"/>
      <c r="BX37" s="174">
        <v>16</v>
      </c>
      <c r="BY37" s="174">
        <v>16</v>
      </c>
      <c r="BZ37" s="100">
        <f t="shared" si="10"/>
        <v>1553.78125</v>
      </c>
      <c r="CA37" s="308" t="str">
        <f>BO37</f>
        <v xml:space="preserve">DOMINGO </v>
      </c>
      <c r="CB37" s="316">
        <f>BP37</f>
        <v>42477</v>
      </c>
      <c r="CC37" s="99">
        <v>232</v>
      </c>
      <c r="CD37" s="74">
        <f t="shared" si="19"/>
        <v>696</v>
      </c>
      <c r="CE37" s="174">
        <v>143</v>
      </c>
      <c r="CF37" s="74">
        <f t="shared" si="20"/>
        <v>429</v>
      </c>
      <c r="CG37" s="174">
        <v>1203</v>
      </c>
      <c r="CH37" s="74">
        <f t="shared" si="21"/>
        <v>7218</v>
      </c>
      <c r="CI37" s="174"/>
      <c r="CJ37" s="174">
        <v>9</v>
      </c>
      <c r="CK37" s="174">
        <v>9</v>
      </c>
      <c r="CL37" s="100">
        <f t="shared" si="22"/>
        <v>927</v>
      </c>
      <c r="CM37" s="308" t="str">
        <f>CA37</f>
        <v xml:space="preserve">DOMINGO </v>
      </c>
      <c r="CN37" s="318">
        <f>CB37</f>
        <v>42477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 xml:space="preserve">DOMINGO </v>
      </c>
      <c r="CZ37" s="306">
        <f>CN37</f>
        <v>42477</v>
      </c>
      <c r="DA37" s="99">
        <v>107</v>
      </c>
      <c r="DB37" s="83">
        <f t="shared" si="27"/>
        <v>374.5</v>
      </c>
      <c r="DC37" s="174">
        <v>52</v>
      </c>
      <c r="DD37" s="83">
        <f t="shared" si="28"/>
        <v>182</v>
      </c>
      <c r="DE37" s="174">
        <v>738</v>
      </c>
      <c r="DF37" s="83">
        <f t="shared" si="29"/>
        <v>5166</v>
      </c>
      <c r="DG37" s="174"/>
      <c r="DH37" s="174">
        <v>5</v>
      </c>
      <c r="DI37" s="174">
        <v>5</v>
      </c>
      <c r="DJ37" s="100">
        <f t="shared" si="30"/>
        <v>1144.5</v>
      </c>
      <c r="DK37" s="308" t="str">
        <f>CY37</f>
        <v xml:space="preserve">DOMINGO </v>
      </c>
      <c r="DL37" s="310">
        <f>CZ37</f>
        <v>42477</v>
      </c>
      <c r="DM37" s="102">
        <v>0</v>
      </c>
      <c r="DN37" s="74">
        <f t="shared" si="31"/>
        <v>0</v>
      </c>
      <c r="DO37" s="1">
        <v>60</v>
      </c>
      <c r="DP37" s="74">
        <f t="shared" si="32"/>
        <v>225</v>
      </c>
      <c r="DQ37" s="1">
        <v>199</v>
      </c>
      <c r="DR37" s="74">
        <f t="shared" si="33"/>
        <v>1492.5</v>
      </c>
      <c r="DS37" s="1"/>
      <c r="DT37" s="1">
        <v>3</v>
      </c>
      <c r="DU37" s="110">
        <f t="shared" si="34"/>
        <v>3</v>
      </c>
      <c r="DV37" s="108">
        <f t="shared" si="35"/>
        <v>572.5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268" t="s">
        <v>77</v>
      </c>
      <c r="AN38" s="267">
        <f>[3]ABR!$I$40</f>
        <v>60760.39</v>
      </c>
      <c r="AP38" s="266" t="s">
        <v>141</v>
      </c>
      <c r="AQ38" s="248">
        <f>AQ36-AP36</f>
        <v>12669527.289999999</v>
      </c>
      <c r="AS38" s="152" t="s">
        <v>79</v>
      </c>
      <c r="AT38" s="150"/>
      <c r="AU38" s="150"/>
      <c r="AV38" s="151">
        <f>SUM(AV5:AV37)</f>
        <v>308670</v>
      </c>
      <c r="AW38" s="151">
        <f>SUM(AW5:AW37)</f>
        <v>385664</v>
      </c>
      <c r="AX38" s="151"/>
      <c r="AY38" s="151">
        <f>SUM(AY5:AY37)</f>
        <v>0</v>
      </c>
      <c r="AZ38" s="151">
        <f>SUM(AZ5:AZ37)</f>
        <v>132289</v>
      </c>
      <c r="BA38" s="164">
        <f t="shared" ref="BA38:BA42" si="43">SUM(AV38:AZ38)</f>
        <v>826623</v>
      </c>
      <c r="BC38" s="309"/>
      <c r="BD38" s="313"/>
      <c r="BE38" s="135">
        <v>542</v>
      </c>
      <c r="BF38" s="82">
        <f t="shared" si="36"/>
        <v>1897</v>
      </c>
      <c r="BG38" s="79">
        <v>381</v>
      </c>
      <c r="BH38" s="82">
        <f t="shared" si="14"/>
        <v>1333.5</v>
      </c>
      <c r="BI38" s="79">
        <v>3490</v>
      </c>
      <c r="BJ38" s="82">
        <f t="shared" si="15"/>
        <v>24430</v>
      </c>
      <c r="BK38" s="79">
        <v>19</v>
      </c>
      <c r="BL38" s="174">
        <v>15</v>
      </c>
      <c r="BM38" s="174">
        <v>15</v>
      </c>
      <c r="BN38" s="119">
        <f t="shared" si="9"/>
        <v>1844.0333333333333</v>
      </c>
      <c r="BO38" s="309"/>
      <c r="BP38" s="315"/>
      <c r="BQ38" s="99">
        <v>428</v>
      </c>
      <c r="BR38" s="83">
        <f t="shared" si="16"/>
        <v>1498</v>
      </c>
      <c r="BS38" s="174">
        <v>236</v>
      </c>
      <c r="BT38" s="83">
        <f t="shared" si="39"/>
        <v>826</v>
      </c>
      <c r="BU38" s="174">
        <v>3685</v>
      </c>
      <c r="BV38" s="83">
        <f t="shared" si="40"/>
        <v>25795</v>
      </c>
      <c r="BW38" s="174">
        <v>17</v>
      </c>
      <c r="BX38" s="174">
        <v>14</v>
      </c>
      <c r="BY38" s="174">
        <v>14</v>
      </c>
      <c r="BZ38" s="100">
        <f t="shared" si="10"/>
        <v>2008.5</v>
      </c>
      <c r="CA38" s="309"/>
      <c r="CB38" s="317"/>
      <c r="CC38" s="99">
        <v>233</v>
      </c>
      <c r="CD38" s="74">
        <f t="shared" si="19"/>
        <v>699</v>
      </c>
      <c r="CE38" s="174">
        <v>116</v>
      </c>
      <c r="CF38" s="74">
        <f t="shared" si="20"/>
        <v>348</v>
      </c>
      <c r="CG38" s="174">
        <v>1391</v>
      </c>
      <c r="CH38" s="74">
        <f t="shared" si="21"/>
        <v>8346</v>
      </c>
      <c r="CI38" s="174">
        <v>11</v>
      </c>
      <c r="CJ38" s="174">
        <v>9</v>
      </c>
      <c r="CK38" s="174">
        <v>9</v>
      </c>
      <c r="CL38" s="100">
        <f t="shared" si="22"/>
        <v>1043.6666666666667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120</v>
      </c>
      <c r="DB38" s="83">
        <f t="shared" si="27"/>
        <v>420</v>
      </c>
      <c r="DC38" s="174">
        <v>35</v>
      </c>
      <c r="DD38" s="83">
        <f t="shared" si="28"/>
        <v>122.5</v>
      </c>
      <c r="DE38" s="174">
        <v>770</v>
      </c>
      <c r="DF38" s="83">
        <f t="shared" si="29"/>
        <v>5390</v>
      </c>
      <c r="DG38" s="174">
        <v>6</v>
      </c>
      <c r="DH38" s="174">
        <v>4</v>
      </c>
      <c r="DI38" s="174">
        <v>4</v>
      </c>
      <c r="DJ38" s="100">
        <f t="shared" si="30"/>
        <v>1483.125</v>
      </c>
      <c r="DK38" s="309"/>
      <c r="DL38" s="311"/>
      <c r="DM38" s="102">
        <v>0</v>
      </c>
      <c r="DN38" s="74">
        <f t="shared" si="31"/>
        <v>0</v>
      </c>
      <c r="DO38" s="1">
        <v>100</v>
      </c>
      <c r="DP38" s="74">
        <f t="shared" si="32"/>
        <v>375</v>
      </c>
      <c r="DQ38" s="1">
        <v>424</v>
      </c>
      <c r="DR38" s="74">
        <f t="shared" si="33"/>
        <v>3180</v>
      </c>
      <c r="DS38" s="1">
        <v>5</v>
      </c>
      <c r="DT38" s="1">
        <v>4</v>
      </c>
      <c r="DU38" s="110">
        <f t="shared" si="34"/>
        <v>4</v>
      </c>
      <c r="DV38" s="108">
        <f t="shared" si="35"/>
        <v>888.75</v>
      </c>
    </row>
    <row r="39" spans="2:126" ht="19.5" thickBot="1" x14ac:dyDescent="0.3">
      <c r="F39">
        <f>F37*70</f>
        <v>340223660</v>
      </c>
      <c r="G39">
        <f>G37*630</f>
        <v>3730532400</v>
      </c>
      <c r="H39">
        <f>H5+H11+H12+H18+H19+H25+H26+H32+H33</f>
        <v>0</v>
      </c>
      <c r="I39">
        <f>I5+I11+I12+I18+I19+I25+I26+I32+I33</f>
        <v>330071</v>
      </c>
      <c r="J39">
        <f>SUM(H39:I39)</f>
        <v>330071</v>
      </c>
      <c r="K39">
        <f>K5+K11+K12+K18+K19+K25+K26+K32+K33</f>
        <v>63798.5</v>
      </c>
      <c r="L39">
        <f>L5+L11+L12+L18+L19+L25+L26+L32+L33</f>
        <v>413032</v>
      </c>
      <c r="AS39" s="334" t="s">
        <v>87</v>
      </c>
      <c r="AT39" s="335"/>
      <c r="AU39" s="335"/>
      <c r="AV39" s="215"/>
      <c r="AW39" s="215"/>
      <c r="AX39" s="215">
        <f>'[4]ABR 16'!$D$37</f>
        <v>79417</v>
      </c>
      <c r="AY39" s="215"/>
      <c r="AZ39" s="216"/>
      <c r="BA39" s="217">
        <f t="shared" si="43"/>
        <v>79417</v>
      </c>
      <c r="BC39" s="308" t="str">
        <f>C22</f>
        <v>LUNES</v>
      </c>
      <c r="BD39" s="312">
        <f>AU22</f>
        <v>42478</v>
      </c>
      <c r="BE39" s="135">
        <v>2440</v>
      </c>
      <c r="BF39" s="82">
        <f t="shared" si="36"/>
        <v>8540</v>
      </c>
      <c r="BG39" s="79">
        <v>323</v>
      </c>
      <c r="BH39" s="82">
        <f t="shared" si="14"/>
        <v>1130.5</v>
      </c>
      <c r="BI39" s="79">
        <v>5769</v>
      </c>
      <c r="BJ39" s="82">
        <f t="shared" si="15"/>
        <v>40383</v>
      </c>
      <c r="BK39" s="79"/>
      <c r="BL39" s="174">
        <v>26</v>
      </c>
      <c r="BM39" s="174">
        <v>26</v>
      </c>
      <c r="BN39" s="119">
        <f t="shared" si="9"/>
        <v>1925.1346153846155</v>
      </c>
      <c r="BO39" s="308" t="str">
        <f>BC39</f>
        <v>LUNES</v>
      </c>
      <c r="BP39" s="314">
        <f>BD39</f>
        <v>42478</v>
      </c>
      <c r="BQ39" s="99">
        <v>2175</v>
      </c>
      <c r="BR39" s="83">
        <f t="shared" si="16"/>
        <v>7612.5</v>
      </c>
      <c r="BS39" s="174">
        <v>350</v>
      </c>
      <c r="BT39" s="83">
        <f t="shared" si="39"/>
        <v>1225</v>
      </c>
      <c r="BU39" s="174">
        <v>7352</v>
      </c>
      <c r="BV39" s="83">
        <f t="shared" si="40"/>
        <v>51464</v>
      </c>
      <c r="BW39" s="174"/>
      <c r="BX39" s="174">
        <v>26</v>
      </c>
      <c r="BY39" s="174">
        <v>27</v>
      </c>
      <c r="BZ39" s="100">
        <f t="shared" si="10"/>
        <v>2233.3888888888887</v>
      </c>
      <c r="CA39" s="308" t="str">
        <f>BO39</f>
        <v>LUNES</v>
      </c>
      <c r="CB39" s="316">
        <f>BP39</f>
        <v>42478</v>
      </c>
      <c r="CC39" s="99">
        <v>1804</v>
      </c>
      <c r="CD39" s="74">
        <f t="shared" si="19"/>
        <v>5412</v>
      </c>
      <c r="CE39" s="174">
        <v>358</v>
      </c>
      <c r="CF39" s="74">
        <f t="shared" si="20"/>
        <v>1074</v>
      </c>
      <c r="CG39" s="174">
        <v>3503</v>
      </c>
      <c r="CH39" s="74">
        <f t="shared" si="21"/>
        <v>21018</v>
      </c>
      <c r="CI39" s="174"/>
      <c r="CJ39" s="174">
        <v>17</v>
      </c>
      <c r="CK39" s="174">
        <v>18</v>
      </c>
      <c r="CL39" s="100">
        <f t="shared" si="22"/>
        <v>1528</v>
      </c>
      <c r="CM39" s="308" t="str">
        <f>CA39</f>
        <v>LUNES</v>
      </c>
      <c r="CN39" s="318">
        <f>CB39</f>
        <v>42478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LUNES</v>
      </c>
      <c r="CZ39" s="306">
        <f>CN39</f>
        <v>42478</v>
      </c>
      <c r="DA39" s="99">
        <v>764</v>
      </c>
      <c r="DB39" s="83">
        <f t="shared" si="27"/>
        <v>2674</v>
      </c>
      <c r="DC39" s="174">
        <v>64</v>
      </c>
      <c r="DD39" s="83">
        <f t="shared" si="28"/>
        <v>224</v>
      </c>
      <c r="DE39" s="174">
        <v>2648</v>
      </c>
      <c r="DF39" s="83">
        <f t="shared" si="29"/>
        <v>18536</v>
      </c>
      <c r="DG39" s="174"/>
      <c r="DH39" s="174">
        <v>12</v>
      </c>
      <c r="DI39" s="174">
        <v>12</v>
      </c>
      <c r="DJ39" s="100">
        <f t="shared" si="30"/>
        <v>1786.1666666666667</v>
      </c>
      <c r="DK39" s="308" t="str">
        <f>CY39</f>
        <v>LUNES</v>
      </c>
      <c r="DL39" s="310">
        <f>CZ39</f>
        <v>42478</v>
      </c>
      <c r="DM39" s="102">
        <v>52</v>
      </c>
      <c r="DN39" s="74">
        <f t="shared" si="31"/>
        <v>195</v>
      </c>
      <c r="DO39" s="1">
        <v>120</v>
      </c>
      <c r="DP39" s="74">
        <f t="shared" si="32"/>
        <v>450</v>
      </c>
      <c r="DQ39" s="1">
        <v>483</v>
      </c>
      <c r="DR39" s="74">
        <f t="shared" si="33"/>
        <v>3622.5</v>
      </c>
      <c r="DS39" s="1"/>
      <c r="DT39" s="1">
        <v>4</v>
      </c>
      <c r="DU39" s="110">
        <f t="shared" si="34"/>
        <v>4</v>
      </c>
      <c r="DV39" s="108">
        <f t="shared" si="35"/>
        <v>1066.875</v>
      </c>
    </row>
    <row r="40" spans="2:126" ht="19.5" thickBot="1" x14ac:dyDescent="0.3">
      <c r="AS40" s="152" t="s">
        <v>80</v>
      </c>
      <c r="AT40" s="153"/>
      <c r="AU40" s="153"/>
      <c r="AV40" s="151">
        <f>'[4]ABR 16'!$B$37</f>
        <v>106424</v>
      </c>
      <c r="AW40" s="151">
        <f>'[4]ABR 16'!$C$37</f>
        <v>105652</v>
      </c>
      <c r="AX40" s="151"/>
      <c r="AY40" s="151">
        <f>'[4]ABR 16'!$E$37</f>
        <v>0</v>
      </c>
      <c r="AZ40" s="151">
        <f>'[4]ABR 16'!$F$37</f>
        <v>33030</v>
      </c>
      <c r="BA40" s="164">
        <f t="shared" si="43"/>
        <v>245106</v>
      </c>
      <c r="BC40" s="309"/>
      <c r="BD40" s="313"/>
      <c r="BE40" s="135">
        <v>2162</v>
      </c>
      <c r="BF40" s="82">
        <f t="shared" si="36"/>
        <v>7567</v>
      </c>
      <c r="BG40" s="79">
        <v>397</v>
      </c>
      <c r="BH40" s="82">
        <f t="shared" si="14"/>
        <v>1389.5</v>
      </c>
      <c r="BI40" s="79">
        <v>5539</v>
      </c>
      <c r="BJ40" s="82">
        <f t="shared" si="15"/>
        <v>38773</v>
      </c>
      <c r="BK40" s="79">
        <v>26</v>
      </c>
      <c r="BL40" s="174">
        <v>24</v>
      </c>
      <c r="BM40" s="174">
        <v>26</v>
      </c>
      <c r="BN40" s="119">
        <f t="shared" si="9"/>
        <v>1835.75</v>
      </c>
      <c r="BO40" s="309"/>
      <c r="BP40" s="315"/>
      <c r="BQ40" s="99">
        <v>2304</v>
      </c>
      <c r="BR40" s="83">
        <f t="shared" si="16"/>
        <v>8064</v>
      </c>
      <c r="BS40" s="174">
        <v>273</v>
      </c>
      <c r="BT40" s="83">
        <f t="shared" si="39"/>
        <v>955.5</v>
      </c>
      <c r="BU40" s="174">
        <v>7440</v>
      </c>
      <c r="BV40" s="83">
        <f t="shared" si="40"/>
        <v>52080</v>
      </c>
      <c r="BW40" s="174">
        <v>30</v>
      </c>
      <c r="BX40" s="174">
        <v>27</v>
      </c>
      <c r="BY40" s="174">
        <v>27</v>
      </c>
      <c r="BZ40" s="100">
        <f t="shared" si="10"/>
        <v>2262.9444444444443</v>
      </c>
      <c r="CA40" s="309"/>
      <c r="CB40" s="317"/>
      <c r="CC40" s="99">
        <v>1547</v>
      </c>
      <c r="CD40" s="74">
        <f t="shared" si="19"/>
        <v>4641</v>
      </c>
      <c r="CE40" s="174">
        <v>185</v>
      </c>
      <c r="CF40" s="74">
        <f t="shared" si="20"/>
        <v>555</v>
      </c>
      <c r="CG40" s="174">
        <v>2894</v>
      </c>
      <c r="CH40" s="74">
        <f t="shared" si="21"/>
        <v>17364</v>
      </c>
      <c r="CI40" s="174">
        <v>18</v>
      </c>
      <c r="CJ40" s="174">
        <v>14</v>
      </c>
      <c r="CK40" s="174">
        <v>18</v>
      </c>
      <c r="CL40" s="100">
        <f t="shared" si="22"/>
        <v>1253.3333333333333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588</v>
      </c>
      <c r="DB40" s="83">
        <f t="shared" si="27"/>
        <v>2058</v>
      </c>
      <c r="DC40" s="174">
        <v>72</v>
      </c>
      <c r="DD40" s="83">
        <f t="shared" si="28"/>
        <v>252</v>
      </c>
      <c r="DE40" s="174">
        <v>2493</v>
      </c>
      <c r="DF40" s="83">
        <f t="shared" si="29"/>
        <v>17451</v>
      </c>
      <c r="DG40" s="174">
        <v>12</v>
      </c>
      <c r="DH40" s="174">
        <v>11</v>
      </c>
      <c r="DI40" s="174">
        <v>12</v>
      </c>
      <c r="DJ40" s="100">
        <f t="shared" si="30"/>
        <v>1646.75</v>
      </c>
      <c r="DK40" s="309"/>
      <c r="DL40" s="311"/>
      <c r="DM40" s="102">
        <v>89</v>
      </c>
      <c r="DN40" s="74">
        <f t="shared" si="31"/>
        <v>333.75</v>
      </c>
      <c r="DO40" s="1">
        <v>196</v>
      </c>
      <c r="DP40" s="74">
        <f t="shared" si="32"/>
        <v>735</v>
      </c>
      <c r="DQ40" s="1">
        <v>776</v>
      </c>
      <c r="DR40" s="74">
        <f t="shared" si="33"/>
        <v>5820</v>
      </c>
      <c r="DS40" s="1">
        <v>5</v>
      </c>
      <c r="DT40" s="1">
        <v>5</v>
      </c>
      <c r="DU40" s="110">
        <f t="shared" si="34"/>
        <v>5</v>
      </c>
      <c r="DV40" s="108">
        <f t="shared" si="35"/>
        <v>1377.75</v>
      </c>
    </row>
    <row r="41" spans="2:126" ht="19.5" thickBot="1" x14ac:dyDescent="0.3">
      <c r="F41">
        <f>F36+F39</f>
        <v>342923308</v>
      </c>
      <c r="G41">
        <f>G36+G39</f>
        <v>3731593542</v>
      </c>
      <c r="H41">
        <f>H36-H39</f>
        <v>0</v>
      </c>
      <c r="I41">
        <f>I36-I39</f>
        <v>595952</v>
      </c>
      <c r="J41">
        <f t="shared" ref="J41:J51" si="44">SUM(H41:I41)</f>
        <v>595952</v>
      </c>
      <c r="K41">
        <f>K36-K39</f>
        <v>128381</v>
      </c>
      <c r="L41">
        <f>L36-L39</f>
        <v>683090</v>
      </c>
      <c r="AS41" s="334" t="s">
        <v>88</v>
      </c>
      <c r="AT41" s="335"/>
      <c r="AU41" s="335"/>
      <c r="AV41" s="215"/>
      <c r="AW41" s="215"/>
      <c r="AX41" s="215">
        <f>'[4]ABR 16'!$L$37</f>
        <v>14823</v>
      </c>
      <c r="AY41" s="215"/>
      <c r="AZ41" s="216"/>
      <c r="BA41" s="217">
        <f t="shared" si="43"/>
        <v>14823</v>
      </c>
      <c r="BC41" s="308" t="str">
        <f>C23</f>
        <v>MARTES</v>
      </c>
      <c r="BD41" s="312">
        <f>AU23</f>
        <v>42479</v>
      </c>
      <c r="BE41" s="135">
        <v>2617</v>
      </c>
      <c r="BF41" s="82">
        <f t="shared" si="36"/>
        <v>9159.5</v>
      </c>
      <c r="BG41" s="79">
        <v>307</v>
      </c>
      <c r="BH41" s="82">
        <f t="shared" si="14"/>
        <v>1074.5</v>
      </c>
      <c r="BI41" s="79">
        <v>5938</v>
      </c>
      <c r="BJ41" s="82">
        <f t="shared" si="15"/>
        <v>41566</v>
      </c>
      <c r="BK41" s="79"/>
      <c r="BL41" s="174">
        <v>30</v>
      </c>
      <c r="BM41" s="174">
        <v>28</v>
      </c>
      <c r="BN41" s="119">
        <f t="shared" si="9"/>
        <v>1850</v>
      </c>
      <c r="BO41" s="308" t="str">
        <f>BC41</f>
        <v>MARTES</v>
      </c>
      <c r="BP41" s="314">
        <f>BD41</f>
        <v>42479</v>
      </c>
      <c r="BQ41" s="99">
        <v>2605</v>
      </c>
      <c r="BR41" s="83">
        <f t="shared" si="16"/>
        <v>9117.5</v>
      </c>
      <c r="BS41" s="174">
        <v>365</v>
      </c>
      <c r="BT41" s="83">
        <f t="shared" si="39"/>
        <v>1277.5</v>
      </c>
      <c r="BU41" s="174">
        <v>8014</v>
      </c>
      <c r="BV41" s="83">
        <f t="shared" si="40"/>
        <v>56098</v>
      </c>
      <c r="BW41" s="174"/>
      <c r="BX41" s="174">
        <v>30</v>
      </c>
      <c r="BY41" s="174">
        <v>29</v>
      </c>
      <c r="BZ41" s="100">
        <f t="shared" si="10"/>
        <v>2292.8620689655172</v>
      </c>
      <c r="CA41" s="308" t="str">
        <f>BO41</f>
        <v>MARTES</v>
      </c>
      <c r="CB41" s="316">
        <f>BP41</f>
        <v>42479</v>
      </c>
      <c r="CC41" s="99">
        <v>2011</v>
      </c>
      <c r="CD41" s="74">
        <f t="shared" si="19"/>
        <v>6033</v>
      </c>
      <c r="CE41" s="174">
        <v>379</v>
      </c>
      <c r="CF41" s="74">
        <f t="shared" si="20"/>
        <v>1137</v>
      </c>
      <c r="CG41" s="174">
        <v>3885</v>
      </c>
      <c r="CH41" s="74">
        <f t="shared" si="21"/>
        <v>23310</v>
      </c>
      <c r="CI41" s="174"/>
      <c r="CJ41" s="174">
        <v>22</v>
      </c>
      <c r="CK41" s="174">
        <v>21</v>
      </c>
      <c r="CL41" s="100">
        <f t="shared" si="22"/>
        <v>1451.4285714285713</v>
      </c>
      <c r="CM41" s="308" t="str">
        <f>CA41</f>
        <v>MARTES</v>
      </c>
      <c r="CN41" s="318">
        <f>CB41</f>
        <v>42479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MARTES</v>
      </c>
      <c r="CZ41" s="306">
        <f>CN41</f>
        <v>42479</v>
      </c>
      <c r="DA41" s="99">
        <v>737</v>
      </c>
      <c r="DB41" s="83">
        <f t="shared" si="27"/>
        <v>2579.5</v>
      </c>
      <c r="DC41" s="174">
        <v>57</v>
      </c>
      <c r="DD41" s="83">
        <f t="shared" si="28"/>
        <v>199.5</v>
      </c>
      <c r="DE41" s="174">
        <v>2511</v>
      </c>
      <c r="DF41" s="83">
        <f t="shared" si="29"/>
        <v>17577</v>
      </c>
      <c r="DG41" s="174"/>
      <c r="DH41" s="174">
        <v>13</v>
      </c>
      <c r="DI41" s="174">
        <v>13</v>
      </c>
      <c r="DJ41" s="100">
        <f t="shared" si="30"/>
        <v>1565.8461538461538</v>
      </c>
      <c r="DK41" s="308" t="str">
        <f>CY41</f>
        <v>MARTES</v>
      </c>
      <c r="DL41" s="310">
        <f>CZ41</f>
        <v>42479</v>
      </c>
      <c r="DM41" s="102">
        <v>53</v>
      </c>
      <c r="DN41" s="74">
        <f t="shared" si="31"/>
        <v>198.75</v>
      </c>
      <c r="DO41" s="1">
        <v>160</v>
      </c>
      <c r="DP41" s="74">
        <f t="shared" si="32"/>
        <v>600</v>
      </c>
      <c r="DQ41" s="1">
        <v>569</v>
      </c>
      <c r="DR41" s="74">
        <f t="shared" si="33"/>
        <v>4267.5</v>
      </c>
      <c r="DS41" s="1"/>
      <c r="DT41" s="1">
        <v>5</v>
      </c>
      <c r="DU41" s="110">
        <f t="shared" si="34"/>
        <v>5</v>
      </c>
      <c r="DV41" s="108">
        <f t="shared" si="35"/>
        <v>1013.25</v>
      </c>
    </row>
    <row r="42" spans="2:126" ht="19.5" thickBot="1" x14ac:dyDescent="0.3">
      <c r="AS42" s="152" t="s">
        <v>81</v>
      </c>
      <c r="AT42" s="150"/>
      <c r="AU42" s="150"/>
      <c r="AV42" s="151">
        <f>'[4]ABR 16'!$J$37</f>
        <v>21390</v>
      </c>
      <c r="AW42" s="151">
        <f>'[4]ABR 16'!$K$37</f>
        <v>16561</v>
      </c>
      <c r="AX42" s="151"/>
      <c r="AY42" s="151">
        <f>'[4]ABR 16'!$M$37</f>
        <v>0</v>
      </c>
      <c r="AZ42" s="151">
        <f>'[4]ABR 16'!$N$37</f>
        <v>4252</v>
      </c>
      <c r="BA42" s="164">
        <f t="shared" si="43"/>
        <v>42203</v>
      </c>
      <c r="BC42" s="309"/>
      <c r="BD42" s="313"/>
      <c r="BE42" s="135">
        <v>1955</v>
      </c>
      <c r="BF42" s="82">
        <f t="shared" si="36"/>
        <v>6842.5</v>
      </c>
      <c r="BG42" s="79">
        <v>255</v>
      </c>
      <c r="BH42" s="82">
        <f t="shared" si="14"/>
        <v>892.5</v>
      </c>
      <c r="BI42" s="79">
        <v>5038</v>
      </c>
      <c r="BJ42" s="82">
        <f t="shared" si="15"/>
        <v>35266</v>
      </c>
      <c r="BK42" s="79">
        <v>29</v>
      </c>
      <c r="BL42" s="174">
        <v>22</v>
      </c>
      <c r="BM42" s="174">
        <v>28</v>
      </c>
      <c r="BN42" s="119">
        <f t="shared" si="9"/>
        <v>1535.75</v>
      </c>
      <c r="BO42" s="309"/>
      <c r="BP42" s="315"/>
      <c r="BQ42" s="99">
        <v>2126</v>
      </c>
      <c r="BR42" s="83">
        <f t="shared" si="16"/>
        <v>7441</v>
      </c>
      <c r="BS42" s="174">
        <v>234</v>
      </c>
      <c r="BT42" s="83">
        <f t="shared" si="39"/>
        <v>819</v>
      </c>
      <c r="BU42" s="174">
        <v>6701</v>
      </c>
      <c r="BV42" s="83">
        <f t="shared" si="40"/>
        <v>46907</v>
      </c>
      <c r="BW42" s="174">
        <v>29</v>
      </c>
      <c r="BX42" s="174">
        <v>29</v>
      </c>
      <c r="BY42" s="174">
        <v>29</v>
      </c>
      <c r="BZ42" s="100">
        <f t="shared" si="10"/>
        <v>1902.3103448275863</v>
      </c>
      <c r="CA42" s="309"/>
      <c r="CB42" s="317"/>
      <c r="CC42" s="99">
        <v>1789</v>
      </c>
      <c r="CD42" s="74">
        <f t="shared" si="19"/>
        <v>5367</v>
      </c>
      <c r="CE42" s="174">
        <v>276</v>
      </c>
      <c r="CF42" s="74">
        <f t="shared" si="20"/>
        <v>828</v>
      </c>
      <c r="CG42" s="174">
        <v>3177</v>
      </c>
      <c r="CH42" s="74">
        <f t="shared" si="21"/>
        <v>19062</v>
      </c>
      <c r="CI42" s="174">
        <v>22</v>
      </c>
      <c r="CJ42" s="174">
        <v>15</v>
      </c>
      <c r="CK42" s="174">
        <v>21</v>
      </c>
      <c r="CL42" s="100">
        <f t="shared" si="22"/>
        <v>1202.7142857142858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691</v>
      </c>
      <c r="DB42" s="83">
        <f t="shared" si="27"/>
        <v>2418.5</v>
      </c>
      <c r="DC42" s="174">
        <v>83</v>
      </c>
      <c r="DD42" s="83">
        <f t="shared" si="28"/>
        <v>290.5</v>
      </c>
      <c r="DE42" s="174">
        <v>2531</v>
      </c>
      <c r="DF42" s="83">
        <f t="shared" si="29"/>
        <v>17717</v>
      </c>
      <c r="DG42" s="174">
        <v>13</v>
      </c>
      <c r="DH42" s="174">
        <v>13</v>
      </c>
      <c r="DI42" s="174">
        <v>13</v>
      </c>
      <c r="DJ42" s="100">
        <f t="shared" si="30"/>
        <v>1571.2307692307693</v>
      </c>
      <c r="DK42" s="309"/>
      <c r="DL42" s="311"/>
      <c r="DM42" s="102">
        <v>95</v>
      </c>
      <c r="DN42" s="74">
        <f t="shared" si="31"/>
        <v>356.25</v>
      </c>
      <c r="DO42" s="1">
        <v>282</v>
      </c>
      <c r="DP42" s="74">
        <f t="shared" si="32"/>
        <v>1057.5</v>
      </c>
      <c r="DQ42" s="1">
        <v>713</v>
      </c>
      <c r="DR42" s="74">
        <f t="shared" si="33"/>
        <v>5347.5</v>
      </c>
      <c r="DS42" s="1">
        <v>5</v>
      </c>
      <c r="DT42" s="1">
        <v>5</v>
      </c>
      <c r="DU42" s="110">
        <f t="shared" si="34"/>
        <v>5</v>
      </c>
      <c r="DV42" s="108">
        <f t="shared" si="35"/>
        <v>1352.25</v>
      </c>
    </row>
    <row r="43" spans="2:126" ht="24" thickBot="1" x14ac:dyDescent="0.3">
      <c r="H43">
        <f>H41/6</f>
        <v>0</v>
      </c>
      <c r="I43">
        <f>I41/6</f>
        <v>99325.333333333328</v>
      </c>
      <c r="J43">
        <f t="shared" si="44"/>
        <v>99325.333333333328</v>
      </c>
      <c r="K43">
        <f>K41/3</f>
        <v>42793.666666666664</v>
      </c>
      <c r="L43">
        <f>L41/3</f>
        <v>227696.66666666666</v>
      </c>
      <c r="AS43" s="328" t="s">
        <v>29</v>
      </c>
      <c r="AT43" s="329"/>
      <c r="AU43" s="330"/>
      <c r="AV43" s="218">
        <f>SUM(AV37:AV42)</f>
        <v>436484</v>
      </c>
      <c r="AW43" s="218">
        <f>SUM(AW37:AW42)</f>
        <v>507877</v>
      </c>
      <c r="AX43" s="218">
        <f t="shared" ref="AX43:AZ43" si="45">SUM(AX37:AX42)</f>
        <v>271097</v>
      </c>
      <c r="AY43" s="218">
        <f t="shared" si="45"/>
        <v>0</v>
      </c>
      <c r="AZ43" s="218">
        <f t="shared" si="45"/>
        <v>169571</v>
      </c>
      <c r="BA43" s="253">
        <f>SUM(AV43:AZ43)</f>
        <v>1385029</v>
      </c>
      <c r="BC43" s="308" t="str">
        <f>C24</f>
        <v>MIERCOLES</v>
      </c>
      <c r="BD43" s="312">
        <f>AU24</f>
        <v>42480</v>
      </c>
      <c r="BE43" s="135">
        <v>2422</v>
      </c>
      <c r="BF43" s="82">
        <f t="shared" si="36"/>
        <v>8477</v>
      </c>
      <c r="BG43" s="79">
        <v>273</v>
      </c>
      <c r="BH43" s="82">
        <f t="shared" si="14"/>
        <v>955.5</v>
      </c>
      <c r="BI43" s="79">
        <v>5433</v>
      </c>
      <c r="BJ43" s="82">
        <f t="shared" si="15"/>
        <v>38031</v>
      </c>
      <c r="BK43" s="79"/>
      <c r="BL43" s="174">
        <v>26</v>
      </c>
      <c r="BM43" s="174">
        <v>26</v>
      </c>
      <c r="BN43" s="119">
        <f t="shared" si="9"/>
        <v>1825.5192307692307</v>
      </c>
      <c r="BO43" s="308" t="str">
        <f>BC43</f>
        <v>MIERCOLES</v>
      </c>
      <c r="BP43" s="314">
        <f>BD43</f>
        <v>42480</v>
      </c>
      <c r="BQ43" s="99">
        <v>2359</v>
      </c>
      <c r="BR43" s="83">
        <f t="shared" si="16"/>
        <v>8256.5</v>
      </c>
      <c r="BS43" s="174">
        <v>315</v>
      </c>
      <c r="BT43" s="83">
        <f t="shared" si="39"/>
        <v>1102.5</v>
      </c>
      <c r="BU43" s="174">
        <v>7468</v>
      </c>
      <c r="BV43" s="83">
        <f t="shared" si="40"/>
        <v>52276</v>
      </c>
      <c r="BW43" s="174"/>
      <c r="BX43" s="174">
        <v>29</v>
      </c>
      <c r="BY43" s="174">
        <v>29</v>
      </c>
      <c r="BZ43" s="100">
        <f t="shared" si="10"/>
        <v>2125.344827586207</v>
      </c>
      <c r="CA43" s="308" t="str">
        <f>BO43</f>
        <v>MIERCOLES</v>
      </c>
      <c r="CB43" s="316">
        <f>BP43</f>
        <v>42480</v>
      </c>
      <c r="CC43" s="99">
        <v>2181</v>
      </c>
      <c r="CD43" s="74">
        <f t="shared" si="19"/>
        <v>6543</v>
      </c>
      <c r="CE43" s="174">
        <v>310</v>
      </c>
      <c r="CF43" s="74">
        <f t="shared" si="20"/>
        <v>930</v>
      </c>
      <c r="CG43" s="174">
        <v>4042</v>
      </c>
      <c r="CH43" s="74">
        <f t="shared" si="21"/>
        <v>24252</v>
      </c>
      <c r="CI43" s="174"/>
      <c r="CJ43" s="174">
        <v>24</v>
      </c>
      <c r="CK43" s="174">
        <v>21</v>
      </c>
      <c r="CL43" s="100">
        <f t="shared" si="22"/>
        <v>1510.7142857142858</v>
      </c>
      <c r="CM43" s="308" t="str">
        <f>CA43</f>
        <v>MIERCOLES</v>
      </c>
      <c r="CN43" s="318">
        <f>CB43</f>
        <v>42480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MIERCOLES</v>
      </c>
      <c r="CZ43" s="306">
        <f>CN43</f>
        <v>42480</v>
      </c>
      <c r="DA43" s="99">
        <v>844</v>
      </c>
      <c r="DB43" s="83">
        <f t="shared" si="27"/>
        <v>2954</v>
      </c>
      <c r="DC43" s="174">
        <v>87</v>
      </c>
      <c r="DD43" s="83">
        <f t="shared" si="28"/>
        <v>304.5</v>
      </c>
      <c r="DE43" s="174">
        <v>2694</v>
      </c>
      <c r="DF43" s="83">
        <f t="shared" si="29"/>
        <v>18858</v>
      </c>
      <c r="DG43" s="174"/>
      <c r="DH43" s="174">
        <v>14</v>
      </c>
      <c r="DI43" s="174">
        <v>14</v>
      </c>
      <c r="DJ43" s="100">
        <f t="shared" si="30"/>
        <v>1579.75</v>
      </c>
      <c r="DK43" s="308" t="str">
        <f>CY43</f>
        <v>MIERCOLES</v>
      </c>
      <c r="DL43" s="310">
        <f>CZ43</f>
        <v>42480</v>
      </c>
      <c r="DM43" s="102">
        <v>78</v>
      </c>
      <c r="DN43" s="74">
        <f t="shared" si="31"/>
        <v>292.5</v>
      </c>
      <c r="DO43" s="1">
        <v>120</v>
      </c>
      <c r="DP43" s="74">
        <f t="shared" si="32"/>
        <v>450</v>
      </c>
      <c r="DQ43" s="1">
        <v>574</v>
      </c>
      <c r="DR43" s="74">
        <f t="shared" si="33"/>
        <v>4305</v>
      </c>
      <c r="DS43" s="1"/>
      <c r="DT43" s="1">
        <v>5</v>
      </c>
      <c r="DU43" s="110">
        <f t="shared" si="34"/>
        <v>5</v>
      </c>
      <c r="DV43" s="108">
        <f t="shared" si="35"/>
        <v>1009.5</v>
      </c>
    </row>
    <row r="44" spans="2:126" ht="16.5" thickBot="1" x14ac:dyDescent="0.3">
      <c r="AS44" s="19"/>
      <c r="AT44" s="19"/>
      <c r="AU44" s="19"/>
      <c r="AV44" s="331">
        <f>AV43+AW43+AX43</f>
        <v>1215458</v>
      </c>
      <c r="AW44" s="332"/>
      <c r="AX44" s="333"/>
      <c r="AY44" s="331">
        <f>AY43+AZ43</f>
        <v>169571</v>
      </c>
      <c r="AZ44" s="333"/>
      <c r="BA44" s="211"/>
      <c r="BC44" s="309"/>
      <c r="BD44" s="313"/>
      <c r="BE44" s="135">
        <v>2243</v>
      </c>
      <c r="BF44" s="82">
        <f t="shared" si="36"/>
        <v>7850.5</v>
      </c>
      <c r="BG44" s="79">
        <v>351</v>
      </c>
      <c r="BH44" s="82">
        <f t="shared" si="14"/>
        <v>1228.5</v>
      </c>
      <c r="BI44" s="79">
        <v>5506</v>
      </c>
      <c r="BJ44" s="82">
        <f t="shared" si="15"/>
        <v>38542</v>
      </c>
      <c r="BK44" s="79">
        <v>28</v>
      </c>
      <c r="BL44" s="174">
        <v>23</v>
      </c>
      <c r="BM44" s="174">
        <v>26</v>
      </c>
      <c r="BN44" s="119">
        <f t="shared" si="9"/>
        <v>1831.5769230769231</v>
      </c>
      <c r="BO44" s="309"/>
      <c r="BP44" s="315"/>
      <c r="BQ44" s="99">
        <v>2239</v>
      </c>
      <c r="BR44" s="83">
        <f t="shared" si="16"/>
        <v>7836.5</v>
      </c>
      <c r="BS44" s="174">
        <v>256</v>
      </c>
      <c r="BT44" s="83">
        <f t="shared" si="39"/>
        <v>896</v>
      </c>
      <c r="BU44" s="174">
        <v>7101</v>
      </c>
      <c r="BV44" s="83">
        <f t="shared" si="40"/>
        <v>49707</v>
      </c>
      <c r="BW44" s="174">
        <v>29</v>
      </c>
      <c r="BX44" s="174">
        <v>27</v>
      </c>
      <c r="BY44" s="174">
        <v>29</v>
      </c>
      <c r="BZ44" s="100">
        <f t="shared" si="10"/>
        <v>2015.155172413793</v>
      </c>
      <c r="CA44" s="309"/>
      <c r="CB44" s="317"/>
      <c r="CC44" s="99">
        <v>1512</v>
      </c>
      <c r="CD44" s="74">
        <f t="shared" si="19"/>
        <v>4536</v>
      </c>
      <c r="CE44" s="174">
        <v>213</v>
      </c>
      <c r="CF44" s="74">
        <f t="shared" si="20"/>
        <v>639</v>
      </c>
      <c r="CG44" s="174">
        <v>2843</v>
      </c>
      <c r="CH44" s="74">
        <f t="shared" si="21"/>
        <v>17058</v>
      </c>
      <c r="CI44" s="174">
        <v>20</v>
      </c>
      <c r="CJ44" s="174">
        <v>16</v>
      </c>
      <c r="CK44" s="174">
        <v>21</v>
      </c>
      <c r="CL44" s="100">
        <f t="shared" si="22"/>
        <v>1058.7142857142858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539</v>
      </c>
      <c r="DB44" s="83">
        <f t="shared" si="27"/>
        <v>1886.5</v>
      </c>
      <c r="DC44" s="174">
        <v>92</v>
      </c>
      <c r="DD44" s="83">
        <f t="shared" si="28"/>
        <v>322</v>
      </c>
      <c r="DE44" s="174">
        <v>2281</v>
      </c>
      <c r="DF44" s="83">
        <f t="shared" si="29"/>
        <v>15967</v>
      </c>
      <c r="DG44" s="174">
        <v>14</v>
      </c>
      <c r="DH44" s="174">
        <v>13</v>
      </c>
      <c r="DI44" s="174">
        <v>14</v>
      </c>
      <c r="DJ44" s="100">
        <f t="shared" si="30"/>
        <v>1298.25</v>
      </c>
      <c r="DK44" s="309"/>
      <c r="DL44" s="311"/>
      <c r="DM44" s="102">
        <v>87</v>
      </c>
      <c r="DN44" s="74">
        <f t="shared" si="31"/>
        <v>326.25</v>
      </c>
      <c r="DO44" s="1">
        <v>248</v>
      </c>
      <c r="DP44" s="74">
        <f t="shared" si="32"/>
        <v>930</v>
      </c>
      <c r="DQ44" s="1">
        <v>593</v>
      </c>
      <c r="DR44" s="74">
        <f t="shared" si="33"/>
        <v>4447.5</v>
      </c>
      <c r="DS44" s="1">
        <v>5</v>
      </c>
      <c r="DT44" s="1">
        <v>5</v>
      </c>
      <c r="DU44" s="110">
        <f t="shared" si="34"/>
        <v>5</v>
      </c>
      <c r="DV44" s="108">
        <f t="shared" si="35"/>
        <v>1140.75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1215458</v>
      </c>
      <c r="AY45" s="192"/>
      <c r="AZ45" s="192">
        <f>AY44</f>
        <v>169571</v>
      </c>
      <c r="BA45" s="212">
        <f>SUM(BA37:BA42)-BA43</f>
        <v>0</v>
      </c>
      <c r="BC45" s="308" t="str">
        <f>C25</f>
        <v>JUEVES</v>
      </c>
      <c r="BD45" s="312">
        <f>AU25</f>
        <v>42481</v>
      </c>
      <c r="BE45" s="135">
        <v>2387</v>
      </c>
      <c r="BF45" s="82">
        <f t="shared" si="36"/>
        <v>8354.5</v>
      </c>
      <c r="BG45" s="79">
        <v>284</v>
      </c>
      <c r="BH45" s="82">
        <f t="shared" si="14"/>
        <v>994</v>
      </c>
      <c r="BI45" s="79">
        <v>5426</v>
      </c>
      <c r="BJ45" s="82">
        <f t="shared" si="15"/>
        <v>37982</v>
      </c>
      <c r="BK45" s="79"/>
      <c r="BL45" s="174">
        <v>26</v>
      </c>
      <c r="BM45" s="174">
        <v>26</v>
      </c>
      <c r="BN45" s="119">
        <f t="shared" si="9"/>
        <v>1820.4038461538462</v>
      </c>
      <c r="BO45" s="308" t="str">
        <f>BC45</f>
        <v>JUEVES</v>
      </c>
      <c r="BP45" s="314">
        <f>BD45</f>
        <v>42481</v>
      </c>
      <c r="BQ45" s="99">
        <v>2729</v>
      </c>
      <c r="BR45" s="83">
        <f t="shared" si="16"/>
        <v>9551.5</v>
      </c>
      <c r="BS45" s="174">
        <v>233</v>
      </c>
      <c r="BT45" s="83">
        <f t="shared" si="39"/>
        <v>815.5</v>
      </c>
      <c r="BU45" s="174">
        <v>7390</v>
      </c>
      <c r="BV45" s="83">
        <f t="shared" si="40"/>
        <v>51730</v>
      </c>
      <c r="BW45" s="174"/>
      <c r="BX45" s="174">
        <v>28</v>
      </c>
      <c r="BY45" s="174">
        <v>27</v>
      </c>
      <c r="BZ45" s="100">
        <f t="shared" si="10"/>
        <v>2299.8888888888887</v>
      </c>
      <c r="CA45" s="308" t="str">
        <f>BO45</f>
        <v>JUEVES</v>
      </c>
      <c r="CB45" s="316">
        <f>BP45</f>
        <v>42481</v>
      </c>
      <c r="CC45" s="99">
        <v>2033</v>
      </c>
      <c r="CD45" s="74">
        <f t="shared" si="19"/>
        <v>6099</v>
      </c>
      <c r="CE45" s="174">
        <v>192</v>
      </c>
      <c r="CF45" s="74">
        <f t="shared" si="20"/>
        <v>576</v>
      </c>
      <c r="CG45" s="174">
        <v>3690</v>
      </c>
      <c r="CH45" s="74">
        <f t="shared" si="21"/>
        <v>22140</v>
      </c>
      <c r="CI45" s="174"/>
      <c r="CJ45" s="174">
        <v>21</v>
      </c>
      <c r="CK45" s="174">
        <v>19</v>
      </c>
      <c r="CL45" s="100">
        <f t="shared" si="22"/>
        <v>1516.578947368421</v>
      </c>
      <c r="CM45" s="308" t="str">
        <f>CA45</f>
        <v>JUEVES</v>
      </c>
      <c r="CN45" s="318">
        <f>CB45</f>
        <v>42481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JUEVES</v>
      </c>
      <c r="CZ45" s="306">
        <f>CN45</f>
        <v>42481</v>
      </c>
      <c r="DA45" s="99">
        <v>808</v>
      </c>
      <c r="DB45" s="83">
        <f t="shared" si="27"/>
        <v>2828</v>
      </c>
      <c r="DC45" s="174">
        <v>79</v>
      </c>
      <c r="DD45" s="83">
        <f t="shared" si="28"/>
        <v>276.5</v>
      </c>
      <c r="DE45" s="174">
        <v>2774</v>
      </c>
      <c r="DF45" s="83">
        <f t="shared" si="29"/>
        <v>19418</v>
      </c>
      <c r="DG45" s="174"/>
      <c r="DH45" s="174">
        <v>14</v>
      </c>
      <c r="DI45" s="174">
        <v>14</v>
      </c>
      <c r="DJ45" s="100">
        <f t="shared" si="30"/>
        <v>1608.75</v>
      </c>
      <c r="DK45" s="308" t="str">
        <f>CY45</f>
        <v>JUEVES</v>
      </c>
      <c r="DL45" s="310">
        <f>CZ45</f>
        <v>42481</v>
      </c>
      <c r="DM45" s="102">
        <v>56</v>
      </c>
      <c r="DN45" s="74">
        <f t="shared" si="31"/>
        <v>210</v>
      </c>
      <c r="DO45" s="1">
        <v>142</v>
      </c>
      <c r="DP45" s="74">
        <f t="shared" si="32"/>
        <v>532.5</v>
      </c>
      <c r="DQ45" s="1">
        <v>487</v>
      </c>
      <c r="DR45" s="74">
        <f t="shared" si="33"/>
        <v>3652.5</v>
      </c>
      <c r="DS45" s="1"/>
      <c r="DT45" s="1">
        <v>4</v>
      </c>
      <c r="DU45" s="110">
        <f t="shared" si="34"/>
        <v>4</v>
      </c>
      <c r="DV45" s="108">
        <f t="shared" si="35"/>
        <v>1098.75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2199</v>
      </c>
      <c r="BF46" s="82">
        <f t="shared" si="36"/>
        <v>7696.5</v>
      </c>
      <c r="BG46" s="79">
        <v>334</v>
      </c>
      <c r="BH46" s="82">
        <f t="shared" si="14"/>
        <v>1169</v>
      </c>
      <c r="BI46" s="79">
        <v>5604</v>
      </c>
      <c r="BJ46" s="82">
        <f t="shared" si="15"/>
        <v>39228</v>
      </c>
      <c r="BK46" s="79">
        <v>30</v>
      </c>
      <c r="BL46" s="174">
        <v>31</v>
      </c>
      <c r="BM46" s="174">
        <v>26</v>
      </c>
      <c r="BN46" s="119">
        <f t="shared" si="9"/>
        <v>1849.75</v>
      </c>
      <c r="BO46" s="309"/>
      <c r="BP46" s="315"/>
      <c r="BQ46" s="99">
        <v>2174</v>
      </c>
      <c r="BR46" s="83">
        <f t="shared" si="16"/>
        <v>7609</v>
      </c>
      <c r="BS46" s="174">
        <v>273</v>
      </c>
      <c r="BT46" s="83">
        <f t="shared" si="39"/>
        <v>955.5</v>
      </c>
      <c r="BU46" s="174">
        <v>6500</v>
      </c>
      <c r="BV46" s="83">
        <f t="shared" si="40"/>
        <v>45500</v>
      </c>
      <c r="BW46" s="174">
        <v>28</v>
      </c>
      <c r="BX46" s="174">
        <v>25</v>
      </c>
      <c r="BY46" s="174">
        <v>27</v>
      </c>
      <c r="BZ46" s="100">
        <f t="shared" si="10"/>
        <v>2002.3888888888889</v>
      </c>
      <c r="CA46" s="309"/>
      <c r="CB46" s="317"/>
      <c r="CC46" s="99">
        <v>1651</v>
      </c>
      <c r="CD46" s="74">
        <f t="shared" si="19"/>
        <v>4953</v>
      </c>
      <c r="CE46" s="174">
        <v>206</v>
      </c>
      <c r="CF46" s="74">
        <f t="shared" si="20"/>
        <v>618</v>
      </c>
      <c r="CG46" s="174">
        <v>3037</v>
      </c>
      <c r="CH46" s="74">
        <f t="shared" si="21"/>
        <v>18222</v>
      </c>
      <c r="CI46" s="174">
        <v>21</v>
      </c>
      <c r="CJ46" s="174">
        <v>16</v>
      </c>
      <c r="CK46" s="174">
        <v>19</v>
      </c>
      <c r="CL46" s="100">
        <f t="shared" si="22"/>
        <v>1252.2631578947369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721</v>
      </c>
      <c r="DB46" s="83">
        <f t="shared" si="27"/>
        <v>2523.5</v>
      </c>
      <c r="DC46" s="174">
        <v>81</v>
      </c>
      <c r="DD46" s="83">
        <f t="shared" si="28"/>
        <v>283.5</v>
      </c>
      <c r="DE46" s="174">
        <v>2806</v>
      </c>
      <c r="DF46" s="83">
        <f t="shared" si="29"/>
        <v>19642</v>
      </c>
      <c r="DG46" s="174">
        <v>14</v>
      </c>
      <c r="DH46" s="174">
        <v>14</v>
      </c>
      <c r="DI46" s="174">
        <v>14</v>
      </c>
      <c r="DJ46" s="100">
        <f t="shared" si="30"/>
        <v>1603.5</v>
      </c>
      <c r="DK46" s="309"/>
      <c r="DL46" s="311"/>
      <c r="DM46" s="102">
        <v>104</v>
      </c>
      <c r="DN46" s="74">
        <f t="shared" si="31"/>
        <v>390</v>
      </c>
      <c r="DO46" s="1">
        <v>156</v>
      </c>
      <c r="DP46" s="74">
        <f t="shared" si="32"/>
        <v>585</v>
      </c>
      <c r="DQ46" s="1">
        <v>575</v>
      </c>
      <c r="DR46" s="74">
        <f t="shared" si="33"/>
        <v>4312.5</v>
      </c>
      <c r="DS46" s="1">
        <v>4</v>
      </c>
      <c r="DT46" s="1">
        <v>4</v>
      </c>
      <c r="DU46" s="110">
        <f t="shared" si="34"/>
        <v>4</v>
      </c>
      <c r="DV46" s="108">
        <f t="shared" si="35"/>
        <v>1321.875</v>
      </c>
    </row>
    <row r="47" spans="2:126" ht="21.75" thickBot="1" x14ac:dyDescent="0.4">
      <c r="H47">
        <f>H39/6</f>
        <v>0</v>
      </c>
      <c r="I47">
        <f>I39/6</f>
        <v>55011.833333333336</v>
      </c>
      <c r="J47">
        <f t="shared" si="44"/>
        <v>55011.833333333336</v>
      </c>
      <c r="K47">
        <f>K39/3</f>
        <v>21266.166666666668</v>
      </c>
      <c r="L47">
        <f>L39/3</f>
        <v>137677.33333333334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VIERNES</v>
      </c>
      <c r="BD47" s="312">
        <f>AU26</f>
        <v>42482</v>
      </c>
      <c r="BE47" s="135">
        <v>2447</v>
      </c>
      <c r="BF47" s="82">
        <f t="shared" si="36"/>
        <v>8564.5</v>
      </c>
      <c r="BG47" s="79">
        <v>363</v>
      </c>
      <c r="BH47" s="82">
        <f t="shared" si="14"/>
        <v>1270.5</v>
      </c>
      <c r="BI47" s="79">
        <v>5617</v>
      </c>
      <c r="BJ47" s="82">
        <f t="shared" si="15"/>
        <v>39319</v>
      </c>
      <c r="BK47" s="79"/>
      <c r="BL47" s="174">
        <v>29</v>
      </c>
      <c r="BM47" s="174">
        <v>28</v>
      </c>
      <c r="BN47" s="119">
        <f t="shared" si="9"/>
        <v>1755.5</v>
      </c>
      <c r="BO47" s="308" t="str">
        <f>BC47</f>
        <v>VIERNES</v>
      </c>
      <c r="BP47" s="314">
        <f>BD47</f>
        <v>42482</v>
      </c>
      <c r="BQ47" s="99">
        <v>2539</v>
      </c>
      <c r="BR47" s="83">
        <f t="shared" si="16"/>
        <v>8886.5</v>
      </c>
      <c r="BS47" s="174">
        <v>327</v>
      </c>
      <c r="BT47" s="83">
        <f t="shared" si="39"/>
        <v>1144.5</v>
      </c>
      <c r="BU47" s="174">
        <v>7804</v>
      </c>
      <c r="BV47" s="83">
        <f t="shared" si="40"/>
        <v>54628</v>
      </c>
      <c r="BW47" s="174"/>
      <c r="BX47" s="174">
        <v>28</v>
      </c>
      <c r="BY47" s="174">
        <v>26</v>
      </c>
      <c r="BZ47" s="100">
        <f t="shared" si="10"/>
        <v>2486.8846153846152</v>
      </c>
      <c r="CA47" s="308" t="str">
        <f>BO47</f>
        <v>VIERNES</v>
      </c>
      <c r="CB47" s="316">
        <f>BP47</f>
        <v>42482</v>
      </c>
      <c r="CC47" s="99">
        <v>1956</v>
      </c>
      <c r="CD47" s="74">
        <f t="shared" si="19"/>
        <v>5868</v>
      </c>
      <c r="CE47" s="174">
        <v>386</v>
      </c>
      <c r="CF47" s="74">
        <f t="shared" si="20"/>
        <v>1158</v>
      </c>
      <c r="CG47" s="174">
        <v>3885</v>
      </c>
      <c r="CH47" s="74">
        <f t="shared" si="21"/>
        <v>23310</v>
      </c>
      <c r="CI47" s="174"/>
      <c r="CJ47" s="174">
        <v>21</v>
      </c>
      <c r="CK47" s="174">
        <v>21</v>
      </c>
      <c r="CL47" s="100">
        <f t="shared" si="22"/>
        <v>1444.5714285714287</v>
      </c>
      <c r="CM47" s="308" t="str">
        <f>CA47</f>
        <v>VIERNES</v>
      </c>
      <c r="CN47" s="318">
        <f>CB47</f>
        <v>42482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VIERNES</v>
      </c>
      <c r="CZ47" s="306">
        <f>CN47</f>
        <v>42482</v>
      </c>
      <c r="DA47" s="99">
        <v>858</v>
      </c>
      <c r="DB47" s="83">
        <f t="shared" si="27"/>
        <v>3003</v>
      </c>
      <c r="DC47" s="174">
        <v>87</v>
      </c>
      <c r="DD47" s="83">
        <f t="shared" si="28"/>
        <v>304.5</v>
      </c>
      <c r="DE47" s="174">
        <v>2643</v>
      </c>
      <c r="DF47" s="83">
        <f t="shared" si="29"/>
        <v>18501</v>
      </c>
      <c r="DG47" s="174"/>
      <c r="DH47" s="174">
        <v>14</v>
      </c>
      <c r="DI47" s="174">
        <v>14</v>
      </c>
      <c r="DJ47" s="100">
        <f t="shared" si="30"/>
        <v>1557.75</v>
      </c>
      <c r="DK47" s="308" t="str">
        <f>CY47</f>
        <v>VIERNES</v>
      </c>
      <c r="DL47" s="310">
        <f>CZ47</f>
        <v>42482</v>
      </c>
      <c r="DM47" s="102">
        <v>65</v>
      </c>
      <c r="DN47" s="74">
        <f t="shared" si="31"/>
        <v>243.75</v>
      </c>
      <c r="DO47" s="1">
        <v>150</v>
      </c>
      <c r="DP47" s="74">
        <f t="shared" si="32"/>
        <v>562.5</v>
      </c>
      <c r="DQ47" s="1">
        <v>481</v>
      </c>
      <c r="DR47" s="74">
        <f t="shared" si="33"/>
        <v>3607.5</v>
      </c>
      <c r="DS47" s="1"/>
      <c r="DT47" s="1">
        <v>4</v>
      </c>
      <c r="DU47" s="110">
        <f t="shared" si="34"/>
        <v>4</v>
      </c>
      <c r="DV47" s="108">
        <f t="shared" si="35"/>
        <v>1103.4375</v>
      </c>
    </row>
    <row r="48" spans="2:126" ht="19.5" thickBot="1" x14ac:dyDescent="0.35">
      <c r="AS48" s="350" t="str">
        <f>AS2</f>
        <v>ABRIL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>
        <v>2080</v>
      </c>
      <c r="BF48" s="82">
        <f t="shared" si="36"/>
        <v>7280</v>
      </c>
      <c r="BG48" s="79">
        <v>370</v>
      </c>
      <c r="BH48" s="82">
        <f t="shared" si="14"/>
        <v>1295</v>
      </c>
      <c r="BI48" s="79">
        <v>5716</v>
      </c>
      <c r="BJ48" s="82">
        <f t="shared" si="15"/>
        <v>40012</v>
      </c>
      <c r="BK48" s="79">
        <v>29</v>
      </c>
      <c r="BL48" s="174">
        <v>28</v>
      </c>
      <c r="BM48" s="174">
        <v>28</v>
      </c>
      <c r="BN48" s="119">
        <f t="shared" si="9"/>
        <v>1735.25</v>
      </c>
      <c r="BO48" s="309"/>
      <c r="BP48" s="315"/>
      <c r="BQ48" s="99">
        <v>2180</v>
      </c>
      <c r="BR48" s="83">
        <f t="shared" si="16"/>
        <v>7630</v>
      </c>
      <c r="BS48" s="174">
        <v>326</v>
      </c>
      <c r="BT48" s="83">
        <f t="shared" si="39"/>
        <v>1141</v>
      </c>
      <c r="BU48" s="174">
        <v>7239</v>
      </c>
      <c r="BV48" s="83">
        <f t="shared" si="40"/>
        <v>50673</v>
      </c>
      <c r="BW48" s="174">
        <v>27</v>
      </c>
      <c r="BX48" s="174">
        <v>29</v>
      </c>
      <c r="BY48" s="174">
        <v>26</v>
      </c>
      <c r="BZ48" s="100">
        <f t="shared" si="10"/>
        <v>2286.3076923076924</v>
      </c>
      <c r="CA48" s="309"/>
      <c r="CB48" s="317"/>
      <c r="CC48" s="99">
        <v>1645</v>
      </c>
      <c r="CD48" s="74">
        <f t="shared" si="19"/>
        <v>4935</v>
      </c>
      <c r="CE48" s="174">
        <v>237</v>
      </c>
      <c r="CF48" s="74">
        <f t="shared" si="20"/>
        <v>711</v>
      </c>
      <c r="CG48" s="174">
        <v>3237</v>
      </c>
      <c r="CH48" s="74">
        <f t="shared" si="21"/>
        <v>19422</v>
      </c>
      <c r="CI48" s="174">
        <v>21</v>
      </c>
      <c r="CJ48" s="174">
        <v>16</v>
      </c>
      <c r="CK48" s="174">
        <v>21</v>
      </c>
      <c r="CL48" s="100">
        <f t="shared" si="22"/>
        <v>1193.7142857142858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692</v>
      </c>
      <c r="DB48" s="83">
        <f t="shared" si="27"/>
        <v>2422</v>
      </c>
      <c r="DC48" s="174">
        <v>102</v>
      </c>
      <c r="DD48" s="83">
        <f t="shared" si="28"/>
        <v>357</v>
      </c>
      <c r="DE48" s="174">
        <v>2639</v>
      </c>
      <c r="DF48" s="83">
        <f t="shared" si="29"/>
        <v>18473</v>
      </c>
      <c r="DG48" s="174">
        <v>14</v>
      </c>
      <c r="DH48" s="174">
        <v>14</v>
      </c>
      <c r="DI48" s="174">
        <v>14</v>
      </c>
      <c r="DJ48" s="100">
        <f t="shared" si="30"/>
        <v>1518</v>
      </c>
      <c r="DK48" s="309"/>
      <c r="DL48" s="311"/>
      <c r="DM48" s="102">
        <v>59</v>
      </c>
      <c r="DN48" s="74">
        <f t="shared" si="31"/>
        <v>221.25</v>
      </c>
      <c r="DO48" s="1">
        <v>182</v>
      </c>
      <c r="DP48" s="74">
        <f t="shared" si="32"/>
        <v>682.5</v>
      </c>
      <c r="DQ48" s="1">
        <v>520</v>
      </c>
      <c r="DR48" s="74">
        <f t="shared" si="33"/>
        <v>3900</v>
      </c>
      <c r="DS48" s="1">
        <v>5</v>
      </c>
      <c r="DT48" s="1">
        <v>4</v>
      </c>
      <c r="DU48" s="110">
        <f t="shared" si="34"/>
        <v>4</v>
      </c>
      <c r="DV48" s="108">
        <f t="shared" si="35"/>
        <v>1200.9375</v>
      </c>
    </row>
    <row r="49" spans="8:126" ht="19.5" thickBot="1" x14ac:dyDescent="0.3">
      <c r="H49">
        <f>H43/21</f>
        <v>0</v>
      </c>
      <c r="I49">
        <f>I43/21</f>
        <v>4729.7777777777774</v>
      </c>
      <c r="J49">
        <f t="shared" si="44"/>
        <v>4729.7777777777774</v>
      </c>
      <c r="K49">
        <f>K43/21</f>
        <v>2037.7936507936506</v>
      </c>
      <c r="L49">
        <f>L43/21</f>
        <v>10842.698412698412</v>
      </c>
      <c r="AS49" s="327" t="s">
        <v>85</v>
      </c>
      <c r="AT49" s="327"/>
      <c r="AU49" s="327"/>
      <c r="AV49" s="224"/>
      <c r="AW49" s="224"/>
      <c r="AX49" s="224">
        <f>AX37*6</f>
        <v>1061142</v>
      </c>
      <c r="AY49" s="224"/>
      <c r="AZ49" s="225"/>
      <c r="BA49" s="155">
        <f t="shared" ref="BA49:BA54" si="46">SUM(AV49:AZ49)</f>
        <v>1061142</v>
      </c>
      <c r="BC49" s="308" t="str">
        <f>C27</f>
        <v xml:space="preserve">SABADO </v>
      </c>
      <c r="BD49" s="312">
        <f>AU27</f>
        <v>42483</v>
      </c>
      <c r="BE49" s="135">
        <v>965</v>
      </c>
      <c r="BF49" s="82">
        <f t="shared" si="36"/>
        <v>3377.5</v>
      </c>
      <c r="BG49" s="79">
        <v>354</v>
      </c>
      <c r="BH49" s="82">
        <f t="shared" si="14"/>
        <v>1239</v>
      </c>
      <c r="BI49" s="79">
        <v>3802</v>
      </c>
      <c r="BJ49" s="82">
        <f t="shared" si="15"/>
        <v>26614</v>
      </c>
      <c r="BK49" s="79"/>
      <c r="BL49" s="174">
        <v>19</v>
      </c>
      <c r="BM49" s="174">
        <v>19</v>
      </c>
      <c r="BN49" s="119">
        <f t="shared" si="9"/>
        <v>1643.7105263157894</v>
      </c>
      <c r="BO49" s="308" t="str">
        <f>BC49</f>
        <v xml:space="preserve">SABADO </v>
      </c>
      <c r="BP49" s="314">
        <f>BD49</f>
        <v>42483</v>
      </c>
      <c r="BQ49" s="99">
        <v>1151</v>
      </c>
      <c r="BR49" s="83">
        <f t="shared" si="16"/>
        <v>4028.5</v>
      </c>
      <c r="BS49" s="174">
        <v>405</v>
      </c>
      <c r="BT49" s="83">
        <f t="shared" si="39"/>
        <v>1417.5</v>
      </c>
      <c r="BU49" s="174">
        <v>5543</v>
      </c>
      <c r="BV49" s="83">
        <f t="shared" si="40"/>
        <v>38801</v>
      </c>
      <c r="BW49" s="174"/>
      <c r="BX49" s="174">
        <v>20</v>
      </c>
      <c r="BY49" s="174">
        <v>20</v>
      </c>
      <c r="BZ49" s="100">
        <f t="shared" si="10"/>
        <v>2212.35</v>
      </c>
      <c r="CA49" s="308" t="str">
        <f>BO49</f>
        <v xml:space="preserve">SABADO </v>
      </c>
      <c r="CB49" s="316">
        <f>BP49</f>
        <v>42483</v>
      </c>
      <c r="CC49" s="99">
        <v>790</v>
      </c>
      <c r="CD49" s="74">
        <f t="shared" si="19"/>
        <v>2370</v>
      </c>
      <c r="CE49" s="174">
        <v>211</v>
      </c>
      <c r="CF49" s="74">
        <f t="shared" si="20"/>
        <v>633</v>
      </c>
      <c r="CG49" s="174">
        <v>2483</v>
      </c>
      <c r="CH49" s="74">
        <f t="shared" si="21"/>
        <v>14898</v>
      </c>
      <c r="CI49" s="174"/>
      <c r="CJ49" s="174">
        <v>12</v>
      </c>
      <c r="CK49" s="174">
        <v>12</v>
      </c>
      <c r="CL49" s="100">
        <f t="shared" si="22"/>
        <v>1491.75</v>
      </c>
      <c r="CM49" s="308" t="str">
        <f>CA49</f>
        <v xml:space="preserve">SABADO </v>
      </c>
      <c r="CN49" s="318">
        <f>CB49</f>
        <v>42483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 xml:space="preserve">SABADO </v>
      </c>
      <c r="CZ49" s="306">
        <f>CN49</f>
        <v>42483</v>
      </c>
      <c r="DA49" s="99">
        <v>476</v>
      </c>
      <c r="DB49" s="83">
        <f t="shared" si="27"/>
        <v>1666</v>
      </c>
      <c r="DC49" s="174">
        <v>81</v>
      </c>
      <c r="DD49" s="83">
        <f t="shared" si="28"/>
        <v>283.5</v>
      </c>
      <c r="DE49" s="174">
        <v>1930</v>
      </c>
      <c r="DF49" s="83">
        <f t="shared" si="29"/>
        <v>13510</v>
      </c>
      <c r="DG49" s="174"/>
      <c r="DH49" s="174">
        <v>11</v>
      </c>
      <c r="DI49" s="174">
        <v>11</v>
      </c>
      <c r="DJ49" s="100">
        <f t="shared" si="30"/>
        <v>1405.409090909091</v>
      </c>
      <c r="DK49" s="308" t="str">
        <f>CY49</f>
        <v xml:space="preserve">SABADO </v>
      </c>
      <c r="DL49" s="310">
        <f>CZ49</f>
        <v>42483</v>
      </c>
      <c r="DM49" s="102">
        <v>32</v>
      </c>
      <c r="DN49" s="74">
        <f t="shared" si="31"/>
        <v>120</v>
      </c>
      <c r="DO49" s="1">
        <v>88</v>
      </c>
      <c r="DP49" s="74">
        <f t="shared" si="32"/>
        <v>330</v>
      </c>
      <c r="DQ49" s="1">
        <v>321</v>
      </c>
      <c r="DR49" s="74">
        <f t="shared" si="33"/>
        <v>2407.5</v>
      </c>
      <c r="DS49" s="1"/>
      <c r="DT49" s="1">
        <v>4</v>
      </c>
      <c r="DU49" s="110">
        <f t="shared" si="34"/>
        <v>4</v>
      </c>
      <c r="DV49" s="108">
        <f t="shared" si="35"/>
        <v>714.375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2160690</v>
      </c>
      <c r="AW50" s="147">
        <f>AW38*7</f>
        <v>2699648</v>
      </c>
      <c r="AX50" s="147"/>
      <c r="AY50" s="147">
        <f>AY38*7</f>
        <v>0</v>
      </c>
      <c r="AZ50" s="147">
        <f>AZ38*7</f>
        <v>926023</v>
      </c>
      <c r="BA50" s="163">
        <f t="shared" si="46"/>
        <v>5786361</v>
      </c>
      <c r="BC50" s="309"/>
      <c r="BD50" s="313"/>
      <c r="BE50" s="135">
        <v>857</v>
      </c>
      <c r="BF50" s="82">
        <f t="shared" si="36"/>
        <v>2999.5</v>
      </c>
      <c r="BG50" s="79">
        <v>404</v>
      </c>
      <c r="BH50" s="82">
        <f t="shared" si="14"/>
        <v>1414</v>
      </c>
      <c r="BI50" s="79">
        <v>4280</v>
      </c>
      <c r="BJ50" s="82">
        <f t="shared" si="15"/>
        <v>29960</v>
      </c>
      <c r="BK50" s="79">
        <v>20</v>
      </c>
      <c r="BL50" s="174">
        <v>17</v>
      </c>
      <c r="BM50" s="174">
        <v>17</v>
      </c>
      <c r="BN50" s="119">
        <f t="shared" si="9"/>
        <v>2021.9705882352941</v>
      </c>
      <c r="BO50" s="309"/>
      <c r="BP50" s="315"/>
      <c r="BQ50" s="99">
        <v>937</v>
      </c>
      <c r="BR50" s="83">
        <f t="shared" si="16"/>
        <v>3279.5</v>
      </c>
      <c r="BS50" s="174">
        <v>381</v>
      </c>
      <c r="BT50" s="83">
        <f t="shared" si="39"/>
        <v>1333.5</v>
      </c>
      <c r="BU50" s="174">
        <v>5122</v>
      </c>
      <c r="BV50" s="83">
        <f t="shared" si="40"/>
        <v>35854</v>
      </c>
      <c r="BW50" s="174">
        <v>21</v>
      </c>
      <c r="BX50" s="174">
        <v>17</v>
      </c>
      <c r="BY50" s="174">
        <v>17</v>
      </c>
      <c r="BZ50" s="100">
        <f t="shared" si="10"/>
        <v>2380.4117647058824</v>
      </c>
      <c r="CA50" s="309"/>
      <c r="CB50" s="317"/>
      <c r="CC50" s="99">
        <v>565</v>
      </c>
      <c r="CD50" s="74">
        <f t="shared" si="19"/>
        <v>1695</v>
      </c>
      <c r="CE50" s="174">
        <v>180</v>
      </c>
      <c r="CF50" s="74">
        <f t="shared" si="20"/>
        <v>540</v>
      </c>
      <c r="CG50" s="174">
        <v>1910</v>
      </c>
      <c r="CH50" s="74">
        <f t="shared" si="21"/>
        <v>11460</v>
      </c>
      <c r="CI50" s="174">
        <v>12</v>
      </c>
      <c r="CJ50" s="174">
        <v>10</v>
      </c>
      <c r="CK50" s="174">
        <v>12</v>
      </c>
      <c r="CL50" s="100">
        <f t="shared" si="22"/>
        <v>1141.25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378</v>
      </c>
      <c r="DB50" s="83">
        <f t="shared" si="27"/>
        <v>1323</v>
      </c>
      <c r="DC50" s="174">
        <v>87</v>
      </c>
      <c r="DD50" s="83">
        <f t="shared" si="28"/>
        <v>304.5</v>
      </c>
      <c r="DE50" s="174">
        <v>1817</v>
      </c>
      <c r="DF50" s="83">
        <f t="shared" si="29"/>
        <v>12719</v>
      </c>
      <c r="DG50" s="174">
        <v>12</v>
      </c>
      <c r="DH50" s="174">
        <v>7</v>
      </c>
      <c r="DI50" s="174">
        <v>7</v>
      </c>
      <c r="DJ50" s="100">
        <f t="shared" si="30"/>
        <v>2049.5</v>
      </c>
      <c r="DK50" s="309"/>
      <c r="DL50" s="311"/>
      <c r="DM50" s="102">
        <v>29</v>
      </c>
      <c r="DN50" s="74">
        <f t="shared" si="31"/>
        <v>108.75</v>
      </c>
      <c r="DO50" s="1">
        <v>104</v>
      </c>
      <c r="DP50" s="74">
        <f t="shared" si="32"/>
        <v>390</v>
      </c>
      <c r="DQ50" s="1">
        <v>383</v>
      </c>
      <c r="DR50" s="74">
        <f t="shared" si="33"/>
        <v>2872.5</v>
      </c>
      <c r="DS50" s="1">
        <v>4</v>
      </c>
      <c r="DT50" s="1">
        <v>3</v>
      </c>
      <c r="DU50" s="110">
        <f t="shared" si="34"/>
        <v>3</v>
      </c>
      <c r="DV50" s="108">
        <f t="shared" si="35"/>
        <v>1123.75</v>
      </c>
    </row>
    <row r="51" spans="8:126" ht="19.5" thickBot="1" x14ac:dyDescent="0.3">
      <c r="H51">
        <f>H47/9</f>
        <v>0</v>
      </c>
      <c r="I51">
        <f>I47/9</f>
        <v>6112.4259259259261</v>
      </c>
      <c r="J51">
        <f t="shared" si="44"/>
        <v>6112.4259259259261</v>
      </c>
      <c r="K51">
        <f>K47/9</f>
        <v>2362.9074074074074</v>
      </c>
      <c r="L51">
        <f>L47/9</f>
        <v>15297.481481481482</v>
      </c>
      <c r="AS51" s="327" t="s">
        <v>101</v>
      </c>
      <c r="AT51" s="327"/>
      <c r="AU51" s="327"/>
      <c r="AV51" s="175"/>
      <c r="AW51" s="175"/>
      <c r="AX51" s="175">
        <f>AX39*3</f>
        <v>238251</v>
      </c>
      <c r="AY51" s="175"/>
      <c r="AZ51" s="154"/>
      <c r="BA51" s="155">
        <f t="shared" si="46"/>
        <v>238251</v>
      </c>
      <c r="BC51" s="308" t="str">
        <f>C28</f>
        <v xml:space="preserve">DOMINGO </v>
      </c>
      <c r="BD51" s="312">
        <f>AU28</f>
        <v>42484</v>
      </c>
      <c r="BE51" s="135">
        <v>543</v>
      </c>
      <c r="BF51" s="82">
        <f t="shared" si="36"/>
        <v>1900.5</v>
      </c>
      <c r="BG51" s="79">
        <v>355</v>
      </c>
      <c r="BH51" s="82">
        <f t="shared" si="14"/>
        <v>1242.5</v>
      </c>
      <c r="BI51" s="79">
        <v>2943</v>
      </c>
      <c r="BJ51" s="82">
        <f t="shared" si="15"/>
        <v>20601</v>
      </c>
      <c r="BK51" s="79"/>
      <c r="BL51" s="174">
        <v>19</v>
      </c>
      <c r="BM51" s="174">
        <v>19</v>
      </c>
      <c r="BN51" s="119">
        <f t="shared" si="9"/>
        <v>1249.6842105263158</v>
      </c>
      <c r="BO51" s="308" t="str">
        <f>BC51</f>
        <v xml:space="preserve">DOMINGO </v>
      </c>
      <c r="BP51" s="314">
        <f>BD51</f>
        <v>42484</v>
      </c>
      <c r="BQ51" s="99">
        <v>449</v>
      </c>
      <c r="BR51" s="83">
        <f t="shared" si="16"/>
        <v>1571.5</v>
      </c>
      <c r="BS51" s="174">
        <v>192</v>
      </c>
      <c r="BT51" s="83">
        <f t="shared" si="39"/>
        <v>672</v>
      </c>
      <c r="BU51" s="174">
        <v>3352</v>
      </c>
      <c r="BV51" s="83">
        <f t="shared" si="40"/>
        <v>23464</v>
      </c>
      <c r="BW51" s="174"/>
      <c r="BX51" s="174">
        <v>19</v>
      </c>
      <c r="BY51" s="174">
        <v>19</v>
      </c>
      <c r="BZ51" s="100">
        <f t="shared" si="10"/>
        <v>1353.0263157894738</v>
      </c>
      <c r="CA51" s="308" t="str">
        <f>BO51</f>
        <v xml:space="preserve">DOMINGO </v>
      </c>
      <c r="CB51" s="316">
        <f>BP51</f>
        <v>42484</v>
      </c>
      <c r="CC51" s="99">
        <v>179</v>
      </c>
      <c r="CD51" s="74">
        <f t="shared" si="19"/>
        <v>537</v>
      </c>
      <c r="CE51" s="174">
        <v>116</v>
      </c>
      <c r="CF51" s="74">
        <f t="shared" si="20"/>
        <v>348</v>
      </c>
      <c r="CG51" s="174">
        <v>1186</v>
      </c>
      <c r="CH51" s="74">
        <f t="shared" si="21"/>
        <v>7116</v>
      </c>
      <c r="CI51" s="174"/>
      <c r="CJ51" s="174">
        <v>9</v>
      </c>
      <c r="CK51" s="174">
        <v>9</v>
      </c>
      <c r="CL51" s="100">
        <f t="shared" si="22"/>
        <v>889</v>
      </c>
      <c r="CM51" s="308" t="str">
        <f>CA51</f>
        <v xml:space="preserve">DOMINGO </v>
      </c>
      <c r="CN51" s="318">
        <f>CB51</f>
        <v>42484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 xml:space="preserve">DOMINGO </v>
      </c>
      <c r="CZ51" s="306">
        <f>CN51</f>
        <v>42484</v>
      </c>
      <c r="DA51" s="99">
        <v>89</v>
      </c>
      <c r="DB51" s="83">
        <f t="shared" si="27"/>
        <v>311.5</v>
      </c>
      <c r="DC51" s="174">
        <v>38</v>
      </c>
      <c r="DD51" s="83">
        <f t="shared" si="28"/>
        <v>133</v>
      </c>
      <c r="DE51" s="174">
        <v>529</v>
      </c>
      <c r="DF51" s="83">
        <f t="shared" si="29"/>
        <v>3703</v>
      </c>
      <c r="DG51" s="174"/>
      <c r="DH51" s="174">
        <v>4</v>
      </c>
      <c r="DI51" s="174">
        <v>4</v>
      </c>
      <c r="DJ51" s="100">
        <f t="shared" si="30"/>
        <v>1036.875</v>
      </c>
      <c r="DK51" s="308" t="str">
        <f>CY51</f>
        <v xml:space="preserve">DOMINGO </v>
      </c>
      <c r="DL51" s="310">
        <f>CZ51</f>
        <v>42484</v>
      </c>
      <c r="DM51" s="102">
        <v>0</v>
      </c>
      <c r="DN51" s="74">
        <f t="shared" si="31"/>
        <v>0</v>
      </c>
      <c r="DO51" s="1">
        <v>86</v>
      </c>
      <c r="DP51" s="74">
        <f t="shared" si="32"/>
        <v>322.5</v>
      </c>
      <c r="DQ51" s="1">
        <v>254</v>
      </c>
      <c r="DR51" s="74">
        <f t="shared" si="33"/>
        <v>1905</v>
      </c>
      <c r="DS51" s="1"/>
      <c r="DT51" s="1">
        <v>4</v>
      </c>
      <c r="DU51" s="110">
        <f t="shared" si="34"/>
        <v>4</v>
      </c>
      <c r="DV51" s="108">
        <f t="shared" si="35"/>
        <v>556.875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372484</v>
      </c>
      <c r="AW52" s="147">
        <f>AW40*3.5</f>
        <v>369782</v>
      </c>
      <c r="AX52" s="147"/>
      <c r="AY52" s="147">
        <f>AY40*3.5</f>
        <v>0</v>
      </c>
      <c r="AZ52" s="147">
        <f>AZ40*3.5</f>
        <v>115605</v>
      </c>
      <c r="BA52" s="163">
        <f t="shared" si="46"/>
        <v>857871</v>
      </c>
      <c r="BC52" s="309"/>
      <c r="BD52" s="313"/>
      <c r="BE52" s="135">
        <v>448</v>
      </c>
      <c r="BF52" s="82">
        <f t="shared" si="36"/>
        <v>1568</v>
      </c>
      <c r="BG52" s="79">
        <v>465</v>
      </c>
      <c r="BH52" s="82">
        <f t="shared" si="14"/>
        <v>1627.5</v>
      </c>
      <c r="BI52" s="79">
        <v>3554</v>
      </c>
      <c r="BJ52" s="82">
        <f t="shared" si="15"/>
        <v>24878</v>
      </c>
      <c r="BK52" s="79">
        <v>20</v>
      </c>
      <c r="BL52" s="174">
        <v>17</v>
      </c>
      <c r="BM52" s="174">
        <v>17</v>
      </c>
      <c r="BN52" s="119">
        <f t="shared" si="9"/>
        <v>1651.3823529411766</v>
      </c>
      <c r="BO52" s="309"/>
      <c r="BP52" s="315"/>
      <c r="BQ52" s="99">
        <v>450</v>
      </c>
      <c r="BR52" s="83">
        <f t="shared" si="16"/>
        <v>1575</v>
      </c>
      <c r="BS52" s="174">
        <v>232</v>
      </c>
      <c r="BT52" s="83">
        <f t="shared" si="39"/>
        <v>812</v>
      </c>
      <c r="BU52" s="174">
        <v>3654</v>
      </c>
      <c r="BV52" s="83">
        <f t="shared" si="40"/>
        <v>25578</v>
      </c>
      <c r="BW52" s="174">
        <v>14</v>
      </c>
      <c r="BX52" s="174">
        <v>14</v>
      </c>
      <c r="BY52" s="174">
        <v>14</v>
      </c>
      <c r="BZ52" s="100">
        <f t="shared" si="10"/>
        <v>1997.5</v>
      </c>
      <c r="CA52" s="309"/>
      <c r="CB52" s="317"/>
      <c r="CC52" s="99">
        <v>198</v>
      </c>
      <c r="CD52" s="74">
        <f t="shared" si="19"/>
        <v>594</v>
      </c>
      <c r="CE52" s="174">
        <v>122</v>
      </c>
      <c r="CF52" s="74">
        <f t="shared" si="20"/>
        <v>366</v>
      </c>
      <c r="CG52" s="174">
        <v>1097</v>
      </c>
      <c r="CH52" s="74">
        <f t="shared" si="21"/>
        <v>6582</v>
      </c>
      <c r="CI52" s="174">
        <v>10</v>
      </c>
      <c r="CJ52" s="174">
        <v>6</v>
      </c>
      <c r="CK52" s="174">
        <v>9</v>
      </c>
      <c r="CL52" s="100">
        <f t="shared" si="22"/>
        <v>838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123</v>
      </c>
      <c r="DB52" s="83">
        <f t="shared" si="27"/>
        <v>430.5</v>
      </c>
      <c r="DC52" s="174">
        <v>24</v>
      </c>
      <c r="DD52" s="83">
        <f t="shared" si="28"/>
        <v>84</v>
      </c>
      <c r="DE52" s="174">
        <v>721</v>
      </c>
      <c r="DF52" s="83">
        <f t="shared" si="29"/>
        <v>5047</v>
      </c>
      <c r="DG52" s="174">
        <v>4</v>
      </c>
      <c r="DH52" s="174">
        <v>4</v>
      </c>
      <c r="DI52" s="174">
        <v>4</v>
      </c>
      <c r="DJ52" s="100">
        <f t="shared" si="30"/>
        <v>1390.375</v>
      </c>
      <c r="DK52" s="309"/>
      <c r="DL52" s="311"/>
      <c r="DM52" s="102">
        <v>0</v>
      </c>
      <c r="DN52" s="74">
        <f t="shared" si="31"/>
        <v>0</v>
      </c>
      <c r="DO52" s="1">
        <v>96</v>
      </c>
      <c r="DP52" s="74">
        <f t="shared" si="32"/>
        <v>360</v>
      </c>
      <c r="DQ52" s="1">
        <v>416</v>
      </c>
      <c r="DR52" s="74">
        <f t="shared" si="33"/>
        <v>3120</v>
      </c>
      <c r="DS52" s="1">
        <v>4</v>
      </c>
      <c r="DT52" s="1">
        <v>4</v>
      </c>
      <c r="DU52" s="110">
        <f t="shared" si="34"/>
        <v>4</v>
      </c>
      <c r="DV52" s="108">
        <f t="shared" si="35"/>
        <v>870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44469</v>
      </c>
      <c r="AY53" s="175"/>
      <c r="AZ53" s="154"/>
      <c r="BA53" s="155">
        <f t="shared" si="46"/>
        <v>44469</v>
      </c>
      <c r="BB53" s="59"/>
      <c r="BC53" s="308" t="str">
        <f>C29</f>
        <v>LUNES</v>
      </c>
      <c r="BD53" s="312">
        <f>AU29</f>
        <v>42485</v>
      </c>
      <c r="BE53" s="135">
        <v>2430</v>
      </c>
      <c r="BF53" s="82">
        <f t="shared" si="36"/>
        <v>8505</v>
      </c>
      <c r="BG53" s="79">
        <v>408</v>
      </c>
      <c r="BH53" s="82">
        <f t="shared" si="14"/>
        <v>1428</v>
      </c>
      <c r="BI53" s="79">
        <v>5856</v>
      </c>
      <c r="BJ53" s="82">
        <f t="shared" si="15"/>
        <v>40992</v>
      </c>
      <c r="BK53" s="79"/>
      <c r="BL53" s="174">
        <v>30</v>
      </c>
      <c r="BM53" s="174">
        <v>28</v>
      </c>
      <c r="BN53" s="119">
        <f t="shared" si="9"/>
        <v>1818.75</v>
      </c>
      <c r="BO53" s="308" t="str">
        <f>BC53</f>
        <v>LUNES</v>
      </c>
      <c r="BP53" s="314">
        <f>BD53</f>
        <v>42485</v>
      </c>
      <c r="BQ53" s="99">
        <v>2245</v>
      </c>
      <c r="BR53" s="83">
        <f t="shared" si="16"/>
        <v>7857.5</v>
      </c>
      <c r="BS53" s="174">
        <v>307</v>
      </c>
      <c r="BT53" s="83">
        <f t="shared" si="39"/>
        <v>1074.5</v>
      </c>
      <c r="BU53" s="174">
        <v>7371</v>
      </c>
      <c r="BV53" s="83">
        <f t="shared" si="40"/>
        <v>51597</v>
      </c>
      <c r="BW53" s="174"/>
      <c r="BX53" s="174">
        <v>28</v>
      </c>
      <c r="BY53" s="174">
        <v>27</v>
      </c>
      <c r="BZ53" s="100">
        <f t="shared" si="10"/>
        <v>2241.8148148148148</v>
      </c>
      <c r="CA53" s="308" t="str">
        <f>BO53</f>
        <v>LUNES</v>
      </c>
      <c r="CB53" s="316">
        <f>BP53</f>
        <v>42485</v>
      </c>
      <c r="CC53" s="99">
        <v>1860</v>
      </c>
      <c r="CD53" s="74">
        <f t="shared" si="19"/>
        <v>5580</v>
      </c>
      <c r="CE53" s="174">
        <v>415</v>
      </c>
      <c r="CF53" s="74">
        <f t="shared" si="20"/>
        <v>1245</v>
      </c>
      <c r="CG53" s="174">
        <v>3573</v>
      </c>
      <c r="CH53" s="74">
        <f t="shared" si="21"/>
        <v>21438</v>
      </c>
      <c r="CI53" s="174"/>
      <c r="CJ53" s="174">
        <v>21</v>
      </c>
      <c r="CK53" s="174">
        <v>21</v>
      </c>
      <c r="CL53" s="100">
        <f t="shared" si="22"/>
        <v>1345.8571428571429</v>
      </c>
      <c r="CM53" s="308" t="str">
        <f>CA53</f>
        <v>LUNES</v>
      </c>
      <c r="CN53" s="318">
        <f>CB53</f>
        <v>42485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LUNES</v>
      </c>
      <c r="CZ53" s="306">
        <f>CN53</f>
        <v>42485</v>
      </c>
      <c r="DA53" s="99">
        <v>775</v>
      </c>
      <c r="DB53" s="83">
        <f t="shared" si="27"/>
        <v>2712.5</v>
      </c>
      <c r="DC53" s="174">
        <v>73</v>
      </c>
      <c r="DD53" s="83">
        <f t="shared" si="28"/>
        <v>255.5</v>
      </c>
      <c r="DE53" s="174">
        <v>2718</v>
      </c>
      <c r="DF53" s="83">
        <f t="shared" si="29"/>
        <v>19026</v>
      </c>
      <c r="DG53" s="174"/>
      <c r="DH53" s="174">
        <v>14</v>
      </c>
      <c r="DI53" s="174">
        <v>14</v>
      </c>
      <c r="DJ53" s="100">
        <f t="shared" si="30"/>
        <v>1571</v>
      </c>
      <c r="DK53" s="308" t="str">
        <f>CY53</f>
        <v>LUNES</v>
      </c>
      <c r="DL53" s="310">
        <f>CZ53</f>
        <v>42485</v>
      </c>
      <c r="DM53" s="102">
        <v>46</v>
      </c>
      <c r="DN53" s="74">
        <f t="shared" si="31"/>
        <v>172.5</v>
      </c>
      <c r="DO53" s="1">
        <v>122</v>
      </c>
      <c r="DP53" s="74">
        <f t="shared" si="32"/>
        <v>457.5</v>
      </c>
      <c r="DQ53" s="1">
        <v>418</v>
      </c>
      <c r="DR53" s="74">
        <f t="shared" si="33"/>
        <v>3135</v>
      </c>
      <c r="DS53" s="1"/>
      <c r="DT53" s="1">
        <v>4</v>
      </c>
      <c r="DU53" s="110">
        <f t="shared" si="34"/>
        <v>4</v>
      </c>
      <c r="DV53" s="108">
        <f t="shared" si="35"/>
        <v>941.25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74865</v>
      </c>
      <c r="AW54" s="16">
        <f>AW42*3.5</f>
        <v>57963.5</v>
      </c>
      <c r="AX54" s="16"/>
      <c r="AY54" s="16">
        <f>AY42*3.5</f>
        <v>0</v>
      </c>
      <c r="AZ54" s="16">
        <f>AZ42*3.5</f>
        <v>14882</v>
      </c>
      <c r="BA54" s="163">
        <f t="shared" si="46"/>
        <v>147710.5</v>
      </c>
      <c r="BC54" s="309"/>
      <c r="BD54" s="313"/>
      <c r="BE54" s="135">
        <v>2194</v>
      </c>
      <c r="BF54" s="82">
        <f t="shared" si="36"/>
        <v>7679</v>
      </c>
      <c r="BG54" s="79">
        <v>386</v>
      </c>
      <c r="BH54" s="82">
        <f t="shared" si="14"/>
        <v>1351</v>
      </c>
      <c r="BI54" s="79">
        <v>5644</v>
      </c>
      <c r="BJ54" s="82">
        <f t="shared" si="15"/>
        <v>39508</v>
      </c>
      <c r="BK54" s="79">
        <v>30</v>
      </c>
      <c r="BL54" s="174">
        <v>28</v>
      </c>
      <c r="BM54" s="174">
        <v>28</v>
      </c>
      <c r="BN54" s="119">
        <f t="shared" si="9"/>
        <v>1733.5</v>
      </c>
      <c r="BO54" s="309"/>
      <c r="BP54" s="315"/>
      <c r="BQ54" s="99">
        <v>2343</v>
      </c>
      <c r="BR54" s="83">
        <f t="shared" si="16"/>
        <v>8200.5</v>
      </c>
      <c r="BS54" s="174">
        <v>245</v>
      </c>
      <c r="BT54" s="83">
        <f t="shared" si="39"/>
        <v>857.5</v>
      </c>
      <c r="BU54" s="174">
        <v>7358</v>
      </c>
      <c r="BV54" s="83">
        <f t="shared" si="40"/>
        <v>51506</v>
      </c>
      <c r="BW54" s="174">
        <v>28</v>
      </c>
      <c r="BX54" s="174">
        <v>27</v>
      </c>
      <c r="BY54" s="174">
        <v>27</v>
      </c>
      <c r="BZ54" s="100">
        <f t="shared" si="10"/>
        <v>2243.1111111111113</v>
      </c>
      <c r="CA54" s="309"/>
      <c r="CB54" s="317"/>
      <c r="CC54" s="99">
        <v>1807</v>
      </c>
      <c r="CD54" s="74">
        <f t="shared" si="19"/>
        <v>5421</v>
      </c>
      <c r="CE54" s="174">
        <v>197</v>
      </c>
      <c r="CF54" s="74">
        <f t="shared" si="20"/>
        <v>591</v>
      </c>
      <c r="CG54" s="174">
        <v>3273</v>
      </c>
      <c r="CH54" s="74">
        <f t="shared" si="21"/>
        <v>19638</v>
      </c>
      <c r="CI54" s="174">
        <v>21</v>
      </c>
      <c r="CJ54" s="174">
        <v>19</v>
      </c>
      <c r="CK54" s="174">
        <v>21</v>
      </c>
      <c r="CL54" s="100">
        <f t="shared" si="22"/>
        <v>1221.4285714285713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625</v>
      </c>
      <c r="DB54" s="83">
        <f t="shared" si="27"/>
        <v>2187.5</v>
      </c>
      <c r="DC54" s="174">
        <v>58</v>
      </c>
      <c r="DD54" s="83">
        <f t="shared" si="28"/>
        <v>203</v>
      </c>
      <c r="DE54" s="174">
        <v>2544</v>
      </c>
      <c r="DF54" s="83">
        <f t="shared" si="29"/>
        <v>17808</v>
      </c>
      <c r="DG54" s="174">
        <v>14</v>
      </c>
      <c r="DH54" s="174">
        <v>13</v>
      </c>
      <c r="DI54" s="174">
        <v>14</v>
      </c>
      <c r="DJ54" s="100">
        <f t="shared" si="30"/>
        <v>1442.75</v>
      </c>
      <c r="DK54" s="309"/>
      <c r="DL54" s="311"/>
      <c r="DM54" s="102">
        <v>84</v>
      </c>
      <c r="DN54" s="74">
        <f t="shared" si="31"/>
        <v>315</v>
      </c>
      <c r="DO54" s="1">
        <v>166</v>
      </c>
      <c r="DP54" s="74">
        <f t="shared" si="32"/>
        <v>622.5</v>
      </c>
      <c r="DQ54" s="1">
        <v>539</v>
      </c>
      <c r="DR54" s="74">
        <f t="shared" si="33"/>
        <v>4042.5</v>
      </c>
      <c r="DS54" s="1">
        <v>4</v>
      </c>
      <c r="DT54" s="1">
        <v>4</v>
      </c>
      <c r="DU54" s="110">
        <f t="shared" si="34"/>
        <v>4</v>
      </c>
      <c r="DV54" s="108">
        <f t="shared" si="35"/>
        <v>1245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2608039</v>
      </c>
      <c r="AW55" s="167">
        <f>SUM(AW49:AW54)</f>
        <v>3127393.5</v>
      </c>
      <c r="AX55" s="146">
        <f>SUM(AX49:AX54)</f>
        <v>1343862</v>
      </c>
      <c r="AY55" s="167">
        <f>SUM(AY49:AY54)</f>
        <v>0</v>
      </c>
      <c r="AZ55" s="146">
        <f>SUM(AZ49:AZ54)</f>
        <v>1056510</v>
      </c>
      <c r="BA55" s="255">
        <f>SUM(AV55:AZ55)</f>
        <v>8135804.5</v>
      </c>
      <c r="BC55" s="308" t="str">
        <f>C30</f>
        <v>MARTES</v>
      </c>
      <c r="BD55" s="312">
        <f>AU30</f>
        <v>42486</v>
      </c>
      <c r="BE55" s="135">
        <v>2410</v>
      </c>
      <c r="BF55" s="82">
        <f t="shared" si="36"/>
        <v>8435</v>
      </c>
      <c r="BG55" s="79">
        <v>273</v>
      </c>
      <c r="BH55" s="82">
        <f t="shared" si="14"/>
        <v>955.5</v>
      </c>
      <c r="BI55" s="79">
        <v>5609</v>
      </c>
      <c r="BJ55" s="82">
        <f t="shared" si="15"/>
        <v>39263</v>
      </c>
      <c r="BK55" s="79"/>
      <c r="BL55" s="174">
        <v>28</v>
      </c>
      <c r="BM55" s="174">
        <v>28</v>
      </c>
      <c r="BN55" s="119">
        <f t="shared" si="9"/>
        <v>1737.625</v>
      </c>
      <c r="BO55" s="308" t="str">
        <f>BC55</f>
        <v>MARTES</v>
      </c>
      <c r="BP55" s="314">
        <f>BD55</f>
        <v>42486</v>
      </c>
      <c r="BQ55" s="99">
        <v>2378</v>
      </c>
      <c r="BR55" s="83">
        <f t="shared" si="16"/>
        <v>8323</v>
      </c>
      <c r="BS55" s="174">
        <v>251</v>
      </c>
      <c r="BT55" s="83">
        <f t="shared" si="39"/>
        <v>878.5</v>
      </c>
      <c r="BU55" s="174">
        <v>7110</v>
      </c>
      <c r="BV55" s="83">
        <f t="shared" si="40"/>
        <v>49770</v>
      </c>
      <c r="BW55" s="174"/>
      <c r="BX55" s="174">
        <v>30</v>
      </c>
      <c r="BY55" s="174">
        <v>26</v>
      </c>
      <c r="BZ55" s="100">
        <f t="shared" si="10"/>
        <v>2268.1346153846152</v>
      </c>
      <c r="CA55" s="308" t="str">
        <f>BO55</f>
        <v>MARTES</v>
      </c>
      <c r="CB55" s="316">
        <f>BP55</f>
        <v>42486</v>
      </c>
      <c r="CC55" s="99">
        <v>2093</v>
      </c>
      <c r="CD55" s="74">
        <f t="shared" si="19"/>
        <v>6279</v>
      </c>
      <c r="CE55" s="174">
        <v>469</v>
      </c>
      <c r="CF55" s="74">
        <f t="shared" si="20"/>
        <v>1407</v>
      </c>
      <c r="CG55" s="174">
        <v>3993</v>
      </c>
      <c r="CH55" s="74">
        <f t="shared" si="21"/>
        <v>23958</v>
      </c>
      <c r="CI55" s="174"/>
      <c r="CJ55" s="174">
        <v>23</v>
      </c>
      <c r="CK55" s="174">
        <v>22</v>
      </c>
      <c r="CL55" s="100">
        <f t="shared" si="22"/>
        <v>1438.3636363636363</v>
      </c>
      <c r="CM55" s="308" t="str">
        <f>CA55</f>
        <v>MARTES</v>
      </c>
      <c r="CN55" s="318">
        <f>CB55</f>
        <v>42486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MARTES</v>
      </c>
      <c r="CZ55" s="306">
        <f>CN55</f>
        <v>42486</v>
      </c>
      <c r="DA55" s="99">
        <v>767</v>
      </c>
      <c r="DB55" s="83">
        <f t="shared" si="27"/>
        <v>2684.5</v>
      </c>
      <c r="DC55" s="174">
        <v>78</v>
      </c>
      <c r="DD55" s="83">
        <f t="shared" si="28"/>
        <v>273</v>
      </c>
      <c r="DE55" s="174">
        <v>2676</v>
      </c>
      <c r="DF55" s="83">
        <f t="shared" si="29"/>
        <v>18732</v>
      </c>
      <c r="DG55" s="174"/>
      <c r="DH55" s="174">
        <v>14</v>
      </c>
      <c r="DI55" s="174">
        <v>14</v>
      </c>
      <c r="DJ55" s="100">
        <f t="shared" si="30"/>
        <v>1549.25</v>
      </c>
      <c r="DK55" s="308" t="str">
        <f>CY55</f>
        <v>MARTES</v>
      </c>
      <c r="DL55" s="310">
        <f>CZ55</f>
        <v>42486</v>
      </c>
      <c r="DM55" s="102">
        <v>65</v>
      </c>
      <c r="DN55" s="74">
        <f t="shared" si="31"/>
        <v>243.75</v>
      </c>
      <c r="DO55" s="1">
        <v>130</v>
      </c>
      <c r="DP55" s="74">
        <f t="shared" si="32"/>
        <v>487.5</v>
      </c>
      <c r="DQ55" s="1">
        <v>490</v>
      </c>
      <c r="DR55" s="74">
        <f t="shared" si="33"/>
        <v>3675</v>
      </c>
      <c r="DS55" s="1"/>
      <c r="DT55" s="1">
        <v>4</v>
      </c>
      <c r="DU55" s="110">
        <f t="shared" si="34"/>
        <v>4</v>
      </c>
      <c r="DV55" s="108">
        <f t="shared" si="35"/>
        <v>1101.5625</v>
      </c>
    </row>
    <row r="56" spans="8:126" ht="15.75" thickBot="1" x14ac:dyDescent="0.3">
      <c r="AV56" s="324">
        <f>AV55+AW55+AX55</f>
        <v>7079294.5</v>
      </c>
      <c r="AW56" s="325"/>
      <c r="AX56" s="326"/>
      <c r="AY56" s="324">
        <f>AY55+AZ55</f>
        <v>1056510</v>
      </c>
      <c r="AZ56" s="326"/>
      <c r="BA56" s="210"/>
      <c r="BC56" s="309"/>
      <c r="BD56" s="313"/>
      <c r="BE56" s="135">
        <v>2152</v>
      </c>
      <c r="BF56" s="82">
        <f t="shared" si="36"/>
        <v>7532</v>
      </c>
      <c r="BG56" s="79">
        <v>364</v>
      </c>
      <c r="BH56" s="82">
        <f t="shared" si="14"/>
        <v>1274</v>
      </c>
      <c r="BI56" s="79">
        <v>5367</v>
      </c>
      <c r="BJ56" s="82">
        <f t="shared" si="15"/>
        <v>37569</v>
      </c>
      <c r="BK56" s="79">
        <v>28</v>
      </c>
      <c r="BL56" s="174">
        <v>24</v>
      </c>
      <c r="BM56" s="174">
        <v>24</v>
      </c>
      <c r="BN56" s="119">
        <f t="shared" si="9"/>
        <v>1932.2916666666667</v>
      </c>
      <c r="BO56" s="309"/>
      <c r="BP56" s="315"/>
      <c r="BQ56" s="99">
        <v>2217</v>
      </c>
      <c r="BR56" s="83">
        <f t="shared" si="16"/>
        <v>7759.5</v>
      </c>
      <c r="BS56" s="174">
        <v>268</v>
      </c>
      <c r="BT56" s="83">
        <f t="shared" si="39"/>
        <v>938</v>
      </c>
      <c r="BU56" s="174">
        <v>6972</v>
      </c>
      <c r="BV56" s="83">
        <f t="shared" si="40"/>
        <v>48804</v>
      </c>
      <c r="BW56" s="174">
        <v>27</v>
      </c>
      <c r="BX56" s="174">
        <v>25</v>
      </c>
      <c r="BY56" s="174">
        <v>25</v>
      </c>
      <c r="BZ56" s="100">
        <f t="shared" si="10"/>
        <v>2300.06</v>
      </c>
      <c r="CA56" s="309"/>
      <c r="CB56" s="317"/>
      <c r="CC56" s="99">
        <v>1767</v>
      </c>
      <c r="CD56" s="74">
        <f t="shared" si="19"/>
        <v>5301</v>
      </c>
      <c r="CE56" s="174">
        <v>251</v>
      </c>
      <c r="CF56" s="74">
        <f t="shared" si="20"/>
        <v>753</v>
      </c>
      <c r="CG56" s="174">
        <v>3183</v>
      </c>
      <c r="CH56" s="74">
        <f t="shared" si="21"/>
        <v>19098</v>
      </c>
      <c r="CI56" s="174">
        <v>23</v>
      </c>
      <c r="CJ56" s="174">
        <v>18</v>
      </c>
      <c r="CK56" s="174">
        <v>29</v>
      </c>
      <c r="CL56" s="100">
        <f t="shared" si="22"/>
        <v>867.31034482758616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663</v>
      </c>
      <c r="DB56" s="83">
        <f t="shared" si="27"/>
        <v>2320.5</v>
      </c>
      <c r="DC56" s="174">
        <v>78</v>
      </c>
      <c r="DD56" s="83">
        <f t="shared" si="28"/>
        <v>273</v>
      </c>
      <c r="DE56" s="174">
        <v>2736</v>
      </c>
      <c r="DF56" s="83">
        <f t="shared" si="29"/>
        <v>19152</v>
      </c>
      <c r="DG56" s="174">
        <v>14</v>
      </c>
      <c r="DH56" s="174">
        <v>14</v>
      </c>
      <c r="DI56" s="174">
        <v>14</v>
      </c>
      <c r="DJ56" s="100">
        <f t="shared" si="30"/>
        <v>1553.25</v>
      </c>
      <c r="DK56" s="309"/>
      <c r="DL56" s="311"/>
      <c r="DM56" s="102">
        <v>86</v>
      </c>
      <c r="DN56" s="74">
        <f t="shared" si="31"/>
        <v>322.5</v>
      </c>
      <c r="DO56" s="1">
        <v>168</v>
      </c>
      <c r="DP56" s="74">
        <f t="shared" si="32"/>
        <v>630</v>
      </c>
      <c r="DQ56" s="1">
        <v>524</v>
      </c>
      <c r="DR56" s="74">
        <f t="shared" si="33"/>
        <v>3930</v>
      </c>
      <c r="DS56" s="1">
        <v>4</v>
      </c>
      <c r="DT56" s="1">
        <v>4</v>
      </c>
      <c r="DU56" s="110">
        <f t="shared" si="34"/>
        <v>4</v>
      </c>
      <c r="DV56" s="108">
        <f t="shared" si="35"/>
        <v>1220.625</v>
      </c>
    </row>
    <row r="57" spans="8:126" ht="16.5" thickTop="1" thickBot="1" x14ac:dyDescent="0.3">
      <c r="AX57" s="193">
        <f>AV56</f>
        <v>7079294.5</v>
      </c>
      <c r="AY57" s="194"/>
      <c r="AZ57" s="193">
        <f>AY56</f>
        <v>1056510</v>
      </c>
      <c r="BA57" s="213">
        <f>M36-BA55</f>
        <v>0</v>
      </c>
      <c r="BC57" s="308" t="str">
        <f>C31</f>
        <v>MIERCOLES</v>
      </c>
      <c r="BD57" s="312">
        <f>AU31</f>
        <v>42487</v>
      </c>
      <c r="BE57" s="135">
        <v>2410</v>
      </c>
      <c r="BF57" s="82">
        <f t="shared" si="36"/>
        <v>8435</v>
      </c>
      <c r="BG57" s="79">
        <v>273</v>
      </c>
      <c r="BH57" s="82">
        <f t="shared" si="14"/>
        <v>955.5</v>
      </c>
      <c r="BI57" s="79">
        <v>5609</v>
      </c>
      <c r="BJ57" s="82">
        <f t="shared" si="15"/>
        <v>39263</v>
      </c>
      <c r="BK57" s="79"/>
      <c r="BL57" s="174">
        <v>28</v>
      </c>
      <c r="BM57" s="174">
        <v>25</v>
      </c>
      <c r="BN57" s="119">
        <f t="shared" si="9"/>
        <v>1946.14</v>
      </c>
      <c r="BO57" s="308" t="str">
        <f>BC57</f>
        <v>MIERCOLES</v>
      </c>
      <c r="BP57" s="314">
        <f>BD57</f>
        <v>42487</v>
      </c>
      <c r="BQ57" s="99">
        <v>2378</v>
      </c>
      <c r="BR57" s="83">
        <f t="shared" si="16"/>
        <v>8323</v>
      </c>
      <c r="BS57" s="174">
        <v>251</v>
      </c>
      <c r="BT57" s="83">
        <f t="shared" si="39"/>
        <v>878.5</v>
      </c>
      <c r="BU57" s="174">
        <v>7110</v>
      </c>
      <c r="BV57" s="83">
        <f t="shared" si="40"/>
        <v>49770</v>
      </c>
      <c r="BW57" s="174"/>
      <c r="BX57" s="174">
        <v>30</v>
      </c>
      <c r="BY57" s="174">
        <v>27</v>
      </c>
      <c r="BZ57" s="100">
        <f t="shared" si="10"/>
        <v>2184.1296296296296</v>
      </c>
      <c r="CA57" s="308" t="str">
        <f>BO57</f>
        <v>MIERCOLES</v>
      </c>
      <c r="CB57" s="316">
        <f>BP57</f>
        <v>42487</v>
      </c>
      <c r="CC57" s="99">
        <v>2093</v>
      </c>
      <c r="CD57" s="74">
        <f t="shared" si="19"/>
        <v>6279</v>
      </c>
      <c r="CE57" s="174">
        <v>469</v>
      </c>
      <c r="CF57" s="74">
        <f t="shared" si="20"/>
        <v>1407</v>
      </c>
      <c r="CG57" s="174">
        <v>3993</v>
      </c>
      <c r="CH57" s="74">
        <f t="shared" si="21"/>
        <v>23958</v>
      </c>
      <c r="CI57" s="174"/>
      <c r="CJ57" s="174">
        <v>23</v>
      </c>
      <c r="CK57" s="174">
        <v>19</v>
      </c>
      <c r="CL57" s="100">
        <f t="shared" si="22"/>
        <v>1665.4736842105262</v>
      </c>
      <c r="CM57" s="308" t="str">
        <f>CA57</f>
        <v>MIERCOLES</v>
      </c>
      <c r="CN57" s="318">
        <f>CB57</f>
        <v>42487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MIERCOLES</v>
      </c>
      <c r="CZ57" s="306">
        <f>CN57</f>
        <v>42487</v>
      </c>
      <c r="DA57" s="99">
        <v>767</v>
      </c>
      <c r="DB57" s="83">
        <f t="shared" si="27"/>
        <v>2684.5</v>
      </c>
      <c r="DC57" s="174">
        <v>78</v>
      </c>
      <c r="DD57" s="83">
        <f t="shared" si="28"/>
        <v>273</v>
      </c>
      <c r="DE57" s="174">
        <v>2676</v>
      </c>
      <c r="DF57" s="83">
        <f t="shared" si="29"/>
        <v>18732</v>
      </c>
      <c r="DG57" s="174"/>
      <c r="DH57" s="174">
        <v>14</v>
      </c>
      <c r="DI57" s="174">
        <v>14</v>
      </c>
      <c r="DJ57" s="100">
        <f t="shared" si="30"/>
        <v>1549.25</v>
      </c>
      <c r="DK57" s="308" t="str">
        <f>CY57</f>
        <v>MIERCOLES</v>
      </c>
      <c r="DL57" s="310">
        <f>CZ57</f>
        <v>42487</v>
      </c>
      <c r="DM57" s="102">
        <v>52</v>
      </c>
      <c r="DN57" s="74">
        <f t="shared" si="31"/>
        <v>195</v>
      </c>
      <c r="DO57" s="1">
        <v>104</v>
      </c>
      <c r="DP57" s="74">
        <f t="shared" si="32"/>
        <v>390</v>
      </c>
      <c r="DQ57" s="1">
        <v>512</v>
      </c>
      <c r="DR57" s="74">
        <f t="shared" si="33"/>
        <v>3840</v>
      </c>
      <c r="DS57" s="1"/>
      <c r="DT57" s="1">
        <v>4</v>
      </c>
      <c r="DU57" s="110">
        <f t="shared" si="34"/>
        <v>4</v>
      </c>
      <c r="DV57" s="108">
        <f t="shared" si="35"/>
        <v>1106.25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2152</v>
      </c>
      <c r="BF58" s="82">
        <f t="shared" si="36"/>
        <v>7532</v>
      </c>
      <c r="BG58" s="79">
        <v>364</v>
      </c>
      <c r="BH58" s="82">
        <f t="shared" si="14"/>
        <v>1274</v>
      </c>
      <c r="BI58" s="79">
        <v>5367</v>
      </c>
      <c r="BJ58" s="82">
        <f t="shared" si="15"/>
        <v>37569</v>
      </c>
      <c r="BK58" s="79">
        <v>28</v>
      </c>
      <c r="BL58" s="174">
        <v>24</v>
      </c>
      <c r="BM58" s="174">
        <v>26</v>
      </c>
      <c r="BN58" s="119">
        <f t="shared" si="9"/>
        <v>1783.6538461538462</v>
      </c>
      <c r="BO58" s="309"/>
      <c r="BP58" s="315"/>
      <c r="BQ58" s="99">
        <v>2217</v>
      </c>
      <c r="BR58" s="83">
        <f t="shared" si="16"/>
        <v>7759.5</v>
      </c>
      <c r="BS58" s="174">
        <v>268</v>
      </c>
      <c r="BT58" s="83">
        <f t="shared" si="39"/>
        <v>938</v>
      </c>
      <c r="BU58" s="174">
        <v>6972</v>
      </c>
      <c r="BV58" s="83">
        <f t="shared" si="40"/>
        <v>48804</v>
      </c>
      <c r="BW58" s="174">
        <v>27</v>
      </c>
      <c r="BX58" s="174">
        <v>25</v>
      </c>
      <c r="BY58" s="174">
        <v>25</v>
      </c>
      <c r="BZ58" s="100">
        <f t="shared" si="10"/>
        <v>2300.06</v>
      </c>
      <c r="CA58" s="309"/>
      <c r="CB58" s="317"/>
      <c r="CC58" s="99">
        <v>1767</v>
      </c>
      <c r="CD58" s="74">
        <f t="shared" si="19"/>
        <v>5301</v>
      </c>
      <c r="CE58" s="174">
        <v>251</v>
      </c>
      <c r="CF58" s="74">
        <f t="shared" si="20"/>
        <v>753</v>
      </c>
      <c r="CG58" s="174">
        <v>3183</v>
      </c>
      <c r="CH58" s="74">
        <f t="shared" si="21"/>
        <v>19098</v>
      </c>
      <c r="CI58" s="174">
        <v>23</v>
      </c>
      <c r="CJ58" s="174">
        <v>18</v>
      </c>
      <c r="CK58" s="174">
        <v>16</v>
      </c>
      <c r="CL58" s="100">
        <f t="shared" si="22"/>
        <v>1572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663</v>
      </c>
      <c r="DB58" s="83">
        <f t="shared" si="27"/>
        <v>2320.5</v>
      </c>
      <c r="DC58" s="174">
        <v>78</v>
      </c>
      <c r="DD58" s="83">
        <f t="shared" si="28"/>
        <v>273</v>
      </c>
      <c r="DE58" s="174">
        <v>2736</v>
      </c>
      <c r="DF58" s="83">
        <f t="shared" si="29"/>
        <v>19152</v>
      </c>
      <c r="DG58" s="174">
        <v>14</v>
      </c>
      <c r="DH58" s="174">
        <v>14</v>
      </c>
      <c r="DI58" s="174">
        <v>14</v>
      </c>
      <c r="DJ58" s="100">
        <f t="shared" si="30"/>
        <v>1553.25</v>
      </c>
      <c r="DK58" s="309"/>
      <c r="DL58" s="311"/>
      <c r="DM58" s="102">
        <v>72</v>
      </c>
      <c r="DN58" s="74">
        <f t="shared" si="31"/>
        <v>270</v>
      </c>
      <c r="DO58" s="1">
        <v>184</v>
      </c>
      <c r="DP58" s="74">
        <f t="shared" si="32"/>
        <v>690</v>
      </c>
      <c r="DQ58" s="1">
        <v>544</v>
      </c>
      <c r="DR58" s="74">
        <f t="shared" si="33"/>
        <v>4080</v>
      </c>
      <c r="DS58" s="1">
        <v>4</v>
      </c>
      <c r="DT58" s="1">
        <v>4</v>
      </c>
      <c r="DU58" s="110">
        <f t="shared" si="34"/>
        <v>4</v>
      </c>
      <c r="DV58" s="108">
        <f t="shared" si="35"/>
        <v>1260</v>
      </c>
    </row>
    <row r="59" spans="8:126" ht="15.75" thickTop="1" x14ac:dyDescent="0.25">
      <c r="BC59" s="308" t="str">
        <f>C32</f>
        <v>JUEVES</v>
      </c>
      <c r="BD59" s="312">
        <f>AU32</f>
        <v>42488</v>
      </c>
      <c r="BE59" s="135">
        <v>2496</v>
      </c>
      <c r="BF59" s="82">
        <f t="shared" si="36"/>
        <v>8736</v>
      </c>
      <c r="BG59" s="79">
        <v>359</v>
      </c>
      <c r="BH59" s="82">
        <f t="shared" si="14"/>
        <v>1256.5</v>
      </c>
      <c r="BI59" s="79">
        <v>5582</v>
      </c>
      <c r="BJ59" s="82">
        <f t="shared" si="15"/>
        <v>39074</v>
      </c>
      <c r="BK59" s="79"/>
      <c r="BL59" s="174">
        <v>30</v>
      </c>
      <c r="BM59" s="174">
        <v>30</v>
      </c>
      <c r="BN59" s="119">
        <f t="shared" si="9"/>
        <v>1635.55</v>
      </c>
      <c r="BO59" s="308" t="str">
        <f>BC59</f>
        <v>JUEVES</v>
      </c>
      <c r="BP59" s="314">
        <f>BD59</f>
        <v>42488</v>
      </c>
      <c r="BQ59" s="99">
        <v>2621</v>
      </c>
      <c r="BR59" s="83">
        <f t="shared" si="16"/>
        <v>9173.5</v>
      </c>
      <c r="BS59" s="174">
        <v>231</v>
      </c>
      <c r="BT59" s="83">
        <f t="shared" si="39"/>
        <v>808.5</v>
      </c>
      <c r="BU59" s="174">
        <v>6994</v>
      </c>
      <c r="BV59" s="83">
        <f t="shared" si="40"/>
        <v>48958</v>
      </c>
      <c r="BW59" s="174"/>
      <c r="BX59" s="174">
        <v>26</v>
      </c>
      <c r="BY59" s="174">
        <v>26</v>
      </c>
      <c r="BZ59" s="100">
        <f t="shared" si="10"/>
        <v>2266.9230769230771</v>
      </c>
      <c r="CA59" s="308" t="str">
        <f>BO59</f>
        <v>JUEVES</v>
      </c>
      <c r="CB59" s="316">
        <f>BP59</f>
        <v>42488</v>
      </c>
      <c r="CC59" s="99">
        <v>2147</v>
      </c>
      <c r="CD59" s="74">
        <f t="shared" si="19"/>
        <v>6441</v>
      </c>
      <c r="CE59" s="174">
        <v>351</v>
      </c>
      <c r="CF59" s="74">
        <f t="shared" si="20"/>
        <v>1053</v>
      </c>
      <c r="CG59" s="174">
        <v>3901</v>
      </c>
      <c r="CH59" s="74">
        <f t="shared" si="21"/>
        <v>23406</v>
      </c>
      <c r="CI59" s="174"/>
      <c r="CJ59" s="174">
        <v>20</v>
      </c>
      <c r="CK59" s="174">
        <v>21</v>
      </c>
      <c r="CL59" s="100">
        <f t="shared" si="22"/>
        <v>1471.4285714285713</v>
      </c>
      <c r="CM59" s="308" t="str">
        <f>CA59</f>
        <v>JUEVES</v>
      </c>
      <c r="CN59" s="318">
        <f>CB59</f>
        <v>42488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JUEVES</v>
      </c>
      <c r="CZ59" s="306">
        <f>CN59</f>
        <v>42488</v>
      </c>
      <c r="DA59" s="99">
        <v>802</v>
      </c>
      <c r="DB59" s="83">
        <f t="shared" si="27"/>
        <v>2807</v>
      </c>
      <c r="DC59" s="174">
        <v>84</v>
      </c>
      <c r="DD59" s="83">
        <f t="shared" si="28"/>
        <v>294</v>
      </c>
      <c r="DE59" s="174">
        <v>2532</v>
      </c>
      <c r="DF59" s="83">
        <f t="shared" si="29"/>
        <v>17724</v>
      </c>
      <c r="DG59" s="174"/>
      <c r="DH59" s="174">
        <v>15</v>
      </c>
      <c r="DI59" s="174">
        <v>15</v>
      </c>
      <c r="DJ59" s="100">
        <f t="shared" si="30"/>
        <v>1388.3333333333333</v>
      </c>
      <c r="DK59" s="308" t="str">
        <f>CY59</f>
        <v>JUEVES</v>
      </c>
      <c r="DL59" s="310">
        <f>CZ59</f>
        <v>42488</v>
      </c>
      <c r="DM59" s="102">
        <v>72</v>
      </c>
      <c r="DN59" s="74">
        <f t="shared" si="31"/>
        <v>270</v>
      </c>
      <c r="DO59" s="1">
        <v>94</v>
      </c>
      <c r="DP59" s="74">
        <f t="shared" si="32"/>
        <v>352.5</v>
      </c>
      <c r="DQ59" s="1">
        <v>488</v>
      </c>
      <c r="DR59" s="74">
        <f t="shared" si="33"/>
        <v>3660</v>
      </c>
      <c r="DS59" s="1"/>
      <c r="DT59" s="1">
        <v>5</v>
      </c>
      <c r="DU59" s="110">
        <f t="shared" si="34"/>
        <v>5</v>
      </c>
      <c r="DV59" s="108">
        <f t="shared" si="35"/>
        <v>856.5</v>
      </c>
    </row>
    <row r="60" spans="8:126" ht="15.75" thickBot="1" x14ac:dyDescent="0.3">
      <c r="BC60" s="309"/>
      <c r="BD60" s="313"/>
      <c r="BE60" s="135">
        <v>2221</v>
      </c>
      <c r="BF60" s="82">
        <f t="shared" si="36"/>
        <v>7773.5</v>
      </c>
      <c r="BG60" s="79">
        <v>386</v>
      </c>
      <c r="BH60" s="82">
        <f t="shared" si="14"/>
        <v>1351</v>
      </c>
      <c r="BI60" s="79">
        <v>5894</v>
      </c>
      <c r="BJ60" s="82">
        <f t="shared" si="15"/>
        <v>41258</v>
      </c>
      <c r="BK60" s="79">
        <v>30</v>
      </c>
      <c r="BL60" s="174">
        <v>28</v>
      </c>
      <c r="BM60" s="174">
        <v>30</v>
      </c>
      <c r="BN60" s="119">
        <f t="shared" si="9"/>
        <v>1679.4166666666667</v>
      </c>
      <c r="BO60" s="309"/>
      <c r="BP60" s="315"/>
      <c r="BQ60" s="99">
        <v>2052</v>
      </c>
      <c r="BR60" s="83">
        <f t="shared" si="16"/>
        <v>7182</v>
      </c>
      <c r="BS60" s="174">
        <v>262</v>
      </c>
      <c r="BT60" s="83">
        <f t="shared" si="39"/>
        <v>917</v>
      </c>
      <c r="BU60" s="174">
        <v>6390</v>
      </c>
      <c r="BV60" s="83">
        <f t="shared" si="40"/>
        <v>44730</v>
      </c>
      <c r="BW60" s="174">
        <v>26</v>
      </c>
      <c r="BX60" s="174">
        <v>26</v>
      </c>
      <c r="BY60" s="174">
        <v>26</v>
      </c>
      <c r="BZ60" s="100">
        <f t="shared" si="10"/>
        <v>2031.8846153846155</v>
      </c>
      <c r="CA60" s="309"/>
      <c r="CB60" s="317"/>
      <c r="CC60" s="99">
        <v>1930</v>
      </c>
      <c r="CD60" s="74">
        <f t="shared" si="19"/>
        <v>5790</v>
      </c>
      <c r="CE60" s="174">
        <v>217</v>
      </c>
      <c r="CF60" s="74">
        <f t="shared" si="20"/>
        <v>651</v>
      </c>
      <c r="CG60" s="174">
        <v>3168</v>
      </c>
      <c r="CH60" s="74">
        <f t="shared" si="21"/>
        <v>19008</v>
      </c>
      <c r="CI60" s="174">
        <v>20</v>
      </c>
      <c r="CJ60" s="174">
        <v>18</v>
      </c>
      <c r="CK60" s="174">
        <v>21</v>
      </c>
      <c r="CL60" s="100">
        <f t="shared" si="22"/>
        <v>1211.8571428571429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715</v>
      </c>
      <c r="DB60" s="83">
        <f t="shared" si="27"/>
        <v>2502.5</v>
      </c>
      <c r="DC60" s="174">
        <v>88</v>
      </c>
      <c r="DD60" s="83">
        <f t="shared" si="28"/>
        <v>308</v>
      </c>
      <c r="DE60" s="174">
        <v>2897</v>
      </c>
      <c r="DF60" s="83">
        <f t="shared" si="29"/>
        <v>20279</v>
      </c>
      <c r="DG60" s="174">
        <v>15</v>
      </c>
      <c r="DH60" s="174">
        <v>15</v>
      </c>
      <c r="DI60" s="174">
        <v>15</v>
      </c>
      <c r="DJ60" s="100">
        <f t="shared" si="30"/>
        <v>1539.3</v>
      </c>
      <c r="DK60" s="309"/>
      <c r="DL60" s="311"/>
      <c r="DM60" s="102">
        <v>86</v>
      </c>
      <c r="DN60" s="74">
        <f t="shared" si="31"/>
        <v>322.5</v>
      </c>
      <c r="DO60" s="1">
        <v>176</v>
      </c>
      <c r="DP60" s="74">
        <f t="shared" si="32"/>
        <v>660</v>
      </c>
      <c r="DQ60" s="1">
        <v>583</v>
      </c>
      <c r="DR60" s="74">
        <f t="shared" si="33"/>
        <v>4372.5</v>
      </c>
      <c r="DS60" s="1">
        <v>5</v>
      </c>
      <c r="DT60" s="1">
        <v>4</v>
      </c>
      <c r="DU60" s="110">
        <f t="shared" si="34"/>
        <v>4</v>
      </c>
      <c r="DV60" s="108">
        <f t="shared" si="35"/>
        <v>1338.75</v>
      </c>
    </row>
    <row r="61" spans="8:126" x14ac:dyDescent="0.25">
      <c r="BC61" s="308" t="str">
        <f>C33</f>
        <v>VIERNES</v>
      </c>
      <c r="BD61" s="312">
        <f>AU33</f>
        <v>42489</v>
      </c>
      <c r="BE61" s="135">
        <v>2081</v>
      </c>
      <c r="BF61" s="82">
        <f t="shared" si="36"/>
        <v>7283.5</v>
      </c>
      <c r="BG61" s="79">
        <v>379</v>
      </c>
      <c r="BH61" s="82">
        <f t="shared" si="14"/>
        <v>1326.5</v>
      </c>
      <c r="BI61" s="79">
        <v>5341</v>
      </c>
      <c r="BJ61" s="82">
        <f t="shared" si="15"/>
        <v>37387</v>
      </c>
      <c r="BK61" s="79"/>
      <c r="BL61" s="174">
        <v>27</v>
      </c>
      <c r="BM61" s="174">
        <v>27</v>
      </c>
      <c r="BN61" s="119">
        <f t="shared" si="9"/>
        <v>1703.5925925925926</v>
      </c>
      <c r="BO61" s="308" t="str">
        <f>BC61</f>
        <v>VIERNES</v>
      </c>
      <c r="BP61" s="314">
        <f>BD61</f>
        <v>42489</v>
      </c>
      <c r="BQ61" s="99">
        <v>2329</v>
      </c>
      <c r="BR61" s="83">
        <f t="shared" si="16"/>
        <v>8151.5</v>
      </c>
      <c r="BS61" s="174">
        <v>506</v>
      </c>
      <c r="BT61" s="83">
        <f t="shared" si="39"/>
        <v>1771</v>
      </c>
      <c r="BU61" s="174">
        <v>8308</v>
      </c>
      <c r="BV61" s="83">
        <f t="shared" si="40"/>
        <v>58156</v>
      </c>
      <c r="BW61" s="174"/>
      <c r="BX61" s="174">
        <v>29</v>
      </c>
      <c r="BY61" s="174">
        <v>27</v>
      </c>
      <c r="BZ61" s="100">
        <f t="shared" si="10"/>
        <v>2521.4259259259261</v>
      </c>
      <c r="CA61" s="308" t="str">
        <f>BO61</f>
        <v>VIERNES</v>
      </c>
      <c r="CB61" s="316">
        <f>BP61</f>
        <v>42489</v>
      </c>
      <c r="CC61" s="99">
        <v>1773</v>
      </c>
      <c r="CD61" s="74">
        <f t="shared" si="19"/>
        <v>5319</v>
      </c>
      <c r="CE61" s="174">
        <v>379</v>
      </c>
      <c r="CF61" s="74">
        <f t="shared" si="20"/>
        <v>1137</v>
      </c>
      <c r="CG61" s="174">
        <v>3809</v>
      </c>
      <c r="CH61" s="74">
        <f t="shared" si="21"/>
        <v>22854</v>
      </c>
      <c r="CI61" s="174"/>
      <c r="CJ61" s="174">
        <v>18</v>
      </c>
      <c r="CK61" s="174">
        <v>18</v>
      </c>
      <c r="CL61" s="100">
        <f t="shared" si="22"/>
        <v>1628.3333333333333</v>
      </c>
      <c r="CM61" s="308" t="str">
        <f>CA61</f>
        <v>VIERNES</v>
      </c>
      <c r="CN61" s="318">
        <f>CB61</f>
        <v>42489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VIERNES</v>
      </c>
      <c r="CZ61" s="306">
        <f>CN61</f>
        <v>42489</v>
      </c>
      <c r="DA61" s="99">
        <v>809</v>
      </c>
      <c r="DB61" s="83">
        <f t="shared" si="27"/>
        <v>2831.5</v>
      </c>
      <c r="DC61" s="174">
        <v>106</v>
      </c>
      <c r="DD61" s="83">
        <f t="shared" si="28"/>
        <v>371</v>
      </c>
      <c r="DE61" s="174">
        <v>2746</v>
      </c>
      <c r="DF61" s="83">
        <f t="shared" si="29"/>
        <v>19222</v>
      </c>
      <c r="DG61" s="174"/>
      <c r="DH61" s="174">
        <v>14</v>
      </c>
      <c r="DI61" s="174">
        <v>15</v>
      </c>
      <c r="DJ61" s="100">
        <f t="shared" si="30"/>
        <v>1494.9666666666667</v>
      </c>
      <c r="DK61" s="308" t="str">
        <f>CY61</f>
        <v>VIERNES</v>
      </c>
      <c r="DL61" s="310">
        <f>CZ61</f>
        <v>42489</v>
      </c>
      <c r="DM61" s="102">
        <v>46</v>
      </c>
      <c r="DN61" s="74">
        <f t="shared" si="31"/>
        <v>172.5</v>
      </c>
      <c r="DO61" s="1">
        <v>160</v>
      </c>
      <c r="DP61" s="74">
        <f t="shared" si="32"/>
        <v>600</v>
      </c>
      <c r="DQ61" s="1">
        <v>564</v>
      </c>
      <c r="DR61" s="74">
        <f t="shared" si="33"/>
        <v>4230</v>
      </c>
      <c r="DS61" s="1"/>
      <c r="DT61" s="1">
        <v>5</v>
      </c>
      <c r="DU61" s="110">
        <f t="shared" si="34"/>
        <v>5</v>
      </c>
      <c r="DV61" s="108">
        <f t="shared" si="35"/>
        <v>1000.5</v>
      </c>
    </row>
    <row r="62" spans="8:126" ht="15.75" thickBot="1" x14ac:dyDescent="0.3">
      <c r="BC62" s="309"/>
      <c r="BD62" s="313"/>
      <c r="BE62" s="135">
        <v>2260</v>
      </c>
      <c r="BF62" s="82">
        <f t="shared" si="36"/>
        <v>7910</v>
      </c>
      <c r="BG62" s="79">
        <v>494</v>
      </c>
      <c r="BH62" s="82">
        <f t="shared" si="14"/>
        <v>1729</v>
      </c>
      <c r="BI62" s="79">
        <v>6520</v>
      </c>
      <c r="BJ62" s="82">
        <f t="shared" si="15"/>
        <v>45640</v>
      </c>
      <c r="BK62" s="79">
        <v>29</v>
      </c>
      <c r="BL62" s="174">
        <v>28</v>
      </c>
      <c r="BM62" s="174">
        <v>27</v>
      </c>
      <c r="BN62" s="119">
        <f t="shared" si="9"/>
        <v>2047.3703703703704</v>
      </c>
      <c r="BO62" s="309"/>
      <c r="BP62" s="315"/>
      <c r="BQ62" s="99">
        <v>2058</v>
      </c>
      <c r="BR62" s="83">
        <f t="shared" si="16"/>
        <v>7203</v>
      </c>
      <c r="BS62" s="174">
        <v>366</v>
      </c>
      <c r="BT62" s="83">
        <f t="shared" si="39"/>
        <v>1281</v>
      </c>
      <c r="BU62" s="174">
        <v>7263</v>
      </c>
      <c r="BV62" s="83">
        <f t="shared" si="40"/>
        <v>50841</v>
      </c>
      <c r="BW62" s="174">
        <v>28</v>
      </c>
      <c r="BX62" s="174">
        <v>25</v>
      </c>
      <c r="BY62" s="174">
        <v>27</v>
      </c>
      <c r="BZ62" s="100">
        <f t="shared" si="10"/>
        <v>2197.2222222222222</v>
      </c>
      <c r="CA62" s="309"/>
      <c r="CB62" s="317"/>
      <c r="CC62" s="99">
        <v>1561</v>
      </c>
      <c r="CD62" s="74">
        <f t="shared" si="19"/>
        <v>4683</v>
      </c>
      <c r="CE62" s="174">
        <v>225</v>
      </c>
      <c r="CF62" s="74">
        <f t="shared" si="20"/>
        <v>675</v>
      </c>
      <c r="CG62" s="174">
        <v>3394</v>
      </c>
      <c r="CH62" s="74">
        <f t="shared" si="21"/>
        <v>20364</v>
      </c>
      <c r="CI62" s="174">
        <v>19</v>
      </c>
      <c r="CJ62" s="174">
        <v>15</v>
      </c>
      <c r="CK62" s="174">
        <v>18</v>
      </c>
      <c r="CL62" s="100">
        <f t="shared" si="22"/>
        <v>1429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808</v>
      </c>
      <c r="DB62" s="83">
        <f t="shared" si="27"/>
        <v>2828</v>
      </c>
      <c r="DC62" s="174">
        <v>114</v>
      </c>
      <c r="DD62" s="83">
        <f t="shared" si="28"/>
        <v>399</v>
      </c>
      <c r="DE62" s="174">
        <v>3041</v>
      </c>
      <c r="DF62" s="83">
        <f t="shared" si="29"/>
        <v>21287</v>
      </c>
      <c r="DG62" s="174">
        <v>15</v>
      </c>
      <c r="DH62" s="174">
        <v>13</v>
      </c>
      <c r="DI62" s="174">
        <v>15</v>
      </c>
      <c r="DJ62" s="100">
        <f t="shared" si="30"/>
        <v>1634.2666666666667</v>
      </c>
      <c r="DK62" s="309"/>
      <c r="DL62" s="311"/>
      <c r="DM62" s="102">
        <v>84</v>
      </c>
      <c r="DN62" s="74">
        <f t="shared" si="31"/>
        <v>315</v>
      </c>
      <c r="DO62" s="1">
        <v>226</v>
      </c>
      <c r="DP62" s="74">
        <f t="shared" si="32"/>
        <v>847.5</v>
      </c>
      <c r="DQ62" s="1">
        <v>562</v>
      </c>
      <c r="DR62" s="74">
        <f t="shared" si="33"/>
        <v>4215</v>
      </c>
      <c r="DS62" s="1">
        <v>5</v>
      </c>
      <c r="DT62" s="1">
        <v>5</v>
      </c>
      <c r="DU62" s="110">
        <f t="shared" si="34"/>
        <v>5</v>
      </c>
      <c r="DV62" s="108">
        <f t="shared" si="35"/>
        <v>1075.5</v>
      </c>
    </row>
    <row r="63" spans="8:126" x14ac:dyDescent="0.25">
      <c r="BC63" s="308" t="str">
        <f>C34</f>
        <v xml:space="preserve">SABADO </v>
      </c>
      <c r="BD63" s="312">
        <f>AU34</f>
        <v>42490</v>
      </c>
      <c r="BE63" s="135">
        <v>964</v>
      </c>
      <c r="BF63" s="82">
        <f t="shared" si="36"/>
        <v>3374</v>
      </c>
      <c r="BG63" s="79">
        <v>102</v>
      </c>
      <c r="BH63" s="82">
        <f t="shared" si="14"/>
        <v>357</v>
      </c>
      <c r="BI63" s="79">
        <v>3918</v>
      </c>
      <c r="BJ63" s="82">
        <f t="shared" si="15"/>
        <v>27426</v>
      </c>
      <c r="BK63" s="79"/>
      <c r="BL63" s="174">
        <v>20</v>
      </c>
      <c r="BM63" s="174">
        <v>20</v>
      </c>
      <c r="BN63" s="119">
        <f t="shared" si="9"/>
        <v>1557.85</v>
      </c>
      <c r="BO63" s="308" t="str">
        <f t="shared" ref="BO63:BP63" si="47">BC63</f>
        <v xml:space="preserve">SABADO </v>
      </c>
      <c r="BP63" s="314">
        <f t="shared" si="47"/>
        <v>42490</v>
      </c>
      <c r="BQ63" s="99">
        <v>1220</v>
      </c>
      <c r="BR63" s="83">
        <f t="shared" si="16"/>
        <v>4270</v>
      </c>
      <c r="BS63" s="174">
        <v>48</v>
      </c>
      <c r="BT63" s="83">
        <f t="shared" si="39"/>
        <v>168</v>
      </c>
      <c r="BU63" s="174">
        <v>5686</v>
      </c>
      <c r="BV63" s="83">
        <f t="shared" si="40"/>
        <v>39802</v>
      </c>
      <c r="BW63" s="174"/>
      <c r="BX63" s="174">
        <v>19</v>
      </c>
      <c r="BY63" s="174">
        <v>19</v>
      </c>
      <c r="BZ63" s="100">
        <f t="shared" si="10"/>
        <v>2328.4210526315787</v>
      </c>
      <c r="CA63" s="308" t="str">
        <f t="shared" ref="CA63:CB63" si="48">BO63</f>
        <v xml:space="preserve">SABADO </v>
      </c>
      <c r="CB63" s="316">
        <f t="shared" si="48"/>
        <v>42490</v>
      </c>
      <c r="CC63" s="99">
        <v>837</v>
      </c>
      <c r="CD63" s="74">
        <f t="shared" si="19"/>
        <v>2511</v>
      </c>
      <c r="CE63" s="174">
        <v>123</v>
      </c>
      <c r="CF63" s="74">
        <f t="shared" si="20"/>
        <v>369</v>
      </c>
      <c r="CG63" s="174">
        <v>2862</v>
      </c>
      <c r="CH63" s="74">
        <f t="shared" si="21"/>
        <v>17172</v>
      </c>
      <c r="CI63" s="174"/>
      <c r="CJ63" s="174">
        <v>14</v>
      </c>
      <c r="CK63" s="174">
        <v>14</v>
      </c>
      <c r="CL63" s="100">
        <f t="shared" si="22"/>
        <v>1432.2857142857142</v>
      </c>
      <c r="CM63" s="308" t="str">
        <f t="shared" ref="CM63:CN63" si="49">CA63</f>
        <v xml:space="preserve">SABADO </v>
      </c>
      <c r="CN63" s="318">
        <f t="shared" si="49"/>
        <v>42490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:CZ63" si="50">CM63</f>
        <v xml:space="preserve">SABADO </v>
      </c>
      <c r="CZ63" s="306">
        <f t="shared" si="50"/>
        <v>42490</v>
      </c>
      <c r="DA63" s="99">
        <v>393</v>
      </c>
      <c r="DB63" s="83">
        <f t="shared" si="27"/>
        <v>1375.5</v>
      </c>
      <c r="DC63" s="174">
        <v>74</v>
      </c>
      <c r="DD63" s="83">
        <f t="shared" si="28"/>
        <v>259</v>
      </c>
      <c r="DE63" s="174">
        <v>2070</v>
      </c>
      <c r="DF63" s="83">
        <f t="shared" si="29"/>
        <v>14490</v>
      </c>
      <c r="DG63" s="174"/>
      <c r="DH63" s="174">
        <v>11</v>
      </c>
      <c r="DI63" s="174">
        <v>11</v>
      </c>
      <c r="DJ63" s="100">
        <f t="shared" si="30"/>
        <v>1465.8636363636363</v>
      </c>
      <c r="DK63" s="308" t="str">
        <f t="shared" ref="DK63:DL63" si="51">CY63</f>
        <v xml:space="preserve">SABADO </v>
      </c>
      <c r="DL63" s="310">
        <f t="shared" si="51"/>
        <v>42490</v>
      </c>
      <c r="DM63" s="102">
        <v>17</v>
      </c>
      <c r="DN63" s="74">
        <f t="shared" si="31"/>
        <v>63.75</v>
      </c>
      <c r="DO63" s="1">
        <v>154</v>
      </c>
      <c r="DP63" s="74">
        <f t="shared" si="32"/>
        <v>577.5</v>
      </c>
      <c r="DQ63" s="1">
        <v>522</v>
      </c>
      <c r="DR63" s="74">
        <f t="shared" si="33"/>
        <v>3915</v>
      </c>
      <c r="DS63" s="1"/>
      <c r="DT63" s="1">
        <v>5</v>
      </c>
      <c r="DU63" s="110">
        <f t="shared" si="34"/>
        <v>5</v>
      </c>
      <c r="DV63" s="108">
        <f t="shared" si="35"/>
        <v>911.25</v>
      </c>
    </row>
    <row r="64" spans="8:126" ht="15.75" thickBot="1" x14ac:dyDescent="0.3">
      <c r="BC64" s="309"/>
      <c r="BD64" s="313"/>
      <c r="BE64" s="135">
        <v>879</v>
      </c>
      <c r="BF64" s="82">
        <f t="shared" si="36"/>
        <v>3076.5</v>
      </c>
      <c r="BG64" s="79">
        <v>128</v>
      </c>
      <c r="BH64" s="82">
        <f t="shared" si="14"/>
        <v>448</v>
      </c>
      <c r="BI64" s="79">
        <v>4788</v>
      </c>
      <c r="BJ64" s="82">
        <f t="shared" si="15"/>
        <v>33516</v>
      </c>
      <c r="BK64" s="79">
        <v>22</v>
      </c>
      <c r="BL64" s="174">
        <v>18</v>
      </c>
      <c r="BM64" s="174">
        <v>18</v>
      </c>
      <c r="BN64" s="119">
        <f t="shared" si="9"/>
        <v>2057.8055555555557</v>
      </c>
      <c r="BO64" s="309"/>
      <c r="BP64" s="315"/>
      <c r="BQ64" s="99">
        <v>942</v>
      </c>
      <c r="BR64" s="83">
        <f t="shared" si="16"/>
        <v>3297</v>
      </c>
      <c r="BS64" s="174">
        <v>63</v>
      </c>
      <c r="BT64" s="83">
        <f t="shared" si="39"/>
        <v>220.5</v>
      </c>
      <c r="BU64" s="174">
        <v>5844</v>
      </c>
      <c r="BV64" s="83">
        <f t="shared" si="40"/>
        <v>40908</v>
      </c>
      <c r="BW64" s="174">
        <v>20</v>
      </c>
      <c r="BX64" s="174">
        <v>18</v>
      </c>
      <c r="BY64" s="174">
        <v>18</v>
      </c>
      <c r="BZ64" s="100">
        <f t="shared" si="10"/>
        <v>2468.0833333333335</v>
      </c>
      <c r="CA64" s="309"/>
      <c r="CB64" s="317"/>
      <c r="CC64" s="99">
        <v>497</v>
      </c>
      <c r="CD64" s="74">
        <f t="shared" si="19"/>
        <v>1491</v>
      </c>
      <c r="CE64" s="174">
        <v>88</v>
      </c>
      <c r="CF64" s="74">
        <f t="shared" si="20"/>
        <v>264</v>
      </c>
      <c r="CG64" s="174">
        <v>1792</v>
      </c>
      <c r="CH64" s="74">
        <f t="shared" si="21"/>
        <v>10752</v>
      </c>
      <c r="CI64" s="174">
        <v>15</v>
      </c>
      <c r="CJ64" s="174">
        <v>10</v>
      </c>
      <c r="CK64" s="174">
        <v>10</v>
      </c>
      <c r="CL64" s="100">
        <f t="shared" si="22"/>
        <v>1250.7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>
        <v>348</v>
      </c>
      <c r="DB64" s="83">
        <f t="shared" si="27"/>
        <v>1218</v>
      </c>
      <c r="DC64" s="174">
        <v>30</v>
      </c>
      <c r="DD64" s="83">
        <f t="shared" si="28"/>
        <v>105</v>
      </c>
      <c r="DE64" s="174">
        <v>1903</v>
      </c>
      <c r="DF64" s="83">
        <f t="shared" si="29"/>
        <v>13321</v>
      </c>
      <c r="DG64" s="174">
        <v>11</v>
      </c>
      <c r="DH64" s="174">
        <v>7</v>
      </c>
      <c r="DI64" s="174">
        <v>7</v>
      </c>
      <c r="DJ64" s="100">
        <f t="shared" si="30"/>
        <v>2092</v>
      </c>
      <c r="DK64" s="309"/>
      <c r="DL64" s="311"/>
      <c r="DM64" s="102">
        <v>32</v>
      </c>
      <c r="DN64" s="74">
        <f t="shared" si="31"/>
        <v>120</v>
      </c>
      <c r="DO64" s="1">
        <v>146</v>
      </c>
      <c r="DP64" s="74">
        <f t="shared" si="32"/>
        <v>547.5</v>
      </c>
      <c r="DQ64" s="1">
        <v>701</v>
      </c>
      <c r="DR64" s="74">
        <f t="shared" si="33"/>
        <v>5257.5</v>
      </c>
      <c r="DS64" s="1">
        <v>5</v>
      </c>
      <c r="DT64" s="1">
        <v>5</v>
      </c>
      <c r="DU64" s="110">
        <f t="shared" si="34"/>
        <v>5</v>
      </c>
      <c r="DV64" s="108">
        <f t="shared" si="35"/>
        <v>1185</v>
      </c>
    </row>
    <row r="65" spans="55:126" x14ac:dyDescent="0.25">
      <c r="BC65" s="308">
        <f>C35</f>
        <v>0</v>
      </c>
      <c r="BD65" s="312"/>
      <c r="BE65" s="135"/>
      <c r="BF65" s="82">
        <f t="shared" si="36"/>
        <v>0</v>
      </c>
      <c r="BG65" s="79"/>
      <c r="BH65" s="82">
        <f t="shared" si="14"/>
        <v>0</v>
      </c>
      <c r="BI65" s="79"/>
      <c r="BJ65" s="82">
        <f t="shared" si="15"/>
        <v>0</v>
      </c>
      <c r="BK65" s="79"/>
      <c r="BL65" s="174"/>
      <c r="BM65" s="174"/>
      <c r="BN65" s="119" t="e">
        <f t="shared" si="9"/>
        <v>#DIV/0!</v>
      </c>
      <c r="BO65" s="308">
        <f t="shared" ref="BO65" si="52">BC65</f>
        <v>0</v>
      </c>
      <c r="BP65" s="314"/>
      <c r="BQ65" s="99"/>
      <c r="BR65" s="83">
        <f t="shared" si="16"/>
        <v>0</v>
      </c>
      <c r="BS65" s="174"/>
      <c r="BT65" s="83">
        <f t="shared" si="39"/>
        <v>0</v>
      </c>
      <c r="BU65" s="174"/>
      <c r="BV65" s="83">
        <f t="shared" si="40"/>
        <v>0</v>
      </c>
      <c r="BW65" s="174"/>
      <c r="BX65" s="174"/>
      <c r="BY65" s="174"/>
      <c r="BZ65" s="100" t="e">
        <f t="shared" si="10"/>
        <v>#DIV/0!</v>
      </c>
      <c r="CA65" s="308">
        <f t="shared" ref="CA65" si="53">BO65</f>
        <v>0</v>
      </c>
      <c r="CB65" s="316"/>
      <c r="CC65" s="99"/>
      <c r="CD65" s="74">
        <f t="shared" si="19"/>
        <v>0</v>
      </c>
      <c r="CE65" s="174"/>
      <c r="CF65" s="74">
        <f t="shared" si="20"/>
        <v>0</v>
      </c>
      <c r="CG65" s="174"/>
      <c r="CH65" s="74">
        <f t="shared" si="21"/>
        <v>0</v>
      </c>
      <c r="CI65" s="174"/>
      <c r="CJ65" s="174"/>
      <c r="CK65" s="174"/>
      <c r="CL65" s="100" t="e">
        <f t="shared" si="22"/>
        <v>#DIV/0!</v>
      </c>
      <c r="CM65" s="308">
        <f t="shared" ref="CM65" si="54">CA65</f>
        <v>0</v>
      </c>
      <c r="CN65" s="318"/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>
        <f t="shared" ref="CY65" si="55">CM65</f>
        <v>0</v>
      </c>
      <c r="CZ65" s="306"/>
      <c r="DA65" s="99"/>
      <c r="DB65" s="83">
        <f t="shared" si="27"/>
        <v>0</v>
      </c>
      <c r="DC65" s="174"/>
      <c r="DD65" s="83">
        <f t="shared" si="28"/>
        <v>0</v>
      </c>
      <c r="DE65" s="174"/>
      <c r="DF65" s="83">
        <f t="shared" si="29"/>
        <v>0</v>
      </c>
      <c r="DG65" s="174"/>
      <c r="DH65" s="174"/>
      <c r="DI65" s="174"/>
      <c r="DJ65" s="100" t="e">
        <f t="shared" si="30"/>
        <v>#DIV/0!</v>
      </c>
      <c r="DK65" s="308">
        <f t="shared" ref="DK65" si="56">CY65</f>
        <v>0</v>
      </c>
      <c r="DL65" s="310"/>
      <c r="DM65" s="102"/>
      <c r="DN65" s="74">
        <f t="shared" si="31"/>
        <v>0</v>
      </c>
      <c r="DO65" s="1"/>
      <c r="DP65" s="74">
        <f t="shared" si="32"/>
        <v>0</v>
      </c>
      <c r="DQ65" s="1"/>
      <c r="DR65" s="74">
        <f t="shared" si="33"/>
        <v>0</v>
      </c>
      <c r="DS65" s="1"/>
      <c r="DT65" s="1"/>
      <c r="DU65" s="110">
        <f t="shared" si="34"/>
        <v>0</v>
      </c>
      <c r="DV65" s="108" t="e">
        <f t="shared" si="35"/>
        <v>#DIV/0!</v>
      </c>
    </row>
    <row r="66" spans="55:126" ht="15.75" thickBot="1" x14ac:dyDescent="0.3">
      <c r="BC66" s="309"/>
      <c r="BD66" s="313"/>
      <c r="BE66" s="95"/>
      <c r="BF66" s="82">
        <f t="shared" si="36"/>
        <v>0</v>
      </c>
      <c r="BG66" s="96"/>
      <c r="BH66" s="82">
        <f t="shared" si="14"/>
        <v>0</v>
      </c>
      <c r="BI66" s="96"/>
      <c r="BJ66" s="82">
        <f t="shared" si="15"/>
        <v>0</v>
      </c>
      <c r="BK66" s="96"/>
      <c r="BL66" s="97"/>
      <c r="BM66" s="97"/>
      <c r="BN66" s="119" t="e">
        <f t="shared" si="9"/>
        <v>#DIV/0!</v>
      </c>
      <c r="BO66" s="309"/>
      <c r="BP66" s="315"/>
      <c r="BQ66" s="120"/>
      <c r="BR66" s="83">
        <f t="shared" si="16"/>
        <v>0</v>
      </c>
      <c r="BS66" s="174"/>
      <c r="BT66" s="83">
        <f t="shared" si="39"/>
        <v>0</v>
      </c>
      <c r="BU66" s="174"/>
      <c r="BV66" s="83">
        <f t="shared" si="40"/>
        <v>0</v>
      </c>
      <c r="BW66" s="174"/>
      <c r="BX66" s="141"/>
      <c r="BY66" s="174"/>
      <c r="BZ66" s="100" t="e">
        <f t="shared" si="10"/>
        <v>#DIV/0!</v>
      </c>
      <c r="CA66" s="309"/>
      <c r="CB66" s="317"/>
      <c r="CC66" s="99"/>
      <c r="CD66" s="74">
        <f t="shared" si="19"/>
        <v>0</v>
      </c>
      <c r="CE66" s="174"/>
      <c r="CF66" s="74">
        <f t="shared" si="20"/>
        <v>0</v>
      </c>
      <c r="CG66" s="174"/>
      <c r="CH66" s="74">
        <f t="shared" si="21"/>
        <v>0</v>
      </c>
      <c r="CI66" s="174"/>
      <c r="CJ66" s="141"/>
      <c r="CK66" s="174"/>
      <c r="CL66" s="100" t="e">
        <f t="shared" si="22"/>
        <v>#DIV/0!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/>
      <c r="DB66" s="83">
        <f t="shared" si="27"/>
        <v>0</v>
      </c>
      <c r="DC66" s="174"/>
      <c r="DD66" s="83">
        <f t="shared" si="28"/>
        <v>0</v>
      </c>
      <c r="DE66" s="174"/>
      <c r="DF66" s="83">
        <f t="shared" si="29"/>
        <v>0</v>
      </c>
      <c r="DG66" s="174"/>
      <c r="DH66" s="141"/>
      <c r="DI66" s="174"/>
      <c r="DJ66" s="100" t="e">
        <f t="shared" si="30"/>
        <v>#DIV/0!</v>
      </c>
      <c r="DK66" s="309"/>
      <c r="DL66" s="311"/>
      <c r="DM66" s="103"/>
      <c r="DN66" s="87">
        <f t="shared" si="31"/>
        <v>0</v>
      </c>
      <c r="DO66" s="84"/>
      <c r="DP66" s="87">
        <f t="shared" si="32"/>
        <v>0</v>
      </c>
      <c r="DQ66" s="84"/>
      <c r="DR66" s="87">
        <f t="shared" si="33"/>
        <v>0</v>
      </c>
      <c r="DS66" s="84"/>
      <c r="DT66" s="84"/>
      <c r="DU66" s="110">
        <f t="shared" si="34"/>
        <v>0</v>
      </c>
      <c r="DV66" s="108" t="e">
        <f t="shared" si="35"/>
        <v>#DIV/0!</v>
      </c>
    </row>
    <row r="67" spans="55:126" ht="15.75" thickBot="1" x14ac:dyDescent="0.3">
      <c r="BD67" s="122" t="s">
        <v>28</v>
      </c>
      <c r="BE67" s="286">
        <f t="shared" ref="BE67:BM67" si="57">SUM(BE5:BE66)</f>
        <v>106417</v>
      </c>
      <c r="BF67" s="82">
        <f t="shared" si="36"/>
        <v>372459.5</v>
      </c>
      <c r="BG67" s="93">
        <f t="shared" si="57"/>
        <v>21434</v>
      </c>
      <c r="BH67" s="82">
        <f t="shared" si="14"/>
        <v>75019</v>
      </c>
      <c r="BI67" s="93">
        <f t="shared" si="57"/>
        <v>308890</v>
      </c>
      <c r="BJ67" s="82">
        <f t="shared" si="15"/>
        <v>2162230</v>
      </c>
      <c r="BK67" s="93">
        <f t="shared" si="57"/>
        <v>819</v>
      </c>
      <c r="BL67" s="94">
        <f t="shared" si="57"/>
        <v>1512</v>
      </c>
      <c r="BM67" s="121">
        <f t="shared" si="57"/>
        <v>1515</v>
      </c>
      <c r="BN67" s="119">
        <f t="shared" si="9"/>
        <v>1722.5798679867987</v>
      </c>
      <c r="BO67" s="127"/>
      <c r="BP67" s="131" t="s">
        <v>28</v>
      </c>
      <c r="BQ67" s="101">
        <f>SUM(BQ5:BQ66)</f>
        <v>105934</v>
      </c>
      <c r="BR67" s="83">
        <f t="shared" si="16"/>
        <v>370769</v>
      </c>
      <c r="BS67" s="80">
        <f>SUM(BS5:BS66)</f>
        <v>16530</v>
      </c>
      <c r="BT67" s="83">
        <f t="shared" si="39"/>
        <v>57855</v>
      </c>
      <c r="BU67" s="80">
        <f>SUM(BU5:BU66)</f>
        <v>385992</v>
      </c>
      <c r="BV67" s="83">
        <f t="shared" si="40"/>
        <v>2701944</v>
      </c>
      <c r="BW67" s="76">
        <f>SUM(BW5:BW66)</f>
        <v>766</v>
      </c>
      <c r="BX67" s="142">
        <f>SUM(BX5:BX66)</f>
        <v>1440</v>
      </c>
      <c r="BY67" s="86">
        <f>SUM(BY5:BY66)</f>
        <v>1440</v>
      </c>
      <c r="BZ67" s="100">
        <f t="shared" si="10"/>
        <v>2174.0055555555555</v>
      </c>
      <c r="CB67" s="122" t="s">
        <v>28</v>
      </c>
      <c r="CC67" s="101">
        <f>SUM(CC5:CC66)</f>
        <v>79367</v>
      </c>
      <c r="CD67" s="74">
        <f t="shared" si="19"/>
        <v>238101</v>
      </c>
      <c r="CE67" s="80">
        <f>SUM(CE5:CE66)</f>
        <v>14921</v>
      </c>
      <c r="CF67" s="74">
        <f t="shared" si="20"/>
        <v>44763</v>
      </c>
      <c r="CG67" s="80">
        <f>SUM(CG5:CG66)</f>
        <v>177047</v>
      </c>
      <c r="CH67" s="74">
        <f t="shared" si="21"/>
        <v>1062282</v>
      </c>
      <c r="CI67" s="80">
        <f>SUM(CI5:CI66)</f>
        <v>521</v>
      </c>
      <c r="CJ67" s="174">
        <f>SUM(CJ5:CJ66)</f>
        <v>944</v>
      </c>
      <c r="CK67" s="86">
        <f>SUM(CK5:CK66)</f>
        <v>990</v>
      </c>
      <c r="CL67" s="100">
        <f t="shared" si="22"/>
        <v>1358.7333333333333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32993</v>
      </c>
      <c r="DB67" s="83">
        <f t="shared" si="27"/>
        <v>115475.5</v>
      </c>
      <c r="DC67" s="80">
        <f>SUM(DC5:DC66)</f>
        <v>4270</v>
      </c>
      <c r="DD67" s="83">
        <f t="shared" si="28"/>
        <v>14945</v>
      </c>
      <c r="DE67" s="80">
        <f>SUM(DE5:DE66)</f>
        <v>132516</v>
      </c>
      <c r="DF67" s="83">
        <f t="shared" si="29"/>
        <v>927612</v>
      </c>
      <c r="DG67" s="80">
        <f>SUM(DG5:DG66)</f>
        <v>353</v>
      </c>
      <c r="DH67" s="174">
        <f>SUM(DH5:DH66)</f>
        <v>673</v>
      </c>
      <c r="DI67" s="86">
        <f>SUM(DI5:DI66)</f>
        <v>676</v>
      </c>
      <c r="DJ67" s="100">
        <f t="shared" si="30"/>
        <v>1565.1368343195265</v>
      </c>
      <c r="DK67" s="130"/>
      <c r="DL67" s="105" t="s">
        <v>28</v>
      </c>
      <c r="DM67" s="104">
        <f>SUM(DM5:DM66)</f>
        <v>3191</v>
      </c>
      <c r="DN67" s="74">
        <f t="shared" si="31"/>
        <v>11966.25</v>
      </c>
      <c r="DO67" s="85">
        <f t="shared" ref="DO67:DU67" si="58">SUM(DO5:DO66)</f>
        <v>8818</v>
      </c>
      <c r="DP67" s="74">
        <f t="shared" si="32"/>
        <v>33067.5</v>
      </c>
      <c r="DQ67" s="85">
        <f t="shared" si="58"/>
        <v>31432</v>
      </c>
      <c r="DR67" s="74">
        <f t="shared" si="33"/>
        <v>235740</v>
      </c>
      <c r="DS67" s="85">
        <f t="shared" si="58"/>
        <v>139</v>
      </c>
      <c r="DT67" s="126">
        <f t="shared" si="58"/>
        <v>257</v>
      </c>
      <c r="DU67" s="123">
        <f t="shared" si="58"/>
        <v>257</v>
      </c>
      <c r="DV67" s="108">
        <f t="shared" si="35"/>
        <v>1092.5048638132296</v>
      </c>
    </row>
  </sheetData>
  <dataConsolidate/>
  <mergeCells count="400"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O1" zoomScaleNormal="100" workbookViewId="0">
      <pane ySplit="4" topLeftCell="A35" activePane="bottomLeft" state="frozen"/>
      <selection activeCell="F1" sqref="F1"/>
      <selection pane="bottomLeft" activeCell="AZ38" sqref="AZ3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12.7109375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hidden="1" customWidth="1"/>
    <col min="21" max="21" width="14.140625" customWidth="1"/>
    <col min="22" max="22" width="12.7109375" bestFit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hidden="1" customWidth="1"/>
    <col min="27" max="27" width="16.42578125" hidden="1" customWidth="1"/>
    <col min="28" max="28" width="12.85546875" customWidth="1"/>
    <col min="29" max="29" width="12.7109375" bestFit="1" customWidth="1"/>
    <col min="30" max="30" width="11.42578125" hidden="1" customWidth="1"/>
    <col min="31" max="31" width="11.5703125" hidden="1" customWidth="1"/>
    <col min="32" max="32" width="11.7109375" customWidth="1"/>
    <col min="33" max="33" width="12.7109375" hidden="1" customWidth="1"/>
    <col min="34" max="34" width="13.42578125" hidden="1" customWidth="1"/>
    <col min="35" max="35" width="11.5703125" hidden="1" customWidth="1"/>
    <col min="36" max="36" width="12.7109375" hidden="1" customWidth="1"/>
    <col min="37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14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28515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9.42578125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2.28515625" customWidth="1"/>
    <col min="107" max="107" width="8.28515625" customWidth="1"/>
    <col min="108" max="108" width="11.5703125" bestFit="1" customWidth="1"/>
    <col min="109" max="109" width="9" bestFit="1" customWidth="1"/>
    <col min="110" max="110" width="14.140625" customWidth="1"/>
    <col min="111" max="111" width="8.71093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MAYO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146</v>
      </c>
      <c r="P2" s="4"/>
      <c r="Q2" s="10" t="str">
        <f>B2</f>
        <v>MAYO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MAYO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MAYO  2016</v>
      </c>
      <c r="BU2" s="233" t="str">
        <f>BI2</f>
        <v>MAYO  2016</v>
      </c>
      <c r="CG2" s="233" t="str">
        <f>BU2</f>
        <v>MAYO  2016</v>
      </c>
      <c r="CS2" s="233" t="str">
        <f>CG2</f>
        <v>MAYO  2016</v>
      </c>
      <c r="DE2" s="233" t="str">
        <f>CS2</f>
        <v>MAYO  2016</v>
      </c>
      <c r="DQ2" s="233" t="str">
        <f>DE2</f>
        <v>MAYO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73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73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157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122</v>
      </c>
      <c r="C5" s="38" t="s">
        <v>144</v>
      </c>
      <c r="D5" s="39">
        <v>42491</v>
      </c>
      <c r="E5" s="143">
        <v>42777</v>
      </c>
      <c r="F5" s="143">
        <v>45493</v>
      </c>
      <c r="G5" s="35">
        <v>16518</v>
      </c>
      <c r="H5" s="168"/>
      <c r="I5" s="169">
        <v>9590</v>
      </c>
      <c r="J5" s="57">
        <f t="shared" ref="J5:J35" si="0">SUM(E5:I5)</f>
        <v>114378</v>
      </c>
      <c r="K5" s="58">
        <v>5224</v>
      </c>
      <c r="L5" s="58">
        <v>8136.5</v>
      </c>
      <c r="M5" s="36">
        <f t="shared" ref="M5:M35" si="1">+J5+K5+L5</f>
        <v>127738.5</v>
      </c>
      <c r="N5" s="47"/>
      <c r="O5" s="48"/>
      <c r="P5" s="42">
        <f t="shared" ref="P5:P35" si="2">D5</f>
        <v>42491</v>
      </c>
      <c r="Q5" s="166">
        <v>0</v>
      </c>
      <c r="R5" s="166"/>
      <c r="S5" s="166"/>
      <c r="T5" s="166"/>
      <c r="U5" s="166"/>
      <c r="V5" s="166"/>
      <c r="W5" s="166"/>
      <c r="X5" s="166"/>
      <c r="Y5" s="166"/>
      <c r="Z5" s="166"/>
      <c r="AA5" s="40"/>
      <c r="AB5" s="166"/>
      <c r="AC5" s="166"/>
      <c r="AD5" s="166"/>
      <c r="AE5" s="166"/>
      <c r="AF5" s="166"/>
      <c r="AG5" s="166"/>
      <c r="AH5" s="166"/>
      <c r="AI5" s="166"/>
      <c r="AJ5" s="41"/>
      <c r="AK5" s="55"/>
      <c r="AL5" s="52"/>
      <c r="AM5" s="44">
        <f t="shared" ref="AM5:AM35" si="3">SUM(Q5:AL5)</f>
        <v>0</v>
      </c>
      <c r="AN5" s="43">
        <v>0</v>
      </c>
      <c r="AO5" s="50">
        <f t="shared" ref="AO5:AO35" si="4">M5</f>
        <v>127738.5</v>
      </c>
      <c r="AP5" s="49">
        <f>'[2]MAY 16'!$I$5</f>
        <v>9652.5</v>
      </c>
      <c r="AQ5" s="46">
        <f>SUM(AM5:AP5)</f>
        <v>137391</v>
      </c>
      <c r="AS5" s="275">
        <f t="shared" ref="AS5:AU33" si="5">B5</f>
        <v>122</v>
      </c>
      <c r="AT5" s="38" t="str">
        <f t="shared" si="5"/>
        <v xml:space="preserve">DOMINGO </v>
      </c>
      <c r="AU5" s="42">
        <f t="shared" si="5"/>
        <v>42491</v>
      </c>
      <c r="AV5" s="69">
        <f t="shared" ref="AV5:AW31" si="6">E5/7</f>
        <v>6111</v>
      </c>
      <c r="AW5" s="69">
        <f t="shared" si="6"/>
        <v>6499</v>
      </c>
      <c r="AX5" s="69">
        <f t="shared" ref="AX5:AX35" si="7">G5/6</f>
        <v>2753</v>
      </c>
      <c r="AY5" s="69">
        <f>H5/7</f>
        <v>0</v>
      </c>
      <c r="AZ5" s="157">
        <f>I5/7</f>
        <v>1370</v>
      </c>
      <c r="BA5" s="158">
        <f t="shared" ref="BA5:BA35" si="8">SUM(AV5:AZ5)</f>
        <v>16733</v>
      </c>
      <c r="BC5" s="308" t="str">
        <f>C5</f>
        <v xml:space="preserve">DOMINGO </v>
      </c>
      <c r="BD5" s="312">
        <f>AU5</f>
        <v>42491</v>
      </c>
      <c r="BE5" s="88">
        <v>428</v>
      </c>
      <c r="BF5" s="82">
        <f>BE5*3.5</f>
        <v>1498</v>
      </c>
      <c r="BG5" s="77">
        <v>337</v>
      </c>
      <c r="BH5" s="82">
        <f>BG5*3.5</f>
        <v>1179.5</v>
      </c>
      <c r="BI5" s="77">
        <v>2517</v>
      </c>
      <c r="BJ5" s="82">
        <f>BI5*7</f>
        <v>17619</v>
      </c>
      <c r="BK5" s="75"/>
      <c r="BL5" s="174">
        <v>12</v>
      </c>
      <c r="BM5" s="174">
        <v>17</v>
      </c>
      <c r="BN5" s="119">
        <f t="shared" ref="BN5:BN67" si="9">(BF5+BH5+BJ5)/BM5</f>
        <v>1193.9117647058824</v>
      </c>
      <c r="BO5" s="308" t="str">
        <f>BC5</f>
        <v xml:space="preserve">DOMINGO </v>
      </c>
      <c r="BP5" s="314">
        <f>BD5</f>
        <v>42491</v>
      </c>
      <c r="BQ5" s="107">
        <v>464</v>
      </c>
      <c r="BR5" s="83">
        <f>BQ5*3.5</f>
        <v>1624</v>
      </c>
      <c r="BS5" s="69">
        <v>245</v>
      </c>
      <c r="BT5" s="83">
        <f>BS5*3.5</f>
        <v>857.5</v>
      </c>
      <c r="BU5" s="69">
        <v>3391</v>
      </c>
      <c r="BV5" s="83">
        <f>BU5*7</f>
        <v>23737</v>
      </c>
      <c r="BW5" s="69"/>
      <c r="BX5" s="69">
        <v>16</v>
      </c>
      <c r="BY5" s="69">
        <v>16</v>
      </c>
      <c r="BZ5" s="108">
        <f t="shared" ref="BZ5:BZ67" si="10">(BR5+BT5+BV5)/BY5</f>
        <v>1638.65625</v>
      </c>
      <c r="CA5" s="308" t="str">
        <f>BO5</f>
        <v xml:space="preserve">DOMINGO </v>
      </c>
      <c r="CB5" s="316">
        <f>BP5</f>
        <v>42491</v>
      </c>
      <c r="CC5" s="107">
        <v>252</v>
      </c>
      <c r="CD5" s="83">
        <f>CC5*3</f>
        <v>756</v>
      </c>
      <c r="CE5" s="69">
        <v>107</v>
      </c>
      <c r="CF5" s="83">
        <f>CE5*3</f>
        <v>321</v>
      </c>
      <c r="CG5" s="69">
        <v>1440</v>
      </c>
      <c r="CH5" s="83">
        <f>CG5*6</f>
        <v>8640</v>
      </c>
      <c r="CI5" s="69"/>
      <c r="CJ5" s="69">
        <v>10</v>
      </c>
      <c r="CK5" s="69">
        <v>10</v>
      </c>
      <c r="CL5" s="108">
        <f>(CD5+CF5+CH5)/CK5</f>
        <v>971.7</v>
      </c>
      <c r="CM5" s="308" t="str">
        <f>CA5</f>
        <v xml:space="preserve">DOMINGO </v>
      </c>
      <c r="CN5" s="318">
        <f>CB5</f>
        <v>42491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 xml:space="preserve">DOMINGO </v>
      </c>
      <c r="CZ5" s="306">
        <f>CN5</f>
        <v>42491</v>
      </c>
      <c r="DA5" s="107">
        <v>82</v>
      </c>
      <c r="DB5" s="83">
        <f>DA5*3.5</f>
        <v>287</v>
      </c>
      <c r="DC5" s="69">
        <v>74</v>
      </c>
      <c r="DD5" s="83">
        <f>DC5*3.5</f>
        <v>259</v>
      </c>
      <c r="DE5" s="69">
        <v>658</v>
      </c>
      <c r="DF5" s="83">
        <f>DE5*7</f>
        <v>4606</v>
      </c>
      <c r="DG5" s="69"/>
      <c r="DH5" s="69">
        <v>4</v>
      </c>
      <c r="DI5" s="69">
        <v>5</v>
      </c>
      <c r="DJ5" s="108">
        <f>(DB5+DD5+DF5)/DI5</f>
        <v>1030.4000000000001</v>
      </c>
      <c r="DK5" s="308" t="str">
        <f>CY5</f>
        <v xml:space="preserve">DOMINGO </v>
      </c>
      <c r="DL5" s="310">
        <f>CZ5</f>
        <v>42491</v>
      </c>
      <c r="DM5" s="109">
        <v>0</v>
      </c>
      <c r="DN5" s="83">
        <f>DM5*3.75</f>
        <v>0</v>
      </c>
      <c r="DO5" s="110">
        <v>140</v>
      </c>
      <c r="DP5" s="83">
        <f>DO5*3.75</f>
        <v>525</v>
      </c>
      <c r="DQ5" s="110">
        <v>402</v>
      </c>
      <c r="DR5" s="83">
        <f>DQ5*7.5</f>
        <v>3015</v>
      </c>
      <c r="DS5" s="110"/>
      <c r="DT5" s="110">
        <v>4</v>
      </c>
      <c r="DU5" s="110">
        <f>DT5</f>
        <v>4</v>
      </c>
      <c r="DV5" s="108">
        <f>(DN5+DP5+DR5)/DU5</f>
        <v>885</v>
      </c>
      <c r="DX5" s="337" t="s">
        <v>92</v>
      </c>
      <c r="DY5" s="73" t="s">
        <v>93</v>
      </c>
    </row>
    <row r="6" spans="2:129" ht="19.5" thickBot="1" x14ac:dyDescent="0.35">
      <c r="B6" s="274">
        <v>123</v>
      </c>
      <c r="C6" s="38" t="s">
        <v>24</v>
      </c>
      <c r="D6" s="132">
        <f t="shared" ref="D6:D35" si="11">D5+1</f>
        <v>42492</v>
      </c>
      <c r="E6" s="144">
        <v>79303</v>
      </c>
      <c r="F6" s="144">
        <v>100632</v>
      </c>
      <c r="G6" s="2">
        <v>43212</v>
      </c>
      <c r="H6" s="170"/>
      <c r="I6" s="171">
        <v>38843</v>
      </c>
      <c r="J6" s="24">
        <f t="shared" si="0"/>
        <v>261990</v>
      </c>
      <c r="K6" s="7">
        <v>7253</v>
      </c>
      <c r="L6" s="7">
        <v>46461</v>
      </c>
      <c r="M6" s="23">
        <f t="shared" si="1"/>
        <v>315704</v>
      </c>
      <c r="N6" s="47"/>
      <c r="O6" s="48"/>
      <c r="P6" s="8">
        <f t="shared" si="2"/>
        <v>42492</v>
      </c>
      <c r="Q6" s="3">
        <v>36750</v>
      </c>
      <c r="R6" s="3">
        <v>1989</v>
      </c>
      <c r="S6" s="3">
        <v>1297</v>
      </c>
      <c r="T6" s="3"/>
      <c r="U6" s="3"/>
      <c r="V6" s="3"/>
      <c r="W6" s="3"/>
      <c r="X6" s="3">
        <v>116</v>
      </c>
      <c r="Y6" s="3">
        <v>6036</v>
      </c>
      <c r="Z6" s="3"/>
      <c r="AA6" s="6"/>
      <c r="AB6" s="3"/>
      <c r="AC6" s="3">
        <v>800</v>
      </c>
      <c r="AD6" s="3"/>
      <c r="AE6" s="3"/>
      <c r="AF6" s="3"/>
      <c r="AG6" s="3"/>
      <c r="AH6" s="3"/>
      <c r="AI6" s="3"/>
      <c r="AJ6" s="25"/>
      <c r="AK6" s="3"/>
      <c r="AL6" s="53">
        <v>6036</v>
      </c>
      <c r="AM6" s="44">
        <f t="shared" si="3"/>
        <v>53024</v>
      </c>
      <c r="AN6" s="9">
        <v>0</v>
      </c>
      <c r="AO6" s="9">
        <f t="shared" si="4"/>
        <v>315704</v>
      </c>
      <c r="AP6" s="49">
        <f>'[2]MAY 16'!$I$6</f>
        <v>9873.75</v>
      </c>
      <c r="AQ6" s="46">
        <f t="shared" ref="AQ6:AQ35" si="12">SUM(AM6:AP6)</f>
        <v>378601.75</v>
      </c>
      <c r="AS6" s="276">
        <f t="shared" si="5"/>
        <v>123</v>
      </c>
      <c r="AT6" s="5" t="str">
        <f t="shared" si="5"/>
        <v>LUNES</v>
      </c>
      <c r="AU6" s="8">
        <f t="shared" si="5"/>
        <v>42492</v>
      </c>
      <c r="AV6" s="69">
        <f t="shared" si="6"/>
        <v>11329</v>
      </c>
      <c r="AW6" s="69">
        <f t="shared" si="6"/>
        <v>14376</v>
      </c>
      <c r="AX6" s="69">
        <f t="shared" si="7"/>
        <v>7202</v>
      </c>
      <c r="AY6" s="69">
        <f t="shared" ref="AY6:AZ34" si="13">H6/7</f>
        <v>0</v>
      </c>
      <c r="AZ6" s="157">
        <f t="shared" si="13"/>
        <v>5549</v>
      </c>
      <c r="BA6" s="159">
        <f t="shared" si="8"/>
        <v>38456</v>
      </c>
      <c r="BC6" s="309"/>
      <c r="BD6" s="313"/>
      <c r="BE6" s="88">
        <v>525</v>
      </c>
      <c r="BF6" s="82">
        <f>BE6*3.5</f>
        <v>1837.5</v>
      </c>
      <c r="BG6" s="77">
        <v>397</v>
      </c>
      <c r="BH6" s="82">
        <f t="shared" ref="BH6:BH67" si="14">BG6*3.5</f>
        <v>1389.5</v>
      </c>
      <c r="BI6" s="77">
        <v>3594</v>
      </c>
      <c r="BJ6" s="82">
        <f t="shared" ref="BJ6:BJ67" si="15">BI6*7</f>
        <v>25158</v>
      </c>
      <c r="BK6" s="77">
        <v>17</v>
      </c>
      <c r="BL6" s="174">
        <v>14</v>
      </c>
      <c r="BM6" s="174">
        <v>17</v>
      </c>
      <c r="BN6" s="119">
        <f t="shared" si="9"/>
        <v>1669.7058823529412</v>
      </c>
      <c r="BO6" s="309"/>
      <c r="BP6" s="315"/>
      <c r="BQ6" s="99">
        <v>320</v>
      </c>
      <c r="BR6" s="83">
        <f t="shared" ref="BR6:BR67" si="16">BQ6*3.5</f>
        <v>1120</v>
      </c>
      <c r="BS6" s="174">
        <v>209</v>
      </c>
      <c r="BT6" s="83">
        <f t="shared" ref="BT6:BT32" si="17">BS6*3.5</f>
        <v>731.5</v>
      </c>
      <c r="BU6" s="174">
        <v>3108</v>
      </c>
      <c r="BV6" s="83">
        <f t="shared" ref="BV6:BV32" si="18">BU6*7</f>
        <v>21756</v>
      </c>
      <c r="BW6" s="174">
        <v>16</v>
      </c>
      <c r="BX6" s="174">
        <v>10</v>
      </c>
      <c r="BY6" s="174">
        <v>10</v>
      </c>
      <c r="BZ6" s="100">
        <f t="shared" si="10"/>
        <v>2360.75</v>
      </c>
      <c r="CA6" s="309"/>
      <c r="CB6" s="317"/>
      <c r="CC6" s="99">
        <v>240</v>
      </c>
      <c r="CD6" s="74">
        <f t="shared" ref="CD6:CD67" si="19">CC6*3</f>
        <v>720</v>
      </c>
      <c r="CE6" s="174">
        <v>113</v>
      </c>
      <c r="CF6" s="74">
        <f t="shared" ref="CF6:CF67" si="20">CE6*3</f>
        <v>339</v>
      </c>
      <c r="CG6" s="174">
        <v>1313</v>
      </c>
      <c r="CH6" s="74">
        <f t="shared" ref="CH6:CH67" si="21">CG6*6</f>
        <v>7878</v>
      </c>
      <c r="CI6" s="174">
        <v>10</v>
      </c>
      <c r="CJ6" s="174">
        <v>8</v>
      </c>
      <c r="CK6" s="174">
        <v>8</v>
      </c>
      <c r="CL6" s="100">
        <f t="shared" ref="CL6:CL67" si="22">(CD6+CF6+CH6)/CK6</f>
        <v>1117.125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>
        <v>84</v>
      </c>
      <c r="DB6" s="83">
        <f t="shared" ref="DB6:DB67" si="27">DA6*3.5</f>
        <v>294</v>
      </c>
      <c r="DC6" s="174">
        <v>42</v>
      </c>
      <c r="DD6" s="83">
        <f t="shared" ref="DD6:DD67" si="28">DC6*3.5</f>
        <v>147</v>
      </c>
      <c r="DE6" s="174">
        <v>712</v>
      </c>
      <c r="DF6" s="83">
        <f t="shared" ref="DF6:DF67" si="29">DE6*7</f>
        <v>4984</v>
      </c>
      <c r="DG6" s="174">
        <v>6</v>
      </c>
      <c r="DH6" s="174">
        <v>5</v>
      </c>
      <c r="DI6" s="174">
        <v>6</v>
      </c>
      <c r="DJ6" s="100">
        <f t="shared" ref="DJ6:DJ67" si="30">(DB6+DD6+DF6)/DI6</f>
        <v>904.16666666666663</v>
      </c>
      <c r="DK6" s="309"/>
      <c r="DL6" s="311"/>
      <c r="DM6" s="102">
        <v>0</v>
      </c>
      <c r="DN6" s="74">
        <f t="shared" ref="DN6:DN67" si="31">DM6*3.75</f>
        <v>0</v>
      </c>
      <c r="DO6" s="1">
        <v>194</v>
      </c>
      <c r="DP6" s="74">
        <f t="shared" ref="DP6:DP67" si="32">DO6*3.75</f>
        <v>727.5</v>
      </c>
      <c r="DQ6" s="1">
        <v>718</v>
      </c>
      <c r="DR6" s="74">
        <f t="shared" ref="DR6:DR67" si="33">DQ6*7.5</f>
        <v>5385</v>
      </c>
      <c r="DS6" s="1">
        <v>5</v>
      </c>
      <c r="DT6" s="1">
        <v>5</v>
      </c>
      <c r="DU6" s="110">
        <f t="shared" ref="DU6:DU66" si="34">DT6</f>
        <v>5</v>
      </c>
      <c r="DV6" s="108">
        <f t="shared" ref="DV6:DV67" si="35">(DN6+DP6+DR6)/DU6</f>
        <v>1222.5</v>
      </c>
      <c r="DX6" s="337"/>
      <c r="DY6" s="73" t="s">
        <v>41</v>
      </c>
    </row>
    <row r="7" spans="2:129" ht="19.5" thickBot="1" x14ac:dyDescent="0.35">
      <c r="B7" s="274">
        <v>124</v>
      </c>
      <c r="C7" s="38" t="s">
        <v>21</v>
      </c>
      <c r="D7" s="132">
        <f t="shared" si="11"/>
        <v>42493</v>
      </c>
      <c r="E7" s="144">
        <v>76559</v>
      </c>
      <c r="F7" s="144">
        <v>101493</v>
      </c>
      <c r="G7" s="2">
        <v>46020</v>
      </c>
      <c r="H7" s="170"/>
      <c r="I7" s="171">
        <v>37296</v>
      </c>
      <c r="J7" s="24">
        <f t="shared" si="0"/>
        <v>261368</v>
      </c>
      <c r="K7" s="7">
        <v>6583</v>
      </c>
      <c r="L7" s="7">
        <v>48154.5</v>
      </c>
      <c r="M7" s="23">
        <f t="shared" si="1"/>
        <v>316105.5</v>
      </c>
      <c r="N7" s="47"/>
      <c r="O7" s="48"/>
      <c r="P7" s="8">
        <f t="shared" si="2"/>
        <v>42493</v>
      </c>
      <c r="Q7" s="3">
        <v>88000</v>
      </c>
      <c r="R7" s="3">
        <v>1755</v>
      </c>
      <c r="S7" s="3">
        <v>3565</v>
      </c>
      <c r="T7" s="3"/>
      <c r="U7" s="3"/>
      <c r="V7" s="3"/>
      <c r="W7" s="3">
        <v>580</v>
      </c>
      <c r="X7" s="3"/>
      <c r="Y7" s="3">
        <v>24144</v>
      </c>
      <c r="Z7" s="3"/>
      <c r="AA7" s="6"/>
      <c r="AB7" s="3"/>
      <c r="AC7" s="3">
        <v>2500</v>
      </c>
      <c r="AD7" s="3"/>
      <c r="AE7" s="3"/>
      <c r="AF7" s="3"/>
      <c r="AG7" s="3"/>
      <c r="AH7" s="3"/>
      <c r="AI7" s="3"/>
      <c r="AJ7" s="25"/>
      <c r="AK7" s="3"/>
      <c r="AL7" s="53">
        <v>12072</v>
      </c>
      <c r="AM7" s="44">
        <f t="shared" si="3"/>
        <v>132616</v>
      </c>
      <c r="AN7" s="9">
        <v>120</v>
      </c>
      <c r="AO7" s="9">
        <f t="shared" si="4"/>
        <v>316105.5</v>
      </c>
      <c r="AP7" s="49">
        <f>'[2]MAY 16'!$I$7</f>
        <v>9232.5</v>
      </c>
      <c r="AQ7" s="46">
        <f t="shared" si="12"/>
        <v>458074</v>
      </c>
      <c r="AS7" s="276">
        <f t="shared" si="5"/>
        <v>124</v>
      </c>
      <c r="AT7" s="5" t="str">
        <f t="shared" si="5"/>
        <v>MARTES</v>
      </c>
      <c r="AU7" s="8">
        <f t="shared" si="5"/>
        <v>42493</v>
      </c>
      <c r="AV7" s="69">
        <f t="shared" si="6"/>
        <v>10937</v>
      </c>
      <c r="AW7" s="69">
        <f t="shared" si="6"/>
        <v>14499</v>
      </c>
      <c r="AX7" s="69">
        <f t="shared" si="7"/>
        <v>7670</v>
      </c>
      <c r="AY7" s="69">
        <f t="shared" si="13"/>
        <v>0</v>
      </c>
      <c r="AZ7" s="157">
        <f t="shared" si="13"/>
        <v>5328</v>
      </c>
      <c r="BA7" s="159">
        <f t="shared" si="8"/>
        <v>38434</v>
      </c>
      <c r="BC7" s="308" t="str">
        <f>C6</f>
        <v>LUNES</v>
      </c>
      <c r="BD7" s="312">
        <f>AU6</f>
        <v>42492</v>
      </c>
      <c r="BE7" s="89">
        <v>2235</v>
      </c>
      <c r="BF7" s="82">
        <f t="shared" ref="BF7:BF67" si="36">BE7*3.5</f>
        <v>7822.5</v>
      </c>
      <c r="BG7" s="78">
        <v>339</v>
      </c>
      <c r="BH7" s="82">
        <f t="shared" si="14"/>
        <v>1186.5</v>
      </c>
      <c r="BI7" s="78">
        <v>5617</v>
      </c>
      <c r="BJ7" s="82">
        <f t="shared" si="15"/>
        <v>39319</v>
      </c>
      <c r="BK7" s="78"/>
      <c r="BL7" s="174">
        <v>26</v>
      </c>
      <c r="BM7" s="174">
        <v>25</v>
      </c>
      <c r="BN7" s="119">
        <f t="shared" si="9"/>
        <v>1933.12</v>
      </c>
      <c r="BO7" s="308" t="str">
        <f>BC7</f>
        <v>LUNES</v>
      </c>
      <c r="BP7" s="314">
        <f>BD7</f>
        <v>42492</v>
      </c>
      <c r="BQ7" s="99">
        <v>2142</v>
      </c>
      <c r="BR7" s="83">
        <f t="shared" si="16"/>
        <v>7497</v>
      </c>
      <c r="BS7" s="174">
        <v>299</v>
      </c>
      <c r="BT7" s="83">
        <f t="shared" si="17"/>
        <v>1046.5</v>
      </c>
      <c r="BU7" s="174">
        <v>7130</v>
      </c>
      <c r="BV7" s="83">
        <f t="shared" si="18"/>
        <v>49910</v>
      </c>
      <c r="BW7" s="174"/>
      <c r="BX7" s="174">
        <v>27</v>
      </c>
      <c r="BY7" s="174">
        <v>26</v>
      </c>
      <c r="BZ7" s="100">
        <f t="shared" si="10"/>
        <v>2248.2115384615386</v>
      </c>
      <c r="CA7" s="308" t="str">
        <f>BO7</f>
        <v>LUNES</v>
      </c>
      <c r="CB7" s="316">
        <f>BP7</f>
        <v>42492</v>
      </c>
      <c r="CC7" s="99">
        <v>1868</v>
      </c>
      <c r="CD7" s="74">
        <f t="shared" si="19"/>
        <v>5604</v>
      </c>
      <c r="CE7" s="174">
        <v>334</v>
      </c>
      <c r="CF7" s="74">
        <f t="shared" si="20"/>
        <v>1002</v>
      </c>
      <c r="CG7" s="174">
        <v>3786</v>
      </c>
      <c r="CH7" s="74">
        <f t="shared" si="21"/>
        <v>22716</v>
      </c>
      <c r="CI7" s="174"/>
      <c r="CJ7" s="174">
        <v>19</v>
      </c>
      <c r="CK7" s="174">
        <v>20</v>
      </c>
      <c r="CL7" s="100">
        <f t="shared" si="22"/>
        <v>1466.1</v>
      </c>
      <c r="CM7" s="308" t="str">
        <f>CA7</f>
        <v>LUNES</v>
      </c>
      <c r="CN7" s="318">
        <f>CB7</f>
        <v>42492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>LUNES</v>
      </c>
      <c r="CZ7" s="306">
        <f>CN7</f>
        <v>42492</v>
      </c>
      <c r="DA7" s="99">
        <v>761</v>
      </c>
      <c r="DB7" s="83">
        <f t="shared" si="27"/>
        <v>2663.5</v>
      </c>
      <c r="DC7" s="174">
        <v>82</v>
      </c>
      <c r="DD7" s="83">
        <f t="shared" si="28"/>
        <v>287</v>
      </c>
      <c r="DE7" s="174">
        <v>2772</v>
      </c>
      <c r="DF7" s="83">
        <f t="shared" si="29"/>
        <v>19404</v>
      </c>
      <c r="DG7" s="174"/>
      <c r="DH7" s="174">
        <v>13</v>
      </c>
      <c r="DI7" s="174">
        <v>13</v>
      </c>
      <c r="DJ7" s="100">
        <f t="shared" si="30"/>
        <v>1719.5769230769231</v>
      </c>
      <c r="DK7" s="308" t="str">
        <f>CY7</f>
        <v>LUNES</v>
      </c>
      <c r="DL7" s="310">
        <f>CZ7</f>
        <v>42492</v>
      </c>
      <c r="DM7" s="102">
        <v>71</v>
      </c>
      <c r="DN7" s="74">
        <f t="shared" si="31"/>
        <v>266.25</v>
      </c>
      <c r="DO7" s="1">
        <v>68</v>
      </c>
      <c r="DP7" s="74">
        <f t="shared" si="32"/>
        <v>255</v>
      </c>
      <c r="DQ7" s="1">
        <v>359</v>
      </c>
      <c r="DR7" s="74">
        <f t="shared" si="33"/>
        <v>2692.5</v>
      </c>
      <c r="DS7" s="1"/>
      <c r="DT7" s="1">
        <v>4</v>
      </c>
      <c r="DU7" s="110">
        <f t="shared" si="34"/>
        <v>4</v>
      </c>
      <c r="DV7" s="108">
        <f t="shared" si="35"/>
        <v>803.4375</v>
      </c>
      <c r="DX7" s="337"/>
      <c r="DY7" s="73" t="s">
        <v>94</v>
      </c>
    </row>
    <row r="8" spans="2:129" ht="19.5" thickBot="1" x14ac:dyDescent="0.35">
      <c r="B8" s="274">
        <v>125</v>
      </c>
      <c r="C8" s="38" t="s">
        <v>145</v>
      </c>
      <c r="D8" s="132">
        <f t="shared" si="11"/>
        <v>42494</v>
      </c>
      <c r="E8" s="144">
        <v>76839</v>
      </c>
      <c r="F8" s="144">
        <v>105987</v>
      </c>
      <c r="G8" s="2">
        <v>41274</v>
      </c>
      <c r="H8" s="170"/>
      <c r="I8" s="171">
        <v>34020</v>
      </c>
      <c r="J8" s="24">
        <f t="shared" si="0"/>
        <v>258120</v>
      </c>
      <c r="K8" s="7">
        <v>6438.5</v>
      </c>
      <c r="L8" s="7">
        <v>49150.5</v>
      </c>
      <c r="M8" s="23">
        <f t="shared" si="1"/>
        <v>313709</v>
      </c>
      <c r="N8" s="47"/>
      <c r="O8" s="48"/>
      <c r="P8" s="8">
        <f t="shared" si="2"/>
        <v>42494</v>
      </c>
      <c r="Q8" s="3">
        <v>88250</v>
      </c>
      <c r="R8" s="3">
        <v>2457</v>
      </c>
      <c r="S8" s="3">
        <v>2075</v>
      </c>
      <c r="T8" s="3"/>
      <c r="U8" s="3"/>
      <c r="V8" s="3"/>
      <c r="W8" s="3">
        <v>464</v>
      </c>
      <c r="X8" s="3">
        <v>58</v>
      </c>
      <c r="Y8" s="3"/>
      <c r="Z8" s="3"/>
      <c r="AA8" s="6"/>
      <c r="AB8" s="3">
        <v>350</v>
      </c>
      <c r="AC8" s="3">
        <v>1000</v>
      </c>
      <c r="AD8" s="3"/>
      <c r="AE8" s="3"/>
      <c r="AF8" s="3"/>
      <c r="AG8" s="3"/>
      <c r="AH8" s="3"/>
      <c r="AI8" s="3"/>
      <c r="AJ8" s="25"/>
      <c r="AK8" s="3"/>
      <c r="AL8" s="53"/>
      <c r="AM8" s="44">
        <f t="shared" si="3"/>
        <v>94654</v>
      </c>
      <c r="AN8" s="9">
        <v>0</v>
      </c>
      <c r="AO8" s="9">
        <f t="shared" si="4"/>
        <v>313709</v>
      </c>
      <c r="AP8" s="49">
        <f>'[2]MAY 16'!$I$8</f>
        <v>9971.25</v>
      </c>
      <c r="AQ8" s="46">
        <f t="shared" si="12"/>
        <v>418334.25</v>
      </c>
      <c r="AS8" s="276">
        <f t="shared" si="5"/>
        <v>125</v>
      </c>
      <c r="AT8" s="5" t="str">
        <f t="shared" si="5"/>
        <v>MIERCOLES</v>
      </c>
      <c r="AU8" s="8">
        <f t="shared" si="5"/>
        <v>42494</v>
      </c>
      <c r="AV8" s="69">
        <f t="shared" si="6"/>
        <v>10977</v>
      </c>
      <c r="AW8" s="69">
        <f t="shared" si="6"/>
        <v>15141</v>
      </c>
      <c r="AX8" s="69">
        <f t="shared" si="7"/>
        <v>6879</v>
      </c>
      <c r="AY8" s="69">
        <f t="shared" si="13"/>
        <v>0</v>
      </c>
      <c r="AZ8" s="157">
        <f t="shared" si="13"/>
        <v>4860</v>
      </c>
      <c r="BA8" s="159">
        <f t="shared" si="8"/>
        <v>37857</v>
      </c>
      <c r="BC8" s="309"/>
      <c r="BD8" s="313"/>
      <c r="BE8" s="135">
        <v>2197</v>
      </c>
      <c r="BF8" s="82">
        <f t="shared" si="36"/>
        <v>7689.5</v>
      </c>
      <c r="BG8" s="79">
        <v>455</v>
      </c>
      <c r="BH8" s="82">
        <f t="shared" si="14"/>
        <v>1592.5</v>
      </c>
      <c r="BI8" s="79">
        <v>5712</v>
      </c>
      <c r="BJ8" s="82">
        <f t="shared" si="15"/>
        <v>39984</v>
      </c>
      <c r="BK8" s="79">
        <v>26</v>
      </c>
      <c r="BL8" s="174">
        <v>26</v>
      </c>
      <c r="BM8" s="174">
        <v>25</v>
      </c>
      <c r="BN8" s="119">
        <f t="shared" si="9"/>
        <v>1970.64</v>
      </c>
      <c r="BO8" s="309"/>
      <c r="BP8" s="315"/>
      <c r="BQ8" s="99">
        <v>2147</v>
      </c>
      <c r="BR8" s="83">
        <f t="shared" si="16"/>
        <v>7514.5</v>
      </c>
      <c r="BS8" s="174">
        <v>270</v>
      </c>
      <c r="BT8" s="83">
        <f t="shared" si="17"/>
        <v>945</v>
      </c>
      <c r="BU8" s="174">
        <v>7246</v>
      </c>
      <c r="BV8" s="83">
        <f t="shared" si="18"/>
        <v>50722</v>
      </c>
      <c r="BW8" s="174">
        <v>27</v>
      </c>
      <c r="BX8" s="174">
        <v>25</v>
      </c>
      <c r="BY8" s="174">
        <v>26</v>
      </c>
      <c r="BZ8" s="100">
        <f t="shared" si="10"/>
        <v>2276.2115384615386</v>
      </c>
      <c r="CA8" s="309"/>
      <c r="CB8" s="317"/>
      <c r="CC8" s="99">
        <v>1761</v>
      </c>
      <c r="CD8" s="74">
        <f t="shared" si="19"/>
        <v>5283</v>
      </c>
      <c r="CE8" s="174">
        <v>280</v>
      </c>
      <c r="CF8" s="74">
        <f t="shared" si="20"/>
        <v>840</v>
      </c>
      <c r="CG8" s="174">
        <v>3416</v>
      </c>
      <c r="CH8" s="74">
        <f t="shared" si="21"/>
        <v>20496</v>
      </c>
      <c r="CI8" s="174">
        <v>23</v>
      </c>
      <c r="CJ8" s="174">
        <v>16</v>
      </c>
      <c r="CK8" s="174">
        <v>20</v>
      </c>
      <c r="CL8" s="100">
        <f t="shared" si="22"/>
        <v>1330.95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>
        <v>682</v>
      </c>
      <c r="DB8" s="83">
        <f t="shared" si="27"/>
        <v>2387</v>
      </c>
      <c r="DC8" s="174">
        <v>101</v>
      </c>
      <c r="DD8" s="83">
        <f t="shared" si="28"/>
        <v>353.5</v>
      </c>
      <c r="DE8" s="174">
        <v>2777</v>
      </c>
      <c r="DF8" s="83">
        <f t="shared" si="29"/>
        <v>19439</v>
      </c>
      <c r="DG8" s="174">
        <v>13</v>
      </c>
      <c r="DH8" s="174">
        <v>13</v>
      </c>
      <c r="DI8" s="174">
        <v>13</v>
      </c>
      <c r="DJ8" s="100">
        <f t="shared" si="30"/>
        <v>1706.1153846153845</v>
      </c>
      <c r="DK8" s="309"/>
      <c r="DL8" s="311"/>
      <c r="DM8" s="102">
        <v>86</v>
      </c>
      <c r="DN8" s="74">
        <f t="shared" si="31"/>
        <v>322.5</v>
      </c>
      <c r="DO8" s="1">
        <v>262</v>
      </c>
      <c r="DP8" s="74">
        <f t="shared" si="32"/>
        <v>982.5</v>
      </c>
      <c r="DQ8" s="1">
        <v>714</v>
      </c>
      <c r="DR8" s="74">
        <f t="shared" si="33"/>
        <v>5355</v>
      </c>
      <c r="DS8" s="1">
        <v>5</v>
      </c>
      <c r="DT8" s="1">
        <v>5</v>
      </c>
      <c r="DU8" s="110">
        <f t="shared" si="34"/>
        <v>5</v>
      </c>
      <c r="DV8" s="108">
        <f t="shared" si="35"/>
        <v>1332</v>
      </c>
      <c r="DX8" s="337"/>
      <c r="DY8" s="73" t="s">
        <v>95</v>
      </c>
    </row>
    <row r="9" spans="2:129" ht="19.5" thickBot="1" x14ac:dyDescent="0.35">
      <c r="B9" s="274">
        <v>126</v>
      </c>
      <c r="C9" s="38" t="s">
        <v>25</v>
      </c>
      <c r="D9" s="132">
        <f t="shared" si="11"/>
        <v>42495</v>
      </c>
      <c r="E9" s="144">
        <v>78379</v>
      </c>
      <c r="F9" s="144">
        <v>100940</v>
      </c>
      <c r="G9" s="2">
        <v>41166</v>
      </c>
      <c r="H9" s="170"/>
      <c r="I9" s="171">
        <v>35945</v>
      </c>
      <c r="J9" s="24">
        <f t="shared" si="0"/>
        <v>256430</v>
      </c>
      <c r="K9" s="7">
        <v>6799</v>
      </c>
      <c r="L9" s="7">
        <v>49443</v>
      </c>
      <c r="M9" s="23">
        <f t="shared" si="1"/>
        <v>312672</v>
      </c>
      <c r="N9" s="47"/>
      <c r="O9" s="48"/>
      <c r="P9" s="8">
        <f t="shared" si="2"/>
        <v>42495</v>
      </c>
      <c r="Q9" s="3">
        <v>86750</v>
      </c>
      <c r="R9" s="3">
        <v>2340</v>
      </c>
      <c r="S9" s="3">
        <v>3955</v>
      </c>
      <c r="T9" s="3"/>
      <c r="U9" s="3"/>
      <c r="V9" s="3"/>
      <c r="W9" s="3">
        <v>58</v>
      </c>
      <c r="X9" s="3">
        <v>174</v>
      </c>
      <c r="Y9" s="3"/>
      <c r="Z9" s="3"/>
      <c r="AA9" s="6"/>
      <c r="AB9" s="3"/>
      <c r="AC9" s="3">
        <v>1500</v>
      </c>
      <c r="AD9" s="3"/>
      <c r="AE9" s="3"/>
      <c r="AF9" s="3"/>
      <c r="AG9" s="3"/>
      <c r="AH9" s="3"/>
      <c r="AI9" s="3"/>
      <c r="AJ9" s="25"/>
      <c r="AK9" s="3"/>
      <c r="AL9" s="53">
        <v>6036</v>
      </c>
      <c r="AM9" s="44">
        <f t="shared" si="3"/>
        <v>100813</v>
      </c>
      <c r="AN9" s="9">
        <v>0</v>
      </c>
      <c r="AO9" s="9">
        <f t="shared" si="4"/>
        <v>312672</v>
      </c>
      <c r="AP9" s="49">
        <f>'[2]MAY 16'!$I$9</f>
        <v>10027.5</v>
      </c>
      <c r="AQ9" s="46">
        <f t="shared" si="12"/>
        <v>423512.5</v>
      </c>
      <c r="AS9" s="276">
        <f t="shared" si="5"/>
        <v>126</v>
      </c>
      <c r="AT9" s="5" t="str">
        <f t="shared" si="5"/>
        <v>JUEVES</v>
      </c>
      <c r="AU9" s="8">
        <f t="shared" si="5"/>
        <v>42495</v>
      </c>
      <c r="AV9" s="69">
        <f t="shared" si="6"/>
        <v>11197</v>
      </c>
      <c r="AW9" s="69">
        <f t="shared" si="6"/>
        <v>14420</v>
      </c>
      <c r="AX9" s="69">
        <f t="shared" si="7"/>
        <v>6861</v>
      </c>
      <c r="AY9" s="69">
        <f t="shared" si="13"/>
        <v>0</v>
      </c>
      <c r="AZ9" s="157">
        <f t="shared" si="13"/>
        <v>5135</v>
      </c>
      <c r="BA9" s="159">
        <f t="shared" si="8"/>
        <v>37613</v>
      </c>
      <c r="BC9" s="308" t="str">
        <f>C7</f>
        <v>MARTES</v>
      </c>
      <c r="BD9" s="312">
        <f>AU7</f>
        <v>42493</v>
      </c>
      <c r="BE9" s="135">
        <v>2410</v>
      </c>
      <c r="BF9" s="82">
        <f t="shared" si="36"/>
        <v>8435</v>
      </c>
      <c r="BG9" s="79">
        <v>349</v>
      </c>
      <c r="BH9" s="82">
        <f t="shared" si="14"/>
        <v>1221.5</v>
      </c>
      <c r="BI9" s="79">
        <v>5629</v>
      </c>
      <c r="BJ9" s="82">
        <f t="shared" si="15"/>
        <v>39403</v>
      </c>
      <c r="BK9" s="79"/>
      <c r="BL9" s="174">
        <v>26</v>
      </c>
      <c r="BM9" s="174">
        <v>27</v>
      </c>
      <c r="BN9" s="119">
        <f t="shared" si="9"/>
        <v>1817.0185185185185</v>
      </c>
      <c r="BO9" s="308" t="str">
        <f>BC9</f>
        <v>MARTES</v>
      </c>
      <c r="BP9" s="314">
        <f>BD9</f>
        <v>42493</v>
      </c>
      <c r="BQ9" s="99">
        <v>2357</v>
      </c>
      <c r="BR9" s="83">
        <f t="shared" si="16"/>
        <v>8249.5</v>
      </c>
      <c r="BS9" s="174">
        <v>266</v>
      </c>
      <c r="BT9" s="83">
        <f t="shared" si="17"/>
        <v>931</v>
      </c>
      <c r="BU9" s="174">
        <v>7351</v>
      </c>
      <c r="BV9" s="83">
        <f t="shared" si="18"/>
        <v>51457</v>
      </c>
      <c r="BW9" s="174"/>
      <c r="BX9" s="174">
        <v>26</v>
      </c>
      <c r="BY9" s="174">
        <v>25</v>
      </c>
      <c r="BZ9" s="100">
        <f t="shared" si="10"/>
        <v>2425.5</v>
      </c>
      <c r="CA9" s="308" t="str">
        <f>BO9</f>
        <v>MARTES</v>
      </c>
      <c r="CB9" s="316">
        <f>BP9</f>
        <v>42493</v>
      </c>
      <c r="CC9" s="99">
        <v>2026</v>
      </c>
      <c r="CD9" s="74">
        <f t="shared" si="19"/>
        <v>6078</v>
      </c>
      <c r="CE9" s="174">
        <v>359</v>
      </c>
      <c r="CF9" s="74">
        <f t="shared" si="20"/>
        <v>1077</v>
      </c>
      <c r="CG9" s="174">
        <v>4053</v>
      </c>
      <c r="CH9" s="74">
        <f t="shared" si="21"/>
        <v>24318</v>
      </c>
      <c r="CI9" s="174"/>
      <c r="CJ9" s="174">
        <v>21</v>
      </c>
      <c r="CK9" s="174">
        <v>21</v>
      </c>
      <c r="CL9" s="100">
        <f t="shared" si="22"/>
        <v>1498.7142857142858</v>
      </c>
      <c r="CM9" s="308" t="str">
        <f>CA9</f>
        <v>MARTES</v>
      </c>
      <c r="CN9" s="318">
        <f>CB9</f>
        <v>42493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>MARTES</v>
      </c>
      <c r="CZ9" s="306">
        <f>CN9</f>
        <v>42493</v>
      </c>
      <c r="DA9" s="99">
        <v>842</v>
      </c>
      <c r="DB9" s="83">
        <f t="shared" si="27"/>
        <v>2947</v>
      </c>
      <c r="DC9" s="174">
        <v>79</v>
      </c>
      <c r="DD9" s="83">
        <f t="shared" si="28"/>
        <v>276.5</v>
      </c>
      <c r="DE9" s="174">
        <v>2717</v>
      </c>
      <c r="DF9" s="83">
        <f t="shared" si="29"/>
        <v>19019</v>
      </c>
      <c r="DG9" s="174"/>
      <c r="DH9" s="174">
        <v>15</v>
      </c>
      <c r="DI9" s="174">
        <v>14</v>
      </c>
      <c r="DJ9" s="100">
        <f t="shared" si="30"/>
        <v>1588.75</v>
      </c>
      <c r="DK9" s="308" t="str">
        <f>CY9</f>
        <v>MARTES</v>
      </c>
      <c r="DL9" s="310">
        <f>CZ9</f>
        <v>42493</v>
      </c>
      <c r="DM9" s="102">
        <v>35</v>
      </c>
      <c r="DN9" s="74">
        <f t="shared" si="31"/>
        <v>131.25</v>
      </c>
      <c r="DO9" s="1">
        <v>82</v>
      </c>
      <c r="DP9" s="74">
        <f t="shared" si="32"/>
        <v>307.5</v>
      </c>
      <c r="DQ9" s="1">
        <v>350</v>
      </c>
      <c r="DR9" s="74">
        <f t="shared" si="33"/>
        <v>2625</v>
      </c>
      <c r="DS9" s="1"/>
      <c r="DT9" s="1">
        <v>4</v>
      </c>
      <c r="DU9" s="110">
        <f t="shared" si="34"/>
        <v>4</v>
      </c>
      <c r="DV9" s="108">
        <f t="shared" si="35"/>
        <v>765.9375</v>
      </c>
    </row>
    <row r="10" spans="2:129" ht="19.5" thickBot="1" x14ac:dyDescent="0.35">
      <c r="B10" s="274">
        <v>127</v>
      </c>
      <c r="C10" s="38" t="s">
        <v>26</v>
      </c>
      <c r="D10" s="132">
        <f t="shared" si="11"/>
        <v>42496</v>
      </c>
      <c r="E10" s="144">
        <v>63021</v>
      </c>
      <c r="F10" s="144">
        <v>89502</v>
      </c>
      <c r="G10" s="2">
        <v>35424</v>
      </c>
      <c r="H10" s="170"/>
      <c r="I10" s="171">
        <v>33306</v>
      </c>
      <c r="J10" s="24">
        <f t="shared" si="0"/>
        <v>221253</v>
      </c>
      <c r="K10" s="7">
        <v>7298.5</v>
      </c>
      <c r="L10" s="7">
        <v>31502</v>
      </c>
      <c r="M10" s="23">
        <f t="shared" si="1"/>
        <v>260053.5</v>
      </c>
      <c r="N10" s="47"/>
      <c r="O10" s="48"/>
      <c r="P10" s="8">
        <f t="shared" si="2"/>
        <v>42496</v>
      </c>
      <c r="Q10" s="3">
        <v>0</v>
      </c>
      <c r="R10" s="3"/>
      <c r="S10" s="3"/>
      <c r="T10" s="3"/>
      <c r="U10" s="3"/>
      <c r="V10" s="3"/>
      <c r="W10" s="3"/>
      <c r="X10" s="3"/>
      <c r="Y10" s="3"/>
      <c r="Z10" s="3"/>
      <c r="AA10" s="6"/>
      <c r="AB10" s="3"/>
      <c r="AC10" s="3"/>
      <c r="AD10" s="3"/>
      <c r="AE10" s="3"/>
      <c r="AF10" s="3"/>
      <c r="AG10" s="3"/>
      <c r="AH10" s="3"/>
      <c r="AI10" s="3"/>
      <c r="AJ10" s="25"/>
      <c r="AK10" s="3"/>
      <c r="AL10" s="53"/>
      <c r="AM10" s="44">
        <f t="shared" si="3"/>
        <v>0</v>
      </c>
      <c r="AN10" s="9">
        <v>0</v>
      </c>
      <c r="AO10" s="9">
        <f t="shared" si="4"/>
        <v>260053.5</v>
      </c>
      <c r="AP10" s="49">
        <f>'[2]MAY 16'!$I$10</f>
        <v>9210</v>
      </c>
      <c r="AQ10" s="46">
        <f t="shared" si="12"/>
        <v>269263.5</v>
      </c>
      <c r="AS10" s="276">
        <f t="shared" si="5"/>
        <v>127</v>
      </c>
      <c r="AT10" s="5" t="str">
        <f t="shared" si="5"/>
        <v>VIERNES</v>
      </c>
      <c r="AU10" s="8">
        <f t="shared" si="5"/>
        <v>42496</v>
      </c>
      <c r="AV10" s="69">
        <f t="shared" si="6"/>
        <v>9003</v>
      </c>
      <c r="AW10" s="69">
        <f t="shared" si="6"/>
        <v>12786</v>
      </c>
      <c r="AX10" s="69">
        <f t="shared" si="7"/>
        <v>5904</v>
      </c>
      <c r="AY10" s="69">
        <f t="shared" si="13"/>
        <v>0</v>
      </c>
      <c r="AZ10" s="157">
        <f t="shared" si="13"/>
        <v>4758</v>
      </c>
      <c r="BA10" s="159">
        <f t="shared" si="8"/>
        <v>32451</v>
      </c>
      <c r="BC10" s="309"/>
      <c r="BD10" s="313"/>
      <c r="BE10" s="135">
        <v>1927</v>
      </c>
      <c r="BF10" s="82">
        <f t="shared" si="36"/>
        <v>6744.5</v>
      </c>
      <c r="BG10" s="79">
        <v>318</v>
      </c>
      <c r="BH10" s="82">
        <f t="shared" si="14"/>
        <v>1113</v>
      </c>
      <c r="BI10" s="79">
        <v>5308</v>
      </c>
      <c r="BJ10" s="82">
        <f t="shared" si="15"/>
        <v>37156</v>
      </c>
      <c r="BK10" s="79">
        <v>27</v>
      </c>
      <c r="BL10" s="174">
        <v>27</v>
      </c>
      <c r="BM10" s="174">
        <v>26</v>
      </c>
      <c r="BN10" s="119">
        <f t="shared" si="9"/>
        <v>1731.2884615384614</v>
      </c>
      <c r="BO10" s="309"/>
      <c r="BP10" s="315"/>
      <c r="BQ10" s="99">
        <v>2183</v>
      </c>
      <c r="BR10" s="83">
        <f t="shared" si="16"/>
        <v>7640.5</v>
      </c>
      <c r="BS10" s="174">
        <v>232</v>
      </c>
      <c r="BT10" s="83">
        <f t="shared" si="17"/>
        <v>812</v>
      </c>
      <c r="BU10" s="174">
        <v>7148</v>
      </c>
      <c r="BV10" s="83">
        <f t="shared" si="18"/>
        <v>50036</v>
      </c>
      <c r="BW10" s="174">
        <v>28</v>
      </c>
      <c r="BX10" s="174">
        <v>27</v>
      </c>
      <c r="BY10" s="174">
        <v>27</v>
      </c>
      <c r="BZ10" s="100">
        <f t="shared" si="10"/>
        <v>2166.2407407407409</v>
      </c>
      <c r="CA10" s="309"/>
      <c r="CB10" s="317"/>
      <c r="CC10" s="99">
        <v>1926</v>
      </c>
      <c r="CD10" s="74">
        <f t="shared" si="19"/>
        <v>5778</v>
      </c>
      <c r="CE10" s="174">
        <v>293</v>
      </c>
      <c r="CF10" s="74">
        <f t="shared" si="20"/>
        <v>879</v>
      </c>
      <c r="CG10" s="174">
        <v>3617</v>
      </c>
      <c r="CH10" s="74">
        <f t="shared" si="21"/>
        <v>21702</v>
      </c>
      <c r="CI10" s="174">
        <v>21</v>
      </c>
      <c r="CJ10" s="174">
        <v>18</v>
      </c>
      <c r="CK10" s="174">
        <v>17</v>
      </c>
      <c r="CL10" s="100">
        <f t="shared" si="22"/>
        <v>1668.1764705882354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>
        <v>652</v>
      </c>
      <c r="DB10" s="83">
        <f t="shared" si="27"/>
        <v>2282</v>
      </c>
      <c r="DC10" s="174">
        <v>78</v>
      </c>
      <c r="DD10" s="83">
        <f t="shared" si="28"/>
        <v>273</v>
      </c>
      <c r="DE10" s="174">
        <v>2611</v>
      </c>
      <c r="DF10" s="83">
        <f t="shared" si="29"/>
        <v>18277</v>
      </c>
      <c r="DG10" s="174">
        <v>14</v>
      </c>
      <c r="DH10" s="174">
        <v>13</v>
      </c>
      <c r="DI10" s="174">
        <v>13</v>
      </c>
      <c r="DJ10" s="100">
        <f t="shared" si="30"/>
        <v>1602.4615384615386</v>
      </c>
      <c r="DK10" s="309"/>
      <c r="DL10" s="311"/>
      <c r="DM10" s="102">
        <v>81</v>
      </c>
      <c r="DN10" s="74">
        <f t="shared" si="31"/>
        <v>303.75</v>
      </c>
      <c r="DO10" s="1">
        <v>192</v>
      </c>
      <c r="DP10" s="74">
        <f t="shared" si="32"/>
        <v>720</v>
      </c>
      <c r="DQ10" s="1">
        <v>686</v>
      </c>
      <c r="DR10" s="74">
        <f t="shared" si="33"/>
        <v>5145</v>
      </c>
      <c r="DS10" s="1">
        <v>5</v>
      </c>
      <c r="DT10" s="1">
        <v>5</v>
      </c>
      <c r="DU10" s="110">
        <f t="shared" si="34"/>
        <v>5</v>
      </c>
      <c r="DV10" s="108">
        <f t="shared" si="35"/>
        <v>1233.75</v>
      </c>
    </row>
    <row r="11" spans="2:129" ht="19.5" thickBot="1" x14ac:dyDescent="0.35">
      <c r="B11" s="274">
        <v>128</v>
      </c>
      <c r="C11" s="38" t="s">
        <v>147</v>
      </c>
      <c r="D11" s="132">
        <f t="shared" si="11"/>
        <v>42497</v>
      </c>
      <c r="E11" s="144">
        <v>52654</v>
      </c>
      <c r="F11" s="144">
        <v>76188</v>
      </c>
      <c r="G11" s="2">
        <v>27132</v>
      </c>
      <c r="H11" s="170"/>
      <c r="I11" s="171">
        <v>27062</v>
      </c>
      <c r="J11" s="24">
        <f t="shared" si="0"/>
        <v>183036</v>
      </c>
      <c r="K11" s="7">
        <v>6335</v>
      </c>
      <c r="L11" s="7">
        <v>18817</v>
      </c>
      <c r="M11" s="23">
        <f t="shared" si="1"/>
        <v>208188</v>
      </c>
      <c r="N11" s="47"/>
      <c r="O11" s="48"/>
      <c r="P11" s="8">
        <f t="shared" si="2"/>
        <v>42497</v>
      </c>
      <c r="Q11" s="3">
        <v>0</v>
      </c>
      <c r="R11" s="3"/>
      <c r="S11" s="3"/>
      <c r="T11" s="3"/>
      <c r="U11" s="3"/>
      <c r="V11" s="3"/>
      <c r="W11" s="3"/>
      <c r="X11" s="3"/>
      <c r="Y11" s="3"/>
      <c r="Z11" s="3"/>
      <c r="AA11" s="6"/>
      <c r="AB11" s="3"/>
      <c r="AC11" s="3"/>
      <c r="AD11" s="3"/>
      <c r="AE11" s="3"/>
      <c r="AF11" s="3"/>
      <c r="AG11" s="3"/>
      <c r="AH11" s="3"/>
      <c r="AI11" s="3"/>
      <c r="AJ11" s="25"/>
      <c r="AK11" s="3"/>
      <c r="AL11" s="53"/>
      <c r="AM11" s="44">
        <f t="shared" si="3"/>
        <v>0</v>
      </c>
      <c r="AN11" s="9">
        <v>0</v>
      </c>
      <c r="AO11" s="9">
        <f t="shared" si="4"/>
        <v>208188</v>
      </c>
      <c r="AP11" s="49">
        <f>'[2]MAY 16'!$I$11</f>
        <v>9495</v>
      </c>
      <c r="AQ11" s="46">
        <f t="shared" si="12"/>
        <v>217683</v>
      </c>
      <c r="AS11" s="276">
        <f t="shared" si="5"/>
        <v>128</v>
      </c>
      <c r="AT11" s="5" t="str">
        <f t="shared" si="5"/>
        <v>SABADO</v>
      </c>
      <c r="AU11" s="8">
        <f t="shared" si="5"/>
        <v>42497</v>
      </c>
      <c r="AV11" s="69">
        <f t="shared" si="6"/>
        <v>7522</v>
      </c>
      <c r="AW11" s="69">
        <f t="shared" si="6"/>
        <v>10884</v>
      </c>
      <c r="AX11" s="69">
        <f t="shared" si="7"/>
        <v>4522</v>
      </c>
      <c r="AY11" s="69">
        <f t="shared" si="13"/>
        <v>0</v>
      </c>
      <c r="AZ11" s="157">
        <f t="shared" si="13"/>
        <v>3866</v>
      </c>
      <c r="BA11" s="159">
        <f t="shared" si="8"/>
        <v>26794</v>
      </c>
      <c r="BC11" s="308" t="str">
        <f>C8</f>
        <v>MIERCOLES</v>
      </c>
      <c r="BD11" s="312">
        <f>AU8</f>
        <v>42494</v>
      </c>
      <c r="BE11" s="135">
        <v>2581</v>
      </c>
      <c r="BF11" s="82">
        <f t="shared" si="36"/>
        <v>9033.5</v>
      </c>
      <c r="BG11" s="79">
        <v>335</v>
      </c>
      <c r="BH11" s="82">
        <f t="shared" si="14"/>
        <v>1172.5</v>
      </c>
      <c r="BI11" s="79">
        <v>5618</v>
      </c>
      <c r="BJ11" s="82">
        <f t="shared" si="15"/>
        <v>39326</v>
      </c>
      <c r="BK11" s="79"/>
      <c r="BL11" s="174">
        <v>28</v>
      </c>
      <c r="BM11" s="174">
        <v>28</v>
      </c>
      <c r="BN11" s="119">
        <f t="shared" si="9"/>
        <v>1769</v>
      </c>
      <c r="BO11" s="308" t="str">
        <f>BC11</f>
        <v>MIERCOLES</v>
      </c>
      <c r="BP11" s="314">
        <f>BD11</f>
        <v>42494</v>
      </c>
      <c r="BQ11" s="99">
        <v>2408</v>
      </c>
      <c r="BR11" s="83">
        <f t="shared" si="16"/>
        <v>8428</v>
      </c>
      <c r="BS11" s="174">
        <v>299</v>
      </c>
      <c r="BT11" s="83">
        <f t="shared" si="17"/>
        <v>1046.5</v>
      </c>
      <c r="BU11" s="174">
        <v>7686</v>
      </c>
      <c r="BV11" s="83">
        <f t="shared" si="18"/>
        <v>53802</v>
      </c>
      <c r="BW11" s="174"/>
      <c r="BX11" s="174">
        <v>28</v>
      </c>
      <c r="BY11" s="174">
        <v>27</v>
      </c>
      <c r="BZ11" s="100">
        <f t="shared" si="10"/>
        <v>2343.5740740740739</v>
      </c>
      <c r="CA11" s="308" t="str">
        <f>BO11</f>
        <v>MIERCOLES</v>
      </c>
      <c r="CB11" s="316">
        <f>BP11</f>
        <v>42494</v>
      </c>
      <c r="CC11" s="99">
        <v>1846</v>
      </c>
      <c r="CD11" s="74">
        <f t="shared" si="19"/>
        <v>5538</v>
      </c>
      <c r="CE11" s="174">
        <v>310</v>
      </c>
      <c r="CF11" s="74">
        <f t="shared" si="20"/>
        <v>930</v>
      </c>
      <c r="CG11" s="174">
        <v>3481</v>
      </c>
      <c r="CH11" s="74">
        <f t="shared" si="21"/>
        <v>20886</v>
      </c>
      <c r="CI11" s="174"/>
      <c r="CJ11" s="174">
        <v>21</v>
      </c>
      <c r="CK11" s="174">
        <v>17</v>
      </c>
      <c r="CL11" s="100">
        <f t="shared" si="22"/>
        <v>1609.0588235294117</v>
      </c>
      <c r="CM11" s="308" t="str">
        <f>CA11</f>
        <v>MIERCOLES</v>
      </c>
      <c r="CN11" s="318">
        <f>CB11</f>
        <v>42494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MIERCOLES</v>
      </c>
      <c r="CZ11" s="306">
        <f>CN11</f>
        <v>42494</v>
      </c>
      <c r="DA11" s="99">
        <v>774</v>
      </c>
      <c r="DB11" s="83">
        <f t="shared" si="27"/>
        <v>2709</v>
      </c>
      <c r="DC11" s="174">
        <v>99</v>
      </c>
      <c r="DD11" s="83">
        <f t="shared" si="28"/>
        <v>346.5</v>
      </c>
      <c r="DE11" s="174">
        <v>2255</v>
      </c>
      <c r="DF11" s="83">
        <f t="shared" si="29"/>
        <v>15785</v>
      </c>
      <c r="DG11" s="174"/>
      <c r="DH11" s="174">
        <v>12</v>
      </c>
      <c r="DI11" s="174">
        <v>12</v>
      </c>
      <c r="DJ11" s="100">
        <f t="shared" si="30"/>
        <v>1570.0416666666667</v>
      </c>
      <c r="DK11" s="308" t="str">
        <f>CY11</f>
        <v>MIERCOLES</v>
      </c>
      <c r="DL11" s="310">
        <f>CZ11</f>
        <v>42494</v>
      </c>
      <c r="DM11" s="102">
        <v>73</v>
      </c>
      <c r="DN11" s="74">
        <f t="shared" si="31"/>
        <v>273.75</v>
      </c>
      <c r="DO11" s="1">
        <v>134</v>
      </c>
      <c r="DP11" s="74">
        <f t="shared" si="32"/>
        <v>502.5</v>
      </c>
      <c r="DQ11" s="1">
        <v>567</v>
      </c>
      <c r="DR11" s="74">
        <f t="shared" si="33"/>
        <v>4252.5</v>
      </c>
      <c r="DS11" s="1"/>
      <c r="DT11" s="1">
        <v>5</v>
      </c>
      <c r="DU11" s="110">
        <f t="shared" si="34"/>
        <v>5</v>
      </c>
      <c r="DV11" s="108">
        <f t="shared" si="35"/>
        <v>1005.75</v>
      </c>
    </row>
    <row r="12" spans="2:129" ht="19.5" thickBot="1" x14ac:dyDescent="0.35">
      <c r="B12" s="274">
        <v>129</v>
      </c>
      <c r="C12" s="38" t="s">
        <v>144</v>
      </c>
      <c r="D12" s="132">
        <f t="shared" si="11"/>
        <v>42498</v>
      </c>
      <c r="E12" s="144">
        <v>41797</v>
      </c>
      <c r="F12" s="144">
        <v>50813</v>
      </c>
      <c r="G12" s="2">
        <v>14016</v>
      </c>
      <c r="H12" s="170"/>
      <c r="I12" s="171">
        <v>10199</v>
      </c>
      <c r="J12" s="24">
        <f t="shared" si="0"/>
        <v>116825</v>
      </c>
      <c r="K12" s="7">
        <v>4669</v>
      </c>
      <c r="L12" s="7">
        <v>8749.5</v>
      </c>
      <c r="M12" s="23">
        <f t="shared" si="1"/>
        <v>130243.5</v>
      </c>
      <c r="N12" s="47"/>
      <c r="O12" s="48"/>
      <c r="P12" s="8">
        <f t="shared" si="2"/>
        <v>42498</v>
      </c>
      <c r="Q12" s="3">
        <v>0</v>
      </c>
      <c r="R12" s="3"/>
      <c r="S12" s="3"/>
      <c r="T12" s="3"/>
      <c r="U12" s="3"/>
      <c r="V12" s="3"/>
      <c r="W12" s="3"/>
      <c r="X12" s="3"/>
      <c r="Y12" s="3"/>
      <c r="Z12" s="3"/>
      <c r="AA12" s="6"/>
      <c r="AB12" s="3"/>
      <c r="AC12" s="3"/>
      <c r="AD12" s="3"/>
      <c r="AE12" s="3"/>
      <c r="AF12" s="3"/>
      <c r="AG12" s="3"/>
      <c r="AH12" s="3"/>
      <c r="AI12" s="3"/>
      <c r="AJ12" s="25"/>
      <c r="AK12" s="3"/>
      <c r="AL12" s="53"/>
      <c r="AM12" s="44">
        <f t="shared" si="3"/>
        <v>0</v>
      </c>
      <c r="AN12" s="9">
        <v>0</v>
      </c>
      <c r="AO12" s="9">
        <f t="shared" si="4"/>
        <v>130243.5</v>
      </c>
      <c r="AP12" s="49">
        <f>'[2]MAY 16'!$I$12</f>
        <v>5992.5</v>
      </c>
      <c r="AQ12" s="46">
        <f t="shared" si="12"/>
        <v>136236</v>
      </c>
      <c r="AS12" s="276">
        <f t="shared" si="5"/>
        <v>129</v>
      </c>
      <c r="AT12" s="5" t="str">
        <f t="shared" si="5"/>
        <v xml:space="preserve">DOMINGO </v>
      </c>
      <c r="AU12" s="8">
        <f t="shared" si="5"/>
        <v>42498</v>
      </c>
      <c r="AV12" s="69">
        <f t="shared" si="6"/>
        <v>5971</v>
      </c>
      <c r="AW12" s="69">
        <f t="shared" si="6"/>
        <v>7259</v>
      </c>
      <c r="AX12" s="69">
        <f t="shared" si="7"/>
        <v>2336</v>
      </c>
      <c r="AY12" s="69">
        <f t="shared" si="13"/>
        <v>0</v>
      </c>
      <c r="AZ12" s="157">
        <f t="shared" si="13"/>
        <v>1457</v>
      </c>
      <c r="BA12" s="159">
        <f t="shared" si="8"/>
        <v>17023</v>
      </c>
      <c r="BC12" s="309"/>
      <c r="BD12" s="313"/>
      <c r="BE12" s="135">
        <v>2128</v>
      </c>
      <c r="BF12" s="82">
        <f t="shared" si="36"/>
        <v>7448</v>
      </c>
      <c r="BG12" s="79">
        <v>290</v>
      </c>
      <c r="BH12" s="82">
        <f t="shared" si="14"/>
        <v>1015</v>
      </c>
      <c r="BI12" s="79">
        <v>5359</v>
      </c>
      <c r="BJ12" s="82">
        <f t="shared" si="15"/>
        <v>37513</v>
      </c>
      <c r="BK12" s="79">
        <v>27</v>
      </c>
      <c r="BL12" s="174">
        <v>28</v>
      </c>
      <c r="BM12" s="174">
        <v>27</v>
      </c>
      <c r="BN12" s="119">
        <f t="shared" si="9"/>
        <v>1702.8148148148148</v>
      </c>
      <c r="BO12" s="309"/>
      <c r="BP12" s="315"/>
      <c r="BQ12" s="99">
        <v>2228</v>
      </c>
      <c r="BR12" s="83">
        <f t="shared" si="16"/>
        <v>7798</v>
      </c>
      <c r="BS12" s="174">
        <v>263</v>
      </c>
      <c r="BT12" s="83">
        <f t="shared" si="17"/>
        <v>920.5</v>
      </c>
      <c r="BU12" s="174">
        <v>7455</v>
      </c>
      <c r="BV12" s="83">
        <f t="shared" si="18"/>
        <v>52185</v>
      </c>
      <c r="BW12" s="174">
        <v>27</v>
      </c>
      <c r="BX12" s="174">
        <v>27</v>
      </c>
      <c r="BY12" s="174">
        <v>27</v>
      </c>
      <c r="BZ12" s="100">
        <f t="shared" si="10"/>
        <v>2255.6851851851852</v>
      </c>
      <c r="CA12" s="309"/>
      <c r="CB12" s="317"/>
      <c r="CC12" s="99">
        <v>1906</v>
      </c>
      <c r="CD12" s="74">
        <f t="shared" si="19"/>
        <v>5718</v>
      </c>
      <c r="CE12" s="174">
        <v>246</v>
      </c>
      <c r="CF12" s="74">
        <f t="shared" si="20"/>
        <v>738</v>
      </c>
      <c r="CG12" s="174">
        <v>3398</v>
      </c>
      <c r="CH12" s="74">
        <f t="shared" si="21"/>
        <v>20388</v>
      </c>
      <c r="CI12" s="174">
        <v>21</v>
      </c>
      <c r="CJ12" s="174">
        <v>17</v>
      </c>
      <c r="CK12" s="174">
        <v>18</v>
      </c>
      <c r="CL12" s="100">
        <f t="shared" si="22"/>
        <v>1491.3333333333333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708</v>
      </c>
      <c r="DB12" s="83">
        <f t="shared" si="27"/>
        <v>2478</v>
      </c>
      <c r="DC12" s="174">
        <v>77</v>
      </c>
      <c r="DD12" s="83">
        <f t="shared" si="28"/>
        <v>269.5</v>
      </c>
      <c r="DE12" s="174">
        <v>2605</v>
      </c>
      <c r="DF12" s="83">
        <f t="shared" si="29"/>
        <v>18235</v>
      </c>
      <c r="DG12" s="174">
        <v>14</v>
      </c>
      <c r="DH12" s="174">
        <v>13</v>
      </c>
      <c r="DI12" s="174">
        <v>13</v>
      </c>
      <c r="DJ12" s="100">
        <f t="shared" si="30"/>
        <v>1614.0384615384614</v>
      </c>
      <c r="DK12" s="309"/>
      <c r="DL12" s="311"/>
      <c r="DM12" s="102">
        <v>58</v>
      </c>
      <c r="DN12" s="74">
        <f t="shared" si="31"/>
        <v>217.5</v>
      </c>
      <c r="DO12" s="1">
        <v>186</v>
      </c>
      <c r="DP12" s="74">
        <f t="shared" si="32"/>
        <v>697.5</v>
      </c>
      <c r="DQ12" s="1">
        <v>537</v>
      </c>
      <c r="DR12" s="74">
        <f t="shared" si="33"/>
        <v>4027.5</v>
      </c>
      <c r="DS12" s="1">
        <v>5</v>
      </c>
      <c r="DT12" s="1">
        <v>5</v>
      </c>
      <c r="DU12" s="110">
        <f t="shared" si="34"/>
        <v>5</v>
      </c>
      <c r="DV12" s="108">
        <f t="shared" si="35"/>
        <v>988.5</v>
      </c>
    </row>
    <row r="13" spans="2:129" ht="19.5" thickBot="1" x14ac:dyDescent="0.35">
      <c r="B13" s="274">
        <v>130</v>
      </c>
      <c r="C13" s="38" t="s">
        <v>24</v>
      </c>
      <c r="D13" s="132">
        <f t="shared" si="11"/>
        <v>42499</v>
      </c>
      <c r="E13" s="144">
        <v>79548</v>
      </c>
      <c r="F13" s="144">
        <v>105987</v>
      </c>
      <c r="G13" s="2">
        <v>40932</v>
      </c>
      <c r="H13" s="170"/>
      <c r="I13" s="171">
        <v>38948</v>
      </c>
      <c r="J13" s="24">
        <f t="shared" si="0"/>
        <v>265415</v>
      </c>
      <c r="K13" s="7">
        <v>7312</v>
      </c>
      <c r="L13" s="7">
        <v>46912.5</v>
      </c>
      <c r="M13" s="23">
        <f t="shared" si="1"/>
        <v>319639.5</v>
      </c>
      <c r="N13" s="47"/>
      <c r="O13" s="48"/>
      <c r="P13" s="8">
        <f t="shared" si="2"/>
        <v>42499</v>
      </c>
      <c r="Q13" s="3">
        <v>139500</v>
      </c>
      <c r="R13" s="3">
        <v>1989</v>
      </c>
      <c r="S13" s="3">
        <v>4143</v>
      </c>
      <c r="T13" s="3"/>
      <c r="U13" s="3"/>
      <c r="V13" s="3"/>
      <c r="W13" s="3">
        <v>58</v>
      </c>
      <c r="X13" s="3">
        <v>232</v>
      </c>
      <c r="Y13" s="3">
        <v>24144</v>
      </c>
      <c r="Z13" s="3"/>
      <c r="AA13" s="6"/>
      <c r="AB13" s="3">
        <v>1050</v>
      </c>
      <c r="AC13" s="3">
        <v>2700</v>
      </c>
      <c r="AD13" s="3"/>
      <c r="AE13" s="3"/>
      <c r="AF13" s="3"/>
      <c r="AG13" s="3"/>
      <c r="AH13" s="3"/>
      <c r="AI13" s="3"/>
      <c r="AJ13" s="25"/>
      <c r="AK13" s="3">
        <v>6000</v>
      </c>
      <c r="AL13" s="53">
        <v>12072</v>
      </c>
      <c r="AM13" s="44">
        <f t="shared" si="3"/>
        <v>191888</v>
      </c>
      <c r="AN13" s="9">
        <v>0</v>
      </c>
      <c r="AO13" s="9">
        <f t="shared" si="4"/>
        <v>319639.5</v>
      </c>
      <c r="AP13" s="49">
        <f>'[2]MAY 16'!$I$13</f>
        <v>11973.75</v>
      </c>
      <c r="AQ13" s="46">
        <f t="shared" si="12"/>
        <v>523501.25</v>
      </c>
      <c r="AS13" s="276">
        <f t="shared" si="5"/>
        <v>130</v>
      </c>
      <c r="AT13" s="5" t="str">
        <f t="shared" si="5"/>
        <v>LUNES</v>
      </c>
      <c r="AU13" s="8">
        <f t="shared" si="5"/>
        <v>42499</v>
      </c>
      <c r="AV13" s="69">
        <f t="shared" si="6"/>
        <v>11364</v>
      </c>
      <c r="AW13" s="69">
        <f t="shared" si="6"/>
        <v>15141</v>
      </c>
      <c r="AX13" s="69">
        <f t="shared" si="7"/>
        <v>6822</v>
      </c>
      <c r="AY13" s="69">
        <f t="shared" si="13"/>
        <v>0</v>
      </c>
      <c r="AZ13" s="157">
        <f t="shared" si="13"/>
        <v>5564</v>
      </c>
      <c r="BA13" s="159">
        <f t="shared" si="8"/>
        <v>38891</v>
      </c>
      <c r="BC13" s="308" t="str">
        <f>C9</f>
        <v>JUEVES</v>
      </c>
      <c r="BD13" s="312">
        <f>AU9</f>
        <v>42495</v>
      </c>
      <c r="BE13" s="135">
        <v>2369</v>
      </c>
      <c r="BF13" s="82">
        <f t="shared" si="36"/>
        <v>8291.5</v>
      </c>
      <c r="BG13" s="79">
        <v>316</v>
      </c>
      <c r="BH13" s="82">
        <f t="shared" si="14"/>
        <v>1106</v>
      </c>
      <c r="BI13" s="79">
        <v>5448</v>
      </c>
      <c r="BJ13" s="82">
        <f t="shared" si="15"/>
        <v>38136</v>
      </c>
      <c r="BK13" s="79"/>
      <c r="BL13" s="174">
        <v>29</v>
      </c>
      <c r="BM13" s="174">
        <v>27</v>
      </c>
      <c r="BN13" s="119">
        <f t="shared" si="9"/>
        <v>1760.5</v>
      </c>
      <c r="BO13" s="308" t="str">
        <f>BC13</f>
        <v>JUEVES</v>
      </c>
      <c r="BP13" s="314">
        <f>BD13</f>
        <v>42495</v>
      </c>
      <c r="BQ13" s="99">
        <v>2644</v>
      </c>
      <c r="BR13" s="83">
        <f t="shared" si="16"/>
        <v>9254</v>
      </c>
      <c r="BS13" s="174">
        <v>362</v>
      </c>
      <c r="BT13" s="83">
        <f t="shared" si="17"/>
        <v>1267</v>
      </c>
      <c r="BU13" s="174">
        <v>7509</v>
      </c>
      <c r="BV13" s="83">
        <f t="shared" si="18"/>
        <v>52563</v>
      </c>
      <c r="BW13" s="174"/>
      <c r="BX13" s="174">
        <v>29</v>
      </c>
      <c r="BY13" s="174">
        <v>29</v>
      </c>
      <c r="BZ13" s="100">
        <f t="shared" si="10"/>
        <v>2175.3103448275861</v>
      </c>
      <c r="CA13" s="308" t="str">
        <f>BO13</f>
        <v>JUEVES</v>
      </c>
      <c r="CB13" s="316">
        <f>BP13</f>
        <v>42495</v>
      </c>
      <c r="CC13" s="99">
        <v>1977</v>
      </c>
      <c r="CD13" s="74">
        <f t="shared" si="19"/>
        <v>5931</v>
      </c>
      <c r="CE13" s="174">
        <v>292</v>
      </c>
      <c r="CF13" s="74">
        <f t="shared" si="20"/>
        <v>876</v>
      </c>
      <c r="CG13" s="174">
        <v>3656</v>
      </c>
      <c r="CH13" s="74">
        <f t="shared" si="21"/>
        <v>21936</v>
      </c>
      <c r="CI13" s="174"/>
      <c r="CJ13" s="174">
        <v>19</v>
      </c>
      <c r="CK13" s="174">
        <v>17</v>
      </c>
      <c r="CL13" s="100">
        <f t="shared" si="22"/>
        <v>1690.7647058823529</v>
      </c>
      <c r="CM13" s="308" t="str">
        <f>CA13</f>
        <v>JUEVES</v>
      </c>
      <c r="CN13" s="318">
        <f>CB13</f>
        <v>42495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JUEVES</v>
      </c>
      <c r="CZ13" s="306">
        <f>CN13</f>
        <v>42495</v>
      </c>
      <c r="DA13" s="99">
        <v>693</v>
      </c>
      <c r="DB13" s="83">
        <f t="shared" si="27"/>
        <v>2425.5</v>
      </c>
      <c r="DC13" s="174">
        <v>97</v>
      </c>
      <c r="DD13" s="83">
        <f t="shared" si="28"/>
        <v>339.5</v>
      </c>
      <c r="DE13" s="174">
        <v>2387</v>
      </c>
      <c r="DF13" s="83">
        <f t="shared" si="29"/>
        <v>16709</v>
      </c>
      <c r="DG13" s="174"/>
      <c r="DH13" s="174">
        <v>12</v>
      </c>
      <c r="DI13" s="174">
        <v>12</v>
      </c>
      <c r="DJ13" s="100">
        <f t="shared" si="30"/>
        <v>1622.8333333333333</v>
      </c>
      <c r="DK13" s="308" t="str">
        <f>CY13</f>
        <v>JUEVES</v>
      </c>
      <c r="DL13" s="310">
        <f>CZ13</f>
        <v>42495</v>
      </c>
      <c r="DM13" s="102">
        <v>57</v>
      </c>
      <c r="DN13" s="74">
        <f t="shared" si="31"/>
        <v>213.75</v>
      </c>
      <c r="DO13" s="1">
        <v>84</v>
      </c>
      <c r="DP13" s="74">
        <f t="shared" si="32"/>
        <v>315</v>
      </c>
      <c r="DQ13" s="1">
        <v>549</v>
      </c>
      <c r="DR13" s="74">
        <f t="shared" si="33"/>
        <v>4117.5</v>
      </c>
      <c r="DS13" s="1"/>
      <c r="DT13" s="1">
        <v>5</v>
      </c>
      <c r="DU13" s="110">
        <f t="shared" si="34"/>
        <v>5</v>
      </c>
      <c r="DV13" s="108">
        <f t="shared" si="35"/>
        <v>929.25</v>
      </c>
    </row>
    <row r="14" spans="2:129" ht="19.5" thickBot="1" x14ac:dyDescent="0.35">
      <c r="B14" s="274">
        <v>131</v>
      </c>
      <c r="C14" s="38" t="s">
        <v>21</v>
      </c>
      <c r="D14" s="132">
        <f t="shared" si="11"/>
        <v>42500</v>
      </c>
      <c r="E14" s="144">
        <v>81774</v>
      </c>
      <c r="F14" s="144">
        <v>96593</v>
      </c>
      <c r="G14" s="2">
        <v>39144</v>
      </c>
      <c r="H14" s="170"/>
      <c r="I14" s="171">
        <v>30345</v>
      </c>
      <c r="J14" s="24">
        <f t="shared" si="0"/>
        <v>247856</v>
      </c>
      <c r="K14" s="7">
        <v>8746</v>
      </c>
      <c r="L14" s="7">
        <v>39691.5</v>
      </c>
      <c r="M14" s="23">
        <f t="shared" si="1"/>
        <v>296293.5</v>
      </c>
      <c r="N14" s="47"/>
      <c r="O14" s="48"/>
      <c r="P14" s="8">
        <f t="shared" si="2"/>
        <v>42500</v>
      </c>
      <c r="Q14" s="3">
        <v>75250</v>
      </c>
      <c r="R14" s="3">
        <v>1404</v>
      </c>
      <c r="S14" s="3">
        <v>2788</v>
      </c>
      <c r="T14" s="3"/>
      <c r="U14" s="3"/>
      <c r="V14" s="3"/>
      <c r="W14" s="3">
        <v>290</v>
      </c>
      <c r="X14" s="3"/>
      <c r="Y14" s="3"/>
      <c r="Z14" s="3"/>
      <c r="AA14" s="6"/>
      <c r="AB14" s="3">
        <v>1050</v>
      </c>
      <c r="AC14" s="3">
        <v>1400</v>
      </c>
      <c r="AD14" s="3"/>
      <c r="AE14" s="3"/>
      <c r="AF14" s="3"/>
      <c r="AG14" s="3"/>
      <c r="AH14" s="3"/>
      <c r="AI14" s="3"/>
      <c r="AJ14" s="25"/>
      <c r="AK14" s="3"/>
      <c r="AL14" s="53"/>
      <c r="AM14" s="44">
        <f t="shared" si="3"/>
        <v>82182</v>
      </c>
      <c r="AN14" s="9">
        <v>0</v>
      </c>
      <c r="AO14" s="9">
        <f t="shared" si="4"/>
        <v>296293.5</v>
      </c>
      <c r="AP14" s="49">
        <f>'[2]MAY 16'!$I$14</f>
        <v>8936.25</v>
      </c>
      <c r="AQ14" s="46">
        <f t="shared" si="12"/>
        <v>387411.75</v>
      </c>
      <c r="AS14" s="276">
        <f t="shared" si="5"/>
        <v>131</v>
      </c>
      <c r="AT14" s="5" t="str">
        <f t="shared" si="5"/>
        <v>MARTES</v>
      </c>
      <c r="AU14" s="8">
        <f t="shared" si="5"/>
        <v>42500</v>
      </c>
      <c r="AV14" s="69">
        <f t="shared" si="6"/>
        <v>11682</v>
      </c>
      <c r="AW14" s="69">
        <f t="shared" si="6"/>
        <v>13799</v>
      </c>
      <c r="AX14" s="69">
        <f t="shared" si="7"/>
        <v>6524</v>
      </c>
      <c r="AY14" s="69">
        <f t="shared" si="13"/>
        <v>0</v>
      </c>
      <c r="AZ14" s="157">
        <f t="shared" si="13"/>
        <v>4335</v>
      </c>
      <c r="BA14" s="159">
        <f t="shared" si="8"/>
        <v>36340</v>
      </c>
      <c r="BC14" s="309"/>
      <c r="BD14" s="313"/>
      <c r="BE14" s="135">
        <v>2321</v>
      </c>
      <c r="BF14" s="82">
        <f t="shared" si="36"/>
        <v>8123.5</v>
      </c>
      <c r="BG14" s="79">
        <v>400</v>
      </c>
      <c r="BH14" s="82">
        <f t="shared" si="14"/>
        <v>1400</v>
      </c>
      <c r="BI14" s="79">
        <v>5749</v>
      </c>
      <c r="BJ14" s="82">
        <f t="shared" si="15"/>
        <v>40243</v>
      </c>
      <c r="BK14" s="79">
        <v>27</v>
      </c>
      <c r="BL14" s="174">
        <v>29</v>
      </c>
      <c r="BM14" s="174">
        <v>26</v>
      </c>
      <c r="BN14" s="119">
        <f t="shared" si="9"/>
        <v>1914.0961538461538</v>
      </c>
      <c r="BO14" s="309"/>
      <c r="BP14" s="315"/>
      <c r="BQ14" s="99">
        <v>2142</v>
      </c>
      <c r="BR14" s="83">
        <f t="shared" si="16"/>
        <v>7497</v>
      </c>
      <c r="BS14" s="174">
        <v>261</v>
      </c>
      <c r="BT14" s="83">
        <f t="shared" si="17"/>
        <v>913.5</v>
      </c>
      <c r="BU14" s="174">
        <v>6911</v>
      </c>
      <c r="BV14" s="83">
        <f t="shared" si="18"/>
        <v>48377</v>
      </c>
      <c r="BW14" s="174">
        <v>29</v>
      </c>
      <c r="BX14" s="174">
        <v>27</v>
      </c>
      <c r="BY14" s="174">
        <v>27</v>
      </c>
      <c r="BZ14" s="100">
        <f t="shared" si="10"/>
        <v>2103.2407407407409</v>
      </c>
      <c r="CA14" s="309"/>
      <c r="CB14" s="317"/>
      <c r="CC14" s="99">
        <v>1848</v>
      </c>
      <c r="CD14" s="74">
        <f t="shared" si="19"/>
        <v>5544</v>
      </c>
      <c r="CE14" s="174">
        <v>208</v>
      </c>
      <c r="CF14" s="74">
        <f t="shared" si="20"/>
        <v>624</v>
      </c>
      <c r="CG14" s="174">
        <v>3205</v>
      </c>
      <c r="CH14" s="74">
        <f t="shared" si="21"/>
        <v>19230</v>
      </c>
      <c r="CI14" s="174">
        <v>19</v>
      </c>
      <c r="CJ14" s="174">
        <v>17</v>
      </c>
      <c r="CK14" s="174">
        <v>18</v>
      </c>
      <c r="CL14" s="100">
        <f t="shared" si="22"/>
        <v>1411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679</v>
      </c>
      <c r="DB14" s="83">
        <f t="shared" si="27"/>
        <v>2376.5</v>
      </c>
      <c r="DC14" s="174">
        <v>78</v>
      </c>
      <c r="DD14" s="83">
        <f t="shared" si="28"/>
        <v>273</v>
      </c>
      <c r="DE14" s="174">
        <v>2748</v>
      </c>
      <c r="DF14" s="83">
        <f t="shared" si="29"/>
        <v>19236</v>
      </c>
      <c r="DG14" s="174">
        <v>13</v>
      </c>
      <c r="DH14" s="174">
        <v>13</v>
      </c>
      <c r="DI14" s="174">
        <v>13</v>
      </c>
      <c r="DJ14" s="100">
        <f t="shared" si="30"/>
        <v>1683.5</v>
      </c>
      <c r="DK14" s="309"/>
      <c r="DL14" s="311"/>
      <c r="DM14" s="102">
        <v>97</v>
      </c>
      <c r="DN14" s="74">
        <f t="shared" si="31"/>
        <v>363.75</v>
      </c>
      <c r="DO14" s="1">
        <v>192</v>
      </c>
      <c r="DP14" s="74">
        <f t="shared" si="32"/>
        <v>720</v>
      </c>
      <c r="DQ14" s="1">
        <v>573</v>
      </c>
      <c r="DR14" s="74">
        <f t="shared" si="33"/>
        <v>4297.5</v>
      </c>
      <c r="DS14" s="1">
        <v>5</v>
      </c>
      <c r="DT14" s="1">
        <v>5</v>
      </c>
      <c r="DU14" s="110">
        <f t="shared" si="34"/>
        <v>5</v>
      </c>
      <c r="DV14" s="108">
        <f t="shared" si="35"/>
        <v>1076.25</v>
      </c>
    </row>
    <row r="15" spans="2:129" ht="19.5" thickBot="1" x14ac:dyDescent="0.35">
      <c r="B15" s="274">
        <v>132</v>
      </c>
      <c r="C15" s="38" t="s">
        <v>145</v>
      </c>
      <c r="D15" s="132">
        <f t="shared" si="11"/>
        <v>42501</v>
      </c>
      <c r="E15" s="144">
        <v>80045</v>
      </c>
      <c r="F15" s="144">
        <v>98182</v>
      </c>
      <c r="G15" s="2">
        <v>40758</v>
      </c>
      <c r="H15" s="170"/>
      <c r="I15" s="171">
        <v>38115</v>
      </c>
      <c r="J15" s="24">
        <f t="shared" si="0"/>
        <v>257100</v>
      </c>
      <c r="K15" s="7">
        <v>6467</v>
      </c>
      <c r="L15" s="7">
        <v>46744</v>
      </c>
      <c r="M15" s="23">
        <f t="shared" si="1"/>
        <v>310311</v>
      </c>
      <c r="N15" s="47"/>
      <c r="O15" s="48"/>
      <c r="P15" s="8">
        <f t="shared" si="2"/>
        <v>42501</v>
      </c>
      <c r="Q15" s="3">
        <v>81750</v>
      </c>
      <c r="R15" s="3">
        <v>2925</v>
      </c>
      <c r="S15" s="3">
        <v>5772</v>
      </c>
      <c r="T15" s="3"/>
      <c r="U15" s="3">
        <v>15041</v>
      </c>
      <c r="V15" s="3"/>
      <c r="W15" s="3">
        <v>580</v>
      </c>
      <c r="X15" s="3">
        <v>58</v>
      </c>
      <c r="Y15" s="3">
        <v>6036</v>
      </c>
      <c r="Z15" s="3"/>
      <c r="AA15" s="6"/>
      <c r="AB15" s="3">
        <v>700</v>
      </c>
      <c r="AC15" s="3">
        <v>500</v>
      </c>
      <c r="AD15" s="3"/>
      <c r="AE15" s="3"/>
      <c r="AF15" s="3"/>
      <c r="AG15" s="3"/>
      <c r="AH15" s="3"/>
      <c r="AI15" s="3"/>
      <c r="AJ15" s="25"/>
      <c r="AK15" s="3"/>
      <c r="AL15" s="53"/>
      <c r="AM15" s="44">
        <f t="shared" si="3"/>
        <v>113362</v>
      </c>
      <c r="AN15" s="9">
        <v>0</v>
      </c>
      <c r="AO15" s="9">
        <f t="shared" si="4"/>
        <v>310311</v>
      </c>
      <c r="AP15" s="49">
        <f>'[2]MAY 16'!$I$15</f>
        <v>15846</v>
      </c>
      <c r="AQ15" s="46">
        <f t="shared" si="12"/>
        <v>439519</v>
      </c>
      <c r="AS15" s="276">
        <f t="shared" si="5"/>
        <v>132</v>
      </c>
      <c r="AT15" s="5" t="str">
        <f t="shared" si="5"/>
        <v>MIERCOLES</v>
      </c>
      <c r="AU15" s="8">
        <f t="shared" si="5"/>
        <v>42501</v>
      </c>
      <c r="AV15" s="69">
        <f t="shared" si="6"/>
        <v>11435</v>
      </c>
      <c r="AW15" s="69">
        <f t="shared" si="6"/>
        <v>14026</v>
      </c>
      <c r="AX15" s="69">
        <f t="shared" si="7"/>
        <v>6793</v>
      </c>
      <c r="AY15" s="69">
        <f t="shared" si="13"/>
        <v>0</v>
      </c>
      <c r="AZ15" s="157">
        <f t="shared" si="13"/>
        <v>5445</v>
      </c>
      <c r="BA15" s="159">
        <f t="shared" si="8"/>
        <v>37699</v>
      </c>
      <c r="BC15" s="308" t="str">
        <f>C10</f>
        <v>VIERNES</v>
      </c>
      <c r="BD15" s="312">
        <f>AU10</f>
        <v>42496</v>
      </c>
      <c r="BE15" s="135">
        <v>1319</v>
      </c>
      <c r="BF15" s="82">
        <f t="shared" si="36"/>
        <v>4616.5</v>
      </c>
      <c r="BG15" s="79">
        <v>427</v>
      </c>
      <c r="BH15" s="82">
        <f t="shared" si="14"/>
        <v>1494.5</v>
      </c>
      <c r="BI15" s="79">
        <v>4193</v>
      </c>
      <c r="BJ15" s="82">
        <f t="shared" si="15"/>
        <v>29351</v>
      </c>
      <c r="BK15" s="79"/>
      <c r="BL15" s="174">
        <v>22</v>
      </c>
      <c r="BM15" s="174">
        <v>21</v>
      </c>
      <c r="BN15" s="119">
        <f t="shared" si="9"/>
        <v>1688.6666666666667</v>
      </c>
      <c r="BO15" s="308" t="str">
        <f>BC15</f>
        <v>VIERNES</v>
      </c>
      <c r="BP15" s="314">
        <f>BD15</f>
        <v>42496</v>
      </c>
      <c r="BQ15" s="99">
        <v>1757</v>
      </c>
      <c r="BR15" s="83">
        <f t="shared" si="16"/>
        <v>6149.5</v>
      </c>
      <c r="BS15" s="174">
        <v>323</v>
      </c>
      <c r="BT15" s="83">
        <f t="shared" si="17"/>
        <v>1130.5</v>
      </c>
      <c r="BU15" s="174">
        <v>7300</v>
      </c>
      <c r="BV15" s="83">
        <f t="shared" si="18"/>
        <v>51100</v>
      </c>
      <c r="BW15" s="174"/>
      <c r="BX15" s="174">
        <v>24</v>
      </c>
      <c r="BY15" s="174">
        <v>24</v>
      </c>
      <c r="BZ15" s="100">
        <f t="shared" si="10"/>
        <v>2432.5</v>
      </c>
      <c r="CA15" s="308" t="str">
        <f>BO15</f>
        <v>VIERNES</v>
      </c>
      <c r="CB15" s="316">
        <f>BP15</f>
        <v>42496</v>
      </c>
      <c r="CC15" s="99">
        <v>1586</v>
      </c>
      <c r="CD15" s="74">
        <f t="shared" si="19"/>
        <v>4758</v>
      </c>
      <c r="CE15" s="174">
        <v>290</v>
      </c>
      <c r="CF15" s="74">
        <f t="shared" si="20"/>
        <v>870</v>
      </c>
      <c r="CG15" s="174">
        <v>3298</v>
      </c>
      <c r="CH15" s="74">
        <f t="shared" si="21"/>
        <v>19788</v>
      </c>
      <c r="CI15" s="174"/>
      <c r="CJ15" s="174">
        <v>14</v>
      </c>
      <c r="CK15" s="174">
        <v>14</v>
      </c>
      <c r="CL15" s="100">
        <f t="shared" si="22"/>
        <v>1815.4285714285713</v>
      </c>
      <c r="CM15" s="308" t="str">
        <f>CA15</f>
        <v>VIERNES</v>
      </c>
      <c r="CN15" s="318">
        <f>CB15</f>
        <v>42496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VIERNES</v>
      </c>
      <c r="CZ15" s="306">
        <f>CN15</f>
        <v>42496</v>
      </c>
      <c r="DA15" s="99">
        <v>623</v>
      </c>
      <c r="DB15" s="83">
        <f t="shared" si="27"/>
        <v>2180.5</v>
      </c>
      <c r="DC15" s="174">
        <v>89</v>
      </c>
      <c r="DD15" s="83">
        <f t="shared" si="28"/>
        <v>311.5</v>
      </c>
      <c r="DE15" s="174">
        <v>2272</v>
      </c>
      <c r="DF15" s="83">
        <f t="shared" si="29"/>
        <v>15904</v>
      </c>
      <c r="DG15" s="174"/>
      <c r="DH15" s="174">
        <v>10</v>
      </c>
      <c r="DI15" s="174">
        <v>11</v>
      </c>
      <c r="DJ15" s="100">
        <f t="shared" si="30"/>
        <v>1672.3636363636363</v>
      </c>
      <c r="DK15" s="308" t="str">
        <f>CY15</f>
        <v>VIERNES</v>
      </c>
      <c r="DL15" s="310">
        <f>CZ15</f>
        <v>42496</v>
      </c>
      <c r="DM15" s="102">
        <v>40</v>
      </c>
      <c r="DN15" s="74">
        <f t="shared" si="31"/>
        <v>150</v>
      </c>
      <c r="DO15" s="1">
        <v>114</v>
      </c>
      <c r="DP15" s="74">
        <f t="shared" si="32"/>
        <v>427.5</v>
      </c>
      <c r="DQ15" s="1">
        <v>469</v>
      </c>
      <c r="DR15" s="74">
        <f t="shared" si="33"/>
        <v>3517.5</v>
      </c>
      <c r="DS15" s="1"/>
      <c r="DT15" s="1">
        <v>4</v>
      </c>
      <c r="DU15" s="110">
        <f t="shared" si="34"/>
        <v>4</v>
      </c>
      <c r="DV15" s="108">
        <f t="shared" si="35"/>
        <v>1023.75</v>
      </c>
    </row>
    <row r="16" spans="2:129" ht="19.5" thickBot="1" x14ac:dyDescent="0.35">
      <c r="B16" s="274">
        <v>133</v>
      </c>
      <c r="C16" s="38" t="s">
        <v>25</v>
      </c>
      <c r="D16" s="132">
        <f t="shared" si="11"/>
        <v>42502</v>
      </c>
      <c r="E16" s="144">
        <v>76384</v>
      </c>
      <c r="F16" s="144">
        <v>98931</v>
      </c>
      <c r="G16" s="2">
        <v>39672</v>
      </c>
      <c r="H16" s="170"/>
      <c r="I16" s="171">
        <v>37646</v>
      </c>
      <c r="J16" s="24">
        <f t="shared" si="0"/>
        <v>252633</v>
      </c>
      <c r="K16" s="7">
        <v>5883.5</v>
      </c>
      <c r="L16" s="7">
        <v>47525</v>
      </c>
      <c r="M16" s="23">
        <f t="shared" si="1"/>
        <v>306041.5</v>
      </c>
      <c r="N16" s="47"/>
      <c r="O16" s="48"/>
      <c r="P16" s="8">
        <f t="shared" si="2"/>
        <v>42502</v>
      </c>
      <c r="Q16" s="3">
        <v>135000</v>
      </c>
      <c r="R16" s="3">
        <v>1755</v>
      </c>
      <c r="S16" s="3">
        <v>7914</v>
      </c>
      <c r="T16" s="3"/>
      <c r="U16" s="3">
        <v>15041</v>
      </c>
      <c r="V16" s="3"/>
      <c r="W16" s="3">
        <v>58</v>
      </c>
      <c r="X16" s="3">
        <v>58</v>
      </c>
      <c r="Y16" s="3"/>
      <c r="Z16" s="3"/>
      <c r="AA16" s="6"/>
      <c r="AB16" s="3">
        <v>700</v>
      </c>
      <c r="AC16" s="3">
        <v>400</v>
      </c>
      <c r="AD16" s="3"/>
      <c r="AE16" s="3"/>
      <c r="AF16" s="3"/>
      <c r="AG16" s="3"/>
      <c r="AH16" s="3"/>
      <c r="AI16" s="3"/>
      <c r="AJ16" s="25"/>
      <c r="AK16" s="3"/>
      <c r="AL16" s="53">
        <v>18108</v>
      </c>
      <c r="AM16" s="44">
        <f t="shared" si="3"/>
        <v>179034</v>
      </c>
      <c r="AN16" s="9">
        <v>61.7</v>
      </c>
      <c r="AO16" s="9">
        <f t="shared" si="4"/>
        <v>306041.5</v>
      </c>
      <c r="AP16" s="49">
        <f>'[2]MAY 16'!$I$16</f>
        <v>8711.25</v>
      </c>
      <c r="AQ16" s="46">
        <f t="shared" si="12"/>
        <v>493848.45</v>
      </c>
      <c r="AR16" s="68"/>
      <c r="AS16" s="276">
        <f t="shared" si="5"/>
        <v>133</v>
      </c>
      <c r="AT16" s="5" t="str">
        <f t="shared" si="5"/>
        <v>JUEVES</v>
      </c>
      <c r="AU16" s="8">
        <f t="shared" si="5"/>
        <v>42502</v>
      </c>
      <c r="AV16" s="69">
        <f t="shared" si="6"/>
        <v>10912</v>
      </c>
      <c r="AW16" s="69">
        <f t="shared" si="6"/>
        <v>14133</v>
      </c>
      <c r="AX16" s="69">
        <f t="shared" si="7"/>
        <v>6612</v>
      </c>
      <c r="AY16" s="69">
        <f t="shared" si="13"/>
        <v>0</v>
      </c>
      <c r="AZ16" s="157">
        <f t="shared" si="13"/>
        <v>5378</v>
      </c>
      <c r="BA16" s="159">
        <f t="shared" si="8"/>
        <v>37035</v>
      </c>
      <c r="BC16" s="309"/>
      <c r="BD16" s="313"/>
      <c r="BE16" s="135">
        <v>1305</v>
      </c>
      <c r="BF16" s="82">
        <f t="shared" si="36"/>
        <v>4567.5</v>
      </c>
      <c r="BG16" s="79">
        <v>452</v>
      </c>
      <c r="BH16" s="82">
        <f t="shared" si="14"/>
        <v>1582</v>
      </c>
      <c r="BI16" s="79">
        <v>4810</v>
      </c>
      <c r="BJ16" s="82">
        <f t="shared" si="15"/>
        <v>33670</v>
      </c>
      <c r="BK16" s="79">
        <v>23</v>
      </c>
      <c r="BL16" s="174">
        <v>19</v>
      </c>
      <c r="BM16" s="174">
        <v>19</v>
      </c>
      <c r="BN16" s="119">
        <f t="shared" si="9"/>
        <v>2095.7631578947367</v>
      </c>
      <c r="BO16" s="309"/>
      <c r="BP16" s="315"/>
      <c r="BQ16" s="99">
        <v>1159</v>
      </c>
      <c r="BR16" s="83">
        <f t="shared" si="16"/>
        <v>4056.5</v>
      </c>
      <c r="BS16" s="174">
        <v>312</v>
      </c>
      <c r="BT16" s="83">
        <f t="shared" si="17"/>
        <v>1092</v>
      </c>
      <c r="BU16" s="174">
        <v>5486</v>
      </c>
      <c r="BV16" s="83">
        <f t="shared" si="18"/>
        <v>38402</v>
      </c>
      <c r="BW16" s="174">
        <v>24</v>
      </c>
      <c r="BX16" s="174">
        <v>14</v>
      </c>
      <c r="BY16" s="174">
        <v>14</v>
      </c>
      <c r="BZ16" s="100">
        <f t="shared" si="10"/>
        <v>3110.75</v>
      </c>
      <c r="CA16" s="309"/>
      <c r="CB16" s="317"/>
      <c r="CC16" s="99">
        <v>1119</v>
      </c>
      <c r="CD16" s="74">
        <f t="shared" si="19"/>
        <v>3357</v>
      </c>
      <c r="CE16" s="174">
        <v>163</v>
      </c>
      <c r="CF16" s="74">
        <f t="shared" si="20"/>
        <v>489</v>
      </c>
      <c r="CG16" s="174">
        <v>2606</v>
      </c>
      <c r="CH16" s="74">
        <f t="shared" si="21"/>
        <v>15636</v>
      </c>
      <c r="CI16" s="174">
        <v>14</v>
      </c>
      <c r="CJ16" s="174">
        <v>10</v>
      </c>
      <c r="CK16" s="174">
        <v>10</v>
      </c>
      <c r="CL16" s="100">
        <f t="shared" si="22"/>
        <v>1948.2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519</v>
      </c>
      <c r="DB16" s="83">
        <f t="shared" si="27"/>
        <v>1816.5</v>
      </c>
      <c r="DC16" s="174">
        <v>94</v>
      </c>
      <c r="DD16" s="83">
        <f t="shared" si="28"/>
        <v>329</v>
      </c>
      <c r="DE16" s="174">
        <v>2486</v>
      </c>
      <c r="DF16" s="83">
        <f t="shared" si="29"/>
        <v>17402</v>
      </c>
      <c r="DG16" s="174">
        <v>11</v>
      </c>
      <c r="DH16" s="174">
        <v>9</v>
      </c>
      <c r="DI16" s="174">
        <v>9</v>
      </c>
      <c r="DJ16" s="100">
        <f t="shared" si="30"/>
        <v>2171.9444444444443</v>
      </c>
      <c r="DK16" s="309"/>
      <c r="DL16" s="311"/>
      <c r="DM16" s="102">
        <v>46</v>
      </c>
      <c r="DN16" s="74">
        <f t="shared" si="31"/>
        <v>172.5</v>
      </c>
      <c r="DO16" s="1">
        <v>178</v>
      </c>
      <c r="DP16" s="74">
        <f t="shared" si="32"/>
        <v>667.5</v>
      </c>
      <c r="DQ16" s="1">
        <v>570</v>
      </c>
      <c r="DR16" s="74">
        <f t="shared" si="33"/>
        <v>4275</v>
      </c>
      <c r="DS16" s="1">
        <v>5</v>
      </c>
      <c r="DT16" s="1">
        <v>5</v>
      </c>
      <c r="DU16" s="110">
        <f t="shared" si="34"/>
        <v>5</v>
      </c>
      <c r="DV16" s="108">
        <f t="shared" si="35"/>
        <v>1023</v>
      </c>
    </row>
    <row r="17" spans="2:126" ht="19.5" thickBot="1" x14ac:dyDescent="0.35">
      <c r="B17" s="274">
        <v>134</v>
      </c>
      <c r="C17" s="38" t="s">
        <v>26</v>
      </c>
      <c r="D17" s="132">
        <f t="shared" si="11"/>
        <v>42503</v>
      </c>
      <c r="E17" s="144">
        <v>78274</v>
      </c>
      <c r="F17" s="144">
        <v>103684</v>
      </c>
      <c r="G17" s="2">
        <v>44136</v>
      </c>
      <c r="H17" s="170"/>
      <c r="I17" s="171">
        <v>40236</v>
      </c>
      <c r="J17" s="24">
        <f t="shared" si="0"/>
        <v>266330</v>
      </c>
      <c r="K17" s="7">
        <v>7195</v>
      </c>
      <c r="L17" s="7">
        <v>43031.5</v>
      </c>
      <c r="M17" s="23">
        <f t="shared" si="1"/>
        <v>316556.5</v>
      </c>
      <c r="N17" s="47"/>
      <c r="O17" s="48"/>
      <c r="P17" s="8">
        <f t="shared" si="2"/>
        <v>42503</v>
      </c>
      <c r="Q17" s="3">
        <v>166250</v>
      </c>
      <c r="R17" s="3">
        <v>2691</v>
      </c>
      <c r="S17" s="3">
        <v>8331</v>
      </c>
      <c r="T17" s="3"/>
      <c r="U17" s="3"/>
      <c r="V17" s="3"/>
      <c r="W17" s="3">
        <v>638</v>
      </c>
      <c r="X17" s="3"/>
      <c r="Y17" s="3"/>
      <c r="Z17" s="3"/>
      <c r="AA17" s="6"/>
      <c r="AB17" s="3">
        <v>700</v>
      </c>
      <c r="AC17" s="3">
        <v>2300</v>
      </c>
      <c r="AD17" s="3"/>
      <c r="AE17" s="3"/>
      <c r="AF17" s="3"/>
      <c r="AG17" s="3"/>
      <c r="AH17" s="3"/>
      <c r="AI17" s="3"/>
      <c r="AJ17" s="25"/>
      <c r="AK17" s="3"/>
      <c r="AL17" s="53"/>
      <c r="AM17" s="44">
        <f t="shared" si="3"/>
        <v>180910</v>
      </c>
      <c r="AN17" s="9">
        <v>17377.580000000002</v>
      </c>
      <c r="AO17" s="9">
        <f t="shared" si="4"/>
        <v>316556.5</v>
      </c>
      <c r="AP17" s="49">
        <f>'[2]MAY 16'!$I$17</f>
        <v>13002.5</v>
      </c>
      <c r="AQ17" s="46">
        <f t="shared" si="12"/>
        <v>527846.58000000007</v>
      </c>
      <c r="AR17" s="68"/>
      <c r="AS17" s="276">
        <f t="shared" si="5"/>
        <v>134</v>
      </c>
      <c r="AT17" s="5" t="str">
        <f t="shared" si="5"/>
        <v>VIERNES</v>
      </c>
      <c r="AU17" s="8">
        <f t="shared" si="5"/>
        <v>42503</v>
      </c>
      <c r="AV17" s="69">
        <f t="shared" si="6"/>
        <v>11182</v>
      </c>
      <c r="AW17" s="69">
        <f t="shared" si="6"/>
        <v>14812</v>
      </c>
      <c r="AX17" s="69">
        <f t="shared" si="7"/>
        <v>7356</v>
      </c>
      <c r="AY17" s="69">
        <f t="shared" si="13"/>
        <v>0</v>
      </c>
      <c r="AZ17" s="157">
        <f t="shared" si="13"/>
        <v>5748</v>
      </c>
      <c r="BA17" s="159">
        <f t="shared" si="8"/>
        <v>39098</v>
      </c>
      <c r="BC17" s="308" t="str">
        <f>C11</f>
        <v>SABADO</v>
      </c>
      <c r="BD17" s="312">
        <f>AU11</f>
        <v>42497</v>
      </c>
      <c r="BE17" s="135">
        <v>813</v>
      </c>
      <c r="BF17" s="82">
        <f t="shared" si="36"/>
        <v>2845.5</v>
      </c>
      <c r="BG17" s="79">
        <v>302</v>
      </c>
      <c r="BH17" s="82">
        <f t="shared" si="14"/>
        <v>1057</v>
      </c>
      <c r="BI17" s="79">
        <v>3567</v>
      </c>
      <c r="BJ17" s="82">
        <f t="shared" si="15"/>
        <v>24969</v>
      </c>
      <c r="BK17" s="79"/>
      <c r="BL17" s="174">
        <v>19</v>
      </c>
      <c r="BM17" s="174">
        <v>18</v>
      </c>
      <c r="BN17" s="119">
        <f t="shared" si="9"/>
        <v>1603.9722222222222</v>
      </c>
      <c r="BO17" s="308" t="str">
        <f>BC17</f>
        <v>SABADO</v>
      </c>
      <c r="BP17" s="314">
        <f>BD17</f>
        <v>42497</v>
      </c>
      <c r="BQ17" s="99">
        <v>1169</v>
      </c>
      <c r="BR17" s="83">
        <f t="shared" si="16"/>
        <v>4091.5</v>
      </c>
      <c r="BS17" s="174">
        <v>279</v>
      </c>
      <c r="BT17" s="83">
        <f t="shared" si="17"/>
        <v>976.5</v>
      </c>
      <c r="BU17" s="174">
        <v>6160</v>
      </c>
      <c r="BV17" s="83">
        <f t="shared" si="18"/>
        <v>43120</v>
      </c>
      <c r="BW17" s="174"/>
      <c r="BX17" s="174">
        <v>20</v>
      </c>
      <c r="BY17" s="174">
        <v>19</v>
      </c>
      <c r="BZ17" s="100">
        <f t="shared" si="10"/>
        <v>2536.2105263157896</v>
      </c>
      <c r="CA17" s="308" t="str">
        <f>BO17</f>
        <v>SABADO</v>
      </c>
      <c r="CB17" s="316">
        <f>BP17</f>
        <v>42497</v>
      </c>
      <c r="CC17" s="99">
        <v>656</v>
      </c>
      <c r="CD17" s="74">
        <f t="shared" si="19"/>
        <v>1968</v>
      </c>
      <c r="CE17" s="174">
        <v>238</v>
      </c>
      <c r="CF17" s="74">
        <f t="shared" si="20"/>
        <v>714</v>
      </c>
      <c r="CG17" s="174">
        <v>2507</v>
      </c>
      <c r="CH17" s="74">
        <f t="shared" si="21"/>
        <v>15042</v>
      </c>
      <c r="CI17" s="174"/>
      <c r="CJ17" s="174">
        <v>11</v>
      </c>
      <c r="CK17" s="174">
        <v>12</v>
      </c>
      <c r="CL17" s="100">
        <f t="shared" si="22"/>
        <v>1477</v>
      </c>
      <c r="CM17" s="308" t="str">
        <f>CA17</f>
        <v>SABADO</v>
      </c>
      <c r="CN17" s="318">
        <f>CB17</f>
        <v>42497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SABADO</v>
      </c>
      <c r="CZ17" s="306">
        <f>CN17</f>
        <v>42497</v>
      </c>
      <c r="DA17" s="99">
        <v>431</v>
      </c>
      <c r="DB17" s="83">
        <f t="shared" si="27"/>
        <v>1508.5</v>
      </c>
      <c r="DC17" s="174">
        <v>108</v>
      </c>
      <c r="DD17" s="83">
        <f t="shared" si="28"/>
        <v>378</v>
      </c>
      <c r="DE17" s="174">
        <v>2040</v>
      </c>
      <c r="DF17" s="83">
        <f t="shared" si="29"/>
        <v>14280</v>
      </c>
      <c r="DG17" s="174"/>
      <c r="DH17" s="174">
        <v>10</v>
      </c>
      <c r="DI17" s="174">
        <v>10</v>
      </c>
      <c r="DJ17" s="100">
        <f t="shared" si="30"/>
        <v>1616.65</v>
      </c>
      <c r="DK17" s="308" t="str">
        <f>CY17</f>
        <v>SABADO</v>
      </c>
      <c r="DL17" s="310">
        <f>CZ17</f>
        <v>42497</v>
      </c>
      <c r="DM17" s="102">
        <v>32</v>
      </c>
      <c r="DN17" s="74">
        <f t="shared" si="31"/>
        <v>120</v>
      </c>
      <c r="DO17" s="1">
        <v>76</v>
      </c>
      <c r="DP17" s="74">
        <f t="shared" si="32"/>
        <v>285</v>
      </c>
      <c r="DQ17" s="1">
        <v>477</v>
      </c>
      <c r="DR17" s="74">
        <f t="shared" si="33"/>
        <v>3577.5</v>
      </c>
      <c r="DS17" s="1"/>
      <c r="DT17" s="1">
        <v>4</v>
      </c>
      <c r="DU17" s="110">
        <f t="shared" si="34"/>
        <v>4</v>
      </c>
      <c r="DV17" s="108">
        <f t="shared" si="35"/>
        <v>995.625</v>
      </c>
    </row>
    <row r="18" spans="2:126" ht="19.5" thickBot="1" x14ac:dyDescent="0.35">
      <c r="B18" s="274">
        <v>135</v>
      </c>
      <c r="C18" s="38" t="s">
        <v>147</v>
      </c>
      <c r="D18" s="132">
        <f t="shared" si="11"/>
        <v>42504</v>
      </c>
      <c r="E18" s="144">
        <v>56945</v>
      </c>
      <c r="F18" s="144">
        <v>76552</v>
      </c>
      <c r="G18" s="2">
        <v>26076</v>
      </c>
      <c r="H18" s="170"/>
      <c r="I18" s="171">
        <v>26663</v>
      </c>
      <c r="J18" s="24">
        <f t="shared" si="0"/>
        <v>186236</v>
      </c>
      <c r="K18" s="7">
        <v>6552.5</v>
      </c>
      <c r="L18" s="7">
        <v>18050.5</v>
      </c>
      <c r="M18" s="23">
        <f t="shared" si="1"/>
        <v>210839</v>
      </c>
      <c r="N18" s="47"/>
      <c r="O18" s="48"/>
      <c r="P18" s="8">
        <f t="shared" si="2"/>
        <v>42504</v>
      </c>
      <c r="Q18" s="3">
        <v>0</v>
      </c>
      <c r="R18" s="3"/>
      <c r="S18" s="3"/>
      <c r="T18" s="3"/>
      <c r="U18" s="3"/>
      <c r="V18" s="3"/>
      <c r="W18" s="3"/>
      <c r="X18" s="3"/>
      <c r="Y18" s="3"/>
      <c r="Z18" s="3"/>
      <c r="AA18" s="6"/>
      <c r="AB18" s="3"/>
      <c r="AC18" s="3"/>
      <c r="AD18" s="3"/>
      <c r="AE18" s="3"/>
      <c r="AF18" s="3"/>
      <c r="AG18" s="3"/>
      <c r="AH18" s="3"/>
      <c r="AI18" s="3"/>
      <c r="AJ18" s="25"/>
      <c r="AK18" s="3"/>
      <c r="AL18" s="53"/>
      <c r="AM18" s="44">
        <f t="shared" si="3"/>
        <v>0</v>
      </c>
      <c r="AN18" s="9">
        <v>0</v>
      </c>
      <c r="AO18" s="9">
        <f t="shared" si="4"/>
        <v>210839</v>
      </c>
      <c r="AP18" s="49">
        <f>'[2]MAY 16'!$I$18</f>
        <v>8126.25</v>
      </c>
      <c r="AQ18" s="46">
        <f t="shared" si="12"/>
        <v>218965.25</v>
      </c>
      <c r="AS18" s="276">
        <f t="shared" si="5"/>
        <v>135</v>
      </c>
      <c r="AT18" s="5" t="str">
        <f t="shared" si="5"/>
        <v>SABADO</v>
      </c>
      <c r="AU18" s="8">
        <f t="shared" si="5"/>
        <v>42504</v>
      </c>
      <c r="AV18" s="69">
        <f t="shared" si="6"/>
        <v>8135</v>
      </c>
      <c r="AW18" s="69">
        <f t="shared" si="6"/>
        <v>10936</v>
      </c>
      <c r="AX18" s="69">
        <f t="shared" si="7"/>
        <v>4346</v>
      </c>
      <c r="AY18" s="69">
        <f t="shared" si="13"/>
        <v>0</v>
      </c>
      <c r="AZ18" s="157">
        <f t="shared" si="13"/>
        <v>3809</v>
      </c>
      <c r="BA18" s="159">
        <f t="shared" si="8"/>
        <v>27226</v>
      </c>
      <c r="BC18" s="309"/>
      <c r="BD18" s="313"/>
      <c r="BE18" s="135">
        <v>836</v>
      </c>
      <c r="BF18" s="82">
        <f t="shared" si="36"/>
        <v>2926</v>
      </c>
      <c r="BG18" s="79">
        <v>392</v>
      </c>
      <c r="BH18" s="82">
        <f t="shared" si="14"/>
        <v>1372</v>
      </c>
      <c r="BI18" s="79">
        <v>3955</v>
      </c>
      <c r="BJ18" s="82">
        <f t="shared" si="15"/>
        <v>27685</v>
      </c>
      <c r="BK18" s="79">
        <v>22</v>
      </c>
      <c r="BL18" s="174">
        <v>16</v>
      </c>
      <c r="BM18" s="174">
        <v>16</v>
      </c>
      <c r="BN18" s="119">
        <f t="shared" si="9"/>
        <v>1998.9375</v>
      </c>
      <c r="BO18" s="309"/>
      <c r="BP18" s="315"/>
      <c r="BQ18" s="99">
        <v>783</v>
      </c>
      <c r="BR18" s="83">
        <f t="shared" si="16"/>
        <v>2740.5</v>
      </c>
      <c r="BS18" s="174">
        <v>279</v>
      </c>
      <c r="BT18" s="83">
        <f t="shared" si="17"/>
        <v>976.5</v>
      </c>
      <c r="BU18" s="174">
        <v>4724</v>
      </c>
      <c r="BV18" s="83">
        <f t="shared" si="18"/>
        <v>33068</v>
      </c>
      <c r="BW18" s="174">
        <v>21</v>
      </c>
      <c r="BX18" s="174">
        <v>15</v>
      </c>
      <c r="BY18" s="174">
        <v>15</v>
      </c>
      <c r="BZ18" s="100">
        <f t="shared" si="10"/>
        <v>2452.3333333333335</v>
      </c>
      <c r="CA18" s="309"/>
      <c r="CB18" s="317"/>
      <c r="CC18" s="99">
        <v>532</v>
      </c>
      <c r="CD18" s="74">
        <f t="shared" si="19"/>
        <v>1596</v>
      </c>
      <c r="CE18" s="174">
        <v>182</v>
      </c>
      <c r="CF18" s="74">
        <f t="shared" si="20"/>
        <v>546</v>
      </c>
      <c r="CG18" s="174">
        <v>2015</v>
      </c>
      <c r="CH18" s="74">
        <f t="shared" si="21"/>
        <v>12090</v>
      </c>
      <c r="CI18" s="174">
        <v>13</v>
      </c>
      <c r="CJ18" s="174">
        <v>10</v>
      </c>
      <c r="CK18" s="174">
        <v>10</v>
      </c>
      <c r="CL18" s="100">
        <f t="shared" si="22"/>
        <v>1423.2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326</v>
      </c>
      <c r="DB18" s="83">
        <f t="shared" si="27"/>
        <v>1141</v>
      </c>
      <c r="DC18" s="174">
        <v>90</v>
      </c>
      <c r="DD18" s="83">
        <f t="shared" si="28"/>
        <v>315</v>
      </c>
      <c r="DE18" s="174">
        <v>1826</v>
      </c>
      <c r="DF18" s="83">
        <f t="shared" si="29"/>
        <v>12782</v>
      </c>
      <c r="DG18" s="174">
        <v>10</v>
      </c>
      <c r="DH18" s="174">
        <v>8</v>
      </c>
      <c r="DI18" s="174">
        <v>8</v>
      </c>
      <c r="DJ18" s="100">
        <f t="shared" si="30"/>
        <v>1779.75</v>
      </c>
      <c r="DK18" s="309"/>
      <c r="DL18" s="311"/>
      <c r="DM18" s="102">
        <v>36</v>
      </c>
      <c r="DN18" s="74">
        <f t="shared" si="31"/>
        <v>135</v>
      </c>
      <c r="DO18" s="1">
        <v>120</v>
      </c>
      <c r="DP18" s="74">
        <f t="shared" si="32"/>
        <v>450</v>
      </c>
      <c r="DQ18" s="1">
        <v>657</v>
      </c>
      <c r="DR18" s="74">
        <f t="shared" si="33"/>
        <v>4927.5</v>
      </c>
      <c r="DS18" s="1">
        <v>5</v>
      </c>
      <c r="DT18" s="1">
        <v>5</v>
      </c>
      <c r="DU18" s="110">
        <f t="shared" si="34"/>
        <v>5</v>
      </c>
      <c r="DV18" s="108">
        <f t="shared" si="35"/>
        <v>1102.5</v>
      </c>
    </row>
    <row r="19" spans="2:126" ht="19.5" thickBot="1" x14ac:dyDescent="0.35">
      <c r="B19" s="274">
        <v>136</v>
      </c>
      <c r="C19" s="38" t="s">
        <v>144</v>
      </c>
      <c r="D19" s="132">
        <f t="shared" si="11"/>
        <v>42505</v>
      </c>
      <c r="E19" s="144">
        <v>40362</v>
      </c>
      <c r="F19" s="144">
        <v>46466</v>
      </c>
      <c r="G19" s="2">
        <v>12876</v>
      </c>
      <c r="H19" s="170"/>
      <c r="I19" s="171">
        <v>7546</v>
      </c>
      <c r="J19" s="24">
        <f t="shared" si="0"/>
        <v>107250</v>
      </c>
      <c r="K19" s="7">
        <v>4624.5</v>
      </c>
      <c r="L19" s="7">
        <v>7381</v>
      </c>
      <c r="M19" s="23">
        <f t="shared" si="1"/>
        <v>119255.5</v>
      </c>
      <c r="N19" s="47"/>
      <c r="O19" s="48"/>
      <c r="P19" s="8">
        <f t="shared" si="2"/>
        <v>42505</v>
      </c>
      <c r="Q19" s="3">
        <v>0</v>
      </c>
      <c r="R19" s="3"/>
      <c r="S19" s="3"/>
      <c r="T19" s="3"/>
      <c r="U19" s="3"/>
      <c r="V19" s="3"/>
      <c r="W19" s="3"/>
      <c r="X19" s="3"/>
      <c r="Y19" s="3"/>
      <c r="Z19" s="3"/>
      <c r="AA19" s="6"/>
      <c r="AB19" s="3"/>
      <c r="AC19" s="3"/>
      <c r="AD19" s="3"/>
      <c r="AE19" s="3"/>
      <c r="AF19" s="3"/>
      <c r="AG19" s="3"/>
      <c r="AH19" s="3"/>
      <c r="AI19" s="3"/>
      <c r="AJ19" s="25"/>
      <c r="AK19" s="3"/>
      <c r="AL19" s="53"/>
      <c r="AM19" s="44">
        <f t="shared" si="3"/>
        <v>0</v>
      </c>
      <c r="AN19" s="9">
        <v>0</v>
      </c>
      <c r="AO19" s="9">
        <f t="shared" si="4"/>
        <v>119255.5</v>
      </c>
      <c r="AP19" s="49">
        <f>'[2]MAY 16'!$I$19</f>
        <v>5160</v>
      </c>
      <c r="AQ19" s="46">
        <f t="shared" si="12"/>
        <v>124415.5</v>
      </c>
      <c r="AR19" s="68">
        <f>SUM(AW10:AW14)</f>
        <v>59869</v>
      </c>
      <c r="AS19" s="276">
        <f t="shared" si="5"/>
        <v>136</v>
      </c>
      <c r="AT19" s="5" t="str">
        <f t="shared" si="5"/>
        <v xml:space="preserve">DOMINGO </v>
      </c>
      <c r="AU19" s="8">
        <f t="shared" si="5"/>
        <v>42505</v>
      </c>
      <c r="AV19" s="69">
        <f t="shared" si="6"/>
        <v>5766</v>
      </c>
      <c r="AW19" s="69">
        <f t="shared" si="6"/>
        <v>6638</v>
      </c>
      <c r="AX19" s="69">
        <f t="shared" si="7"/>
        <v>2146</v>
      </c>
      <c r="AY19" s="69">
        <f t="shared" si="13"/>
        <v>0</v>
      </c>
      <c r="AZ19" s="157">
        <f t="shared" si="13"/>
        <v>1078</v>
      </c>
      <c r="BA19" s="159">
        <f t="shared" si="8"/>
        <v>15628</v>
      </c>
      <c r="BC19" s="308" t="str">
        <f>C12</f>
        <v xml:space="preserve">DOMINGO </v>
      </c>
      <c r="BD19" s="312">
        <f>AU12</f>
        <v>42498</v>
      </c>
      <c r="BE19" s="135">
        <v>622</v>
      </c>
      <c r="BF19" s="82">
        <f t="shared" si="36"/>
        <v>2177</v>
      </c>
      <c r="BG19" s="79">
        <v>273</v>
      </c>
      <c r="BH19" s="82">
        <f t="shared" si="14"/>
        <v>955.5</v>
      </c>
      <c r="BI19" s="79">
        <v>2932</v>
      </c>
      <c r="BJ19" s="82">
        <f t="shared" si="15"/>
        <v>20524</v>
      </c>
      <c r="BK19" s="79"/>
      <c r="BL19" s="174">
        <v>15</v>
      </c>
      <c r="BM19" s="174">
        <v>14</v>
      </c>
      <c r="BN19" s="119">
        <f t="shared" si="9"/>
        <v>1689.75</v>
      </c>
      <c r="BO19" s="308" t="str">
        <f>BC19</f>
        <v xml:space="preserve">DOMINGO </v>
      </c>
      <c r="BP19" s="314">
        <f>BD19</f>
        <v>42498</v>
      </c>
      <c r="BQ19" s="99">
        <v>429</v>
      </c>
      <c r="BR19" s="83">
        <f t="shared" si="16"/>
        <v>1501.5</v>
      </c>
      <c r="BS19" s="174">
        <v>168</v>
      </c>
      <c r="BT19" s="83">
        <f t="shared" si="17"/>
        <v>588</v>
      </c>
      <c r="BU19" s="174">
        <v>3383</v>
      </c>
      <c r="BV19" s="83">
        <f t="shared" si="18"/>
        <v>23681</v>
      </c>
      <c r="BW19" s="174"/>
      <c r="BX19" s="174">
        <v>17</v>
      </c>
      <c r="BY19" s="174">
        <v>16</v>
      </c>
      <c r="BZ19" s="100">
        <f t="shared" si="10"/>
        <v>1610.65625</v>
      </c>
      <c r="CA19" s="308" t="str">
        <f>BO19</f>
        <v xml:space="preserve">DOMINGO </v>
      </c>
      <c r="CB19" s="316">
        <f>BP19</f>
        <v>42498</v>
      </c>
      <c r="CC19" s="99">
        <v>214</v>
      </c>
      <c r="CD19" s="74">
        <f t="shared" si="19"/>
        <v>642</v>
      </c>
      <c r="CE19" s="174">
        <v>96</v>
      </c>
      <c r="CF19" s="74">
        <f t="shared" si="20"/>
        <v>288</v>
      </c>
      <c r="CG19" s="174">
        <v>1203</v>
      </c>
      <c r="CH19" s="74">
        <f t="shared" si="21"/>
        <v>7218</v>
      </c>
      <c r="CI19" s="174"/>
      <c r="CJ19" s="174">
        <v>9</v>
      </c>
      <c r="CK19" s="174">
        <v>10</v>
      </c>
      <c r="CL19" s="100">
        <f t="shared" si="22"/>
        <v>814.8</v>
      </c>
      <c r="CM19" s="308" t="str">
        <f>CA19</f>
        <v xml:space="preserve">DOMINGO </v>
      </c>
      <c r="CN19" s="318">
        <f>CB19</f>
        <v>42498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 xml:space="preserve">DOMINGO </v>
      </c>
      <c r="CZ19" s="306">
        <f>CN19</f>
        <v>42498</v>
      </c>
      <c r="DA19" s="99">
        <v>102</v>
      </c>
      <c r="DB19" s="83">
        <f t="shared" si="27"/>
        <v>357</v>
      </c>
      <c r="DC19" s="174">
        <v>50</v>
      </c>
      <c r="DD19" s="83">
        <f t="shared" si="28"/>
        <v>175</v>
      </c>
      <c r="DE19" s="174">
        <v>766</v>
      </c>
      <c r="DF19" s="83">
        <f t="shared" si="29"/>
        <v>5362</v>
      </c>
      <c r="DG19" s="174"/>
      <c r="DH19" s="174">
        <v>5</v>
      </c>
      <c r="DI19" s="174">
        <v>5</v>
      </c>
      <c r="DJ19" s="100">
        <f t="shared" si="30"/>
        <v>1178.8</v>
      </c>
      <c r="DK19" s="308" t="str">
        <f>CY19</f>
        <v xml:space="preserve">DOMINGO </v>
      </c>
      <c r="DL19" s="310">
        <f>CZ19</f>
        <v>42498</v>
      </c>
      <c r="DM19" s="102">
        <v>0</v>
      </c>
      <c r="DN19" s="74">
        <f t="shared" si="31"/>
        <v>0</v>
      </c>
      <c r="DO19" s="1">
        <v>76</v>
      </c>
      <c r="DP19" s="74">
        <f t="shared" si="32"/>
        <v>285</v>
      </c>
      <c r="DQ19" s="1">
        <v>177</v>
      </c>
      <c r="DR19" s="74">
        <f t="shared" si="33"/>
        <v>1327.5</v>
      </c>
      <c r="DS19" s="1"/>
      <c r="DT19" s="1">
        <v>3</v>
      </c>
      <c r="DU19" s="110">
        <f t="shared" si="34"/>
        <v>3</v>
      </c>
      <c r="DV19" s="108">
        <f t="shared" si="35"/>
        <v>537.5</v>
      </c>
    </row>
    <row r="20" spans="2:126" ht="19.5" thickBot="1" x14ac:dyDescent="0.35">
      <c r="B20" s="274">
        <v>137</v>
      </c>
      <c r="C20" s="38" t="s">
        <v>24</v>
      </c>
      <c r="D20" s="132">
        <f t="shared" si="11"/>
        <v>42506</v>
      </c>
      <c r="E20" s="144">
        <v>74753</v>
      </c>
      <c r="F20" s="144">
        <v>102865</v>
      </c>
      <c r="G20" s="2">
        <v>38904</v>
      </c>
      <c r="H20" s="170"/>
      <c r="I20" s="171">
        <v>39536</v>
      </c>
      <c r="J20" s="24">
        <f t="shared" si="0"/>
        <v>256058</v>
      </c>
      <c r="K20" s="7">
        <v>6007.5</v>
      </c>
      <c r="L20" s="7">
        <v>33482.5</v>
      </c>
      <c r="M20" s="23">
        <f t="shared" si="1"/>
        <v>295548</v>
      </c>
      <c r="N20" s="47"/>
      <c r="O20" s="48"/>
      <c r="P20" s="8">
        <f t="shared" si="2"/>
        <v>42506</v>
      </c>
      <c r="Q20" s="3">
        <v>68900</v>
      </c>
      <c r="R20" s="3">
        <v>2223</v>
      </c>
      <c r="S20" s="3">
        <v>1298</v>
      </c>
      <c r="T20" s="3"/>
      <c r="U20" s="3"/>
      <c r="V20" s="3"/>
      <c r="W20" s="3"/>
      <c r="X20" s="3"/>
      <c r="Y20" s="3"/>
      <c r="Z20" s="3"/>
      <c r="AA20" s="6"/>
      <c r="AB20" s="3">
        <v>1750</v>
      </c>
      <c r="AC20" s="3">
        <v>300</v>
      </c>
      <c r="AD20" s="3"/>
      <c r="AE20" s="3"/>
      <c r="AF20" s="3"/>
      <c r="AG20" s="3"/>
      <c r="AH20" s="3"/>
      <c r="AI20" s="3"/>
      <c r="AJ20" s="25"/>
      <c r="AK20" s="3"/>
      <c r="AL20" s="53"/>
      <c r="AM20" s="44">
        <f t="shared" si="3"/>
        <v>74471</v>
      </c>
      <c r="AN20" s="9">
        <v>0</v>
      </c>
      <c r="AO20" s="9">
        <f t="shared" si="4"/>
        <v>295548</v>
      </c>
      <c r="AP20" s="49">
        <f>'[2]MAY 16'!$I$20</f>
        <v>6971.25</v>
      </c>
      <c r="AQ20" s="46">
        <f t="shared" si="12"/>
        <v>376990.25</v>
      </c>
      <c r="AR20" s="68">
        <f>SUM(AW15:AW16)</f>
        <v>28159</v>
      </c>
      <c r="AS20" s="276">
        <f t="shared" si="5"/>
        <v>137</v>
      </c>
      <c r="AT20" s="5" t="str">
        <f t="shared" si="5"/>
        <v>LUNES</v>
      </c>
      <c r="AU20" s="8">
        <f t="shared" si="5"/>
        <v>42506</v>
      </c>
      <c r="AV20" s="69">
        <f t="shared" si="6"/>
        <v>10679</v>
      </c>
      <c r="AW20" s="69">
        <f t="shared" si="6"/>
        <v>14695</v>
      </c>
      <c r="AX20" s="69">
        <f t="shared" si="7"/>
        <v>6484</v>
      </c>
      <c r="AY20" s="69">
        <f t="shared" si="13"/>
        <v>0</v>
      </c>
      <c r="AZ20" s="157">
        <f t="shared" si="13"/>
        <v>5648</v>
      </c>
      <c r="BA20" s="159">
        <f t="shared" si="8"/>
        <v>37506</v>
      </c>
      <c r="BC20" s="309"/>
      <c r="BD20" s="313"/>
      <c r="BE20" s="135">
        <v>456</v>
      </c>
      <c r="BF20" s="82">
        <f t="shared" si="36"/>
        <v>1596</v>
      </c>
      <c r="BG20" s="79">
        <v>319</v>
      </c>
      <c r="BH20" s="82">
        <f t="shared" si="14"/>
        <v>1116.5</v>
      </c>
      <c r="BI20" s="79">
        <v>3039</v>
      </c>
      <c r="BJ20" s="82">
        <f t="shared" si="15"/>
        <v>21273</v>
      </c>
      <c r="BK20" s="79">
        <v>16</v>
      </c>
      <c r="BL20" s="174">
        <v>13</v>
      </c>
      <c r="BM20" s="174">
        <v>13</v>
      </c>
      <c r="BN20" s="119">
        <f t="shared" si="9"/>
        <v>1845.0384615384614</v>
      </c>
      <c r="BO20" s="309"/>
      <c r="BP20" s="315"/>
      <c r="BQ20" s="99">
        <v>445</v>
      </c>
      <c r="BR20" s="83">
        <f t="shared" si="16"/>
        <v>1557.5</v>
      </c>
      <c r="BS20" s="174">
        <v>278</v>
      </c>
      <c r="BT20" s="83">
        <f t="shared" si="17"/>
        <v>973</v>
      </c>
      <c r="BU20" s="174">
        <v>3876</v>
      </c>
      <c r="BV20" s="83">
        <f t="shared" si="18"/>
        <v>27132</v>
      </c>
      <c r="BW20" s="174">
        <v>19</v>
      </c>
      <c r="BX20" s="174">
        <v>15</v>
      </c>
      <c r="BY20" s="174">
        <v>15</v>
      </c>
      <c r="BZ20" s="100">
        <f t="shared" si="10"/>
        <v>1977.5</v>
      </c>
      <c r="CA20" s="309"/>
      <c r="CB20" s="317"/>
      <c r="CC20" s="99">
        <v>207</v>
      </c>
      <c r="CD20" s="74">
        <f t="shared" si="19"/>
        <v>621</v>
      </c>
      <c r="CE20" s="174">
        <v>149</v>
      </c>
      <c r="CF20" s="74">
        <f t="shared" si="20"/>
        <v>447</v>
      </c>
      <c r="CG20" s="174">
        <v>1133</v>
      </c>
      <c r="CH20" s="74">
        <f t="shared" si="21"/>
        <v>6798</v>
      </c>
      <c r="CI20" s="174">
        <v>10</v>
      </c>
      <c r="CJ20" s="174">
        <v>7</v>
      </c>
      <c r="CK20" s="174">
        <v>7</v>
      </c>
      <c r="CL20" s="100">
        <f t="shared" si="22"/>
        <v>1123.7142857142858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85</v>
      </c>
      <c r="DB20" s="83">
        <f t="shared" si="27"/>
        <v>297.5</v>
      </c>
      <c r="DC20" s="174">
        <v>36</v>
      </c>
      <c r="DD20" s="83">
        <f t="shared" si="28"/>
        <v>126</v>
      </c>
      <c r="DE20" s="174">
        <v>691</v>
      </c>
      <c r="DF20" s="83">
        <f t="shared" si="29"/>
        <v>4837</v>
      </c>
      <c r="DG20" s="174">
        <v>5</v>
      </c>
      <c r="DH20" s="174">
        <v>4</v>
      </c>
      <c r="DI20" s="174">
        <v>4</v>
      </c>
      <c r="DJ20" s="100">
        <f t="shared" si="30"/>
        <v>1315.125</v>
      </c>
      <c r="DK20" s="309"/>
      <c r="DL20" s="311"/>
      <c r="DM20" s="102">
        <v>0</v>
      </c>
      <c r="DN20" s="74">
        <f t="shared" si="31"/>
        <v>0</v>
      </c>
      <c r="DO20" s="1">
        <v>118</v>
      </c>
      <c r="DP20" s="74">
        <f t="shared" si="32"/>
        <v>442.5</v>
      </c>
      <c r="DQ20" s="1">
        <v>525</v>
      </c>
      <c r="DR20" s="74">
        <f t="shared" si="33"/>
        <v>3937.5</v>
      </c>
      <c r="DS20" s="1">
        <v>5</v>
      </c>
      <c r="DT20" s="1">
        <v>5</v>
      </c>
      <c r="DU20" s="110">
        <f t="shared" si="34"/>
        <v>5</v>
      </c>
      <c r="DV20" s="108">
        <f t="shared" si="35"/>
        <v>876</v>
      </c>
    </row>
    <row r="21" spans="2:126" ht="19.5" thickBot="1" x14ac:dyDescent="0.35">
      <c r="B21" s="274">
        <v>138</v>
      </c>
      <c r="C21" s="38" t="s">
        <v>21</v>
      </c>
      <c r="D21" s="132">
        <f t="shared" si="11"/>
        <v>42507</v>
      </c>
      <c r="E21" s="144">
        <v>82488</v>
      </c>
      <c r="F21" s="144">
        <v>104916</v>
      </c>
      <c r="G21" s="2">
        <v>44868</v>
      </c>
      <c r="H21" s="170"/>
      <c r="I21" s="171">
        <v>40068</v>
      </c>
      <c r="J21" s="24">
        <f t="shared" si="0"/>
        <v>272340</v>
      </c>
      <c r="K21" s="7">
        <v>6650</v>
      </c>
      <c r="L21" s="7">
        <v>45570.5</v>
      </c>
      <c r="M21" s="23">
        <f t="shared" si="1"/>
        <v>324560.5</v>
      </c>
      <c r="N21" s="47"/>
      <c r="O21" s="48"/>
      <c r="P21" s="8">
        <f t="shared" si="2"/>
        <v>42507</v>
      </c>
      <c r="Q21" s="3">
        <v>84500</v>
      </c>
      <c r="R21" s="3">
        <v>1989</v>
      </c>
      <c r="S21" s="3">
        <v>3031</v>
      </c>
      <c r="T21" s="3"/>
      <c r="U21" s="3"/>
      <c r="V21" s="3"/>
      <c r="W21" s="3">
        <v>522</v>
      </c>
      <c r="X21" s="3"/>
      <c r="Y21" s="3"/>
      <c r="Z21" s="3"/>
      <c r="AA21" s="6"/>
      <c r="AB21" s="3"/>
      <c r="AC21" s="3">
        <v>500</v>
      </c>
      <c r="AD21" s="3"/>
      <c r="AE21" s="3"/>
      <c r="AF21" s="3"/>
      <c r="AG21" s="3"/>
      <c r="AH21" s="3"/>
      <c r="AI21" s="3"/>
      <c r="AJ21" s="25"/>
      <c r="AK21" s="3"/>
      <c r="AL21" s="53">
        <v>6036</v>
      </c>
      <c r="AM21" s="44">
        <f t="shared" si="3"/>
        <v>96578</v>
      </c>
      <c r="AN21" s="9">
        <v>0</v>
      </c>
      <c r="AO21" s="9">
        <f t="shared" si="4"/>
        <v>324560.5</v>
      </c>
      <c r="AP21" s="49">
        <f>'[2]MAY 16'!$I$21</f>
        <v>19967.25</v>
      </c>
      <c r="AQ21" s="46">
        <f t="shared" si="12"/>
        <v>441105.75</v>
      </c>
      <c r="AS21" s="276">
        <f t="shared" si="5"/>
        <v>138</v>
      </c>
      <c r="AT21" s="5" t="str">
        <f t="shared" si="5"/>
        <v>MARTES</v>
      </c>
      <c r="AU21" s="8">
        <f t="shared" si="5"/>
        <v>42507</v>
      </c>
      <c r="AV21" s="69">
        <f t="shared" si="6"/>
        <v>11784</v>
      </c>
      <c r="AW21" s="69">
        <f t="shared" si="6"/>
        <v>14988</v>
      </c>
      <c r="AX21" s="69">
        <f t="shared" si="7"/>
        <v>7478</v>
      </c>
      <c r="AY21" s="69">
        <f t="shared" si="13"/>
        <v>0</v>
      </c>
      <c r="AZ21" s="157">
        <f t="shared" si="13"/>
        <v>5724</v>
      </c>
      <c r="BA21" s="159">
        <f t="shared" si="8"/>
        <v>39974</v>
      </c>
      <c r="BC21" s="308" t="str">
        <f>C13</f>
        <v>LUNES</v>
      </c>
      <c r="BD21" s="312">
        <f>AU13</f>
        <v>42499</v>
      </c>
      <c r="BE21" s="135">
        <v>2424</v>
      </c>
      <c r="BF21" s="82">
        <f t="shared" si="36"/>
        <v>8484</v>
      </c>
      <c r="BG21" s="79">
        <v>357</v>
      </c>
      <c r="BH21" s="82">
        <f t="shared" si="14"/>
        <v>1249.5</v>
      </c>
      <c r="BI21" s="79">
        <v>5661</v>
      </c>
      <c r="BJ21" s="82">
        <f t="shared" si="15"/>
        <v>39627</v>
      </c>
      <c r="BK21" s="79"/>
      <c r="BL21" s="174">
        <v>28</v>
      </c>
      <c r="BM21" s="174">
        <v>28</v>
      </c>
      <c r="BN21" s="119">
        <f t="shared" si="9"/>
        <v>1762.875</v>
      </c>
      <c r="BO21" s="308" t="str">
        <f>BC21</f>
        <v>LUNES</v>
      </c>
      <c r="BP21" s="314">
        <f>BD21</f>
        <v>42499</v>
      </c>
      <c r="BQ21" s="99">
        <v>2370</v>
      </c>
      <c r="BR21" s="83">
        <f t="shared" si="16"/>
        <v>8295</v>
      </c>
      <c r="BS21" s="174">
        <v>262</v>
      </c>
      <c r="BT21" s="83">
        <f t="shared" si="17"/>
        <v>917</v>
      </c>
      <c r="BU21" s="174">
        <v>7507</v>
      </c>
      <c r="BV21" s="83">
        <f t="shared" si="18"/>
        <v>52549</v>
      </c>
      <c r="BW21" s="174"/>
      <c r="BX21" s="174">
        <v>27</v>
      </c>
      <c r="BY21" s="174">
        <v>27</v>
      </c>
      <c r="BZ21" s="100">
        <f t="shared" si="10"/>
        <v>2287.4444444444443</v>
      </c>
      <c r="CA21" s="308" t="str">
        <f>BO21</f>
        <v>LUNES</v>
      </c>
      <c r="CB21" s="316">
        <f>BP21</f>
        <v>42499</v>
      </c>
      <c r="CC21" s="99">
        <v>1535</v>
      </c>
      <c r="CD21" s="74">
        <f t="shared" si="19"/>
        <v>4605</v>
      </c>
      <c r="CE21" s="174">
        <v>405</v>
      </c>
      <c r="CF21" s="74">
        <f t="shared" si="20"/>
        <v>1215</v>
      </c>
      <c r="CG21" s="174">
        <v>3440</v>
      </c>
      <c r="CH21" s="74">
        <f t="shared" si="21"/>
        <v>20640</v>
      </c>
      <c r="CI21" s="174"/>
      <c r="CJ21" s="174">
        <v>14</v>
      </c>
      <c r="CK21" s="174">
        <v>14</v>
      </c>
      <c r="CL21" s="100">
        <f t="shared" si="22"/>
        <v>1890</v>
      </c>
      <c r="CM21" s="308" t="str">
        <f>CA21</f>
        <v>LUNES</v>
      </c>
      <c r="CN21" s="318">
        <f>CB21</f>
        <v>42499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LUNES</v>
      </c>
      <c r="CZ21" s="306">
        <f>CN21</f>
        <v>42499</v>
      </c>
      <c r="DA21" s="99">
        <v>772</v>
      </c>
      <c r="DB21" s="83">
        <f t="shared" si="27"/>
        <v>2702</v>
      </c>
      <c r="DC21" s="174">
        <v>87</v>
      </c>
      <c r="DD21" s="83">
        <f t="shared" si="28"/>
        <v>304.5</v>
      </c>
      <c r="DE21" s="174">
        <v>2701</v>
      </c>
      <c r="DF21" s="83">
        <f t="shared" si="29"/>
        <v>18907</v>
      </c>
      <c r="DG21" s="174"/>
      <c r="DH21" s="174">
        <v>14</v>
      </c>
      <c r="DI21" s="174">
        <v>14</v>
      </c>
      <c r="DJ21" s="100">
        <f t="shared" si="30"/>
        <v>1565.25</v>
      </c>
      <c r="DK21" s="308" t="str">
        <f>CY21</f>
        <v>LUNES</v>
      </c>
      <c r="DL21" s="310">
        <f>CZ21</f>
        <v>42499</v>
      </c>
      <c r="DM21" s="102">
        <v>66</v>
      </c>
      <c r="DN21" s="74">
        <f t="shared" si="31"/>
        <v>247.5</v>
      </c>
      <c r="DO21" s="1">
        <v>174</v>
      </c>
      <c r="DP21" s="74">
        <f t="shared" si="32"/>
        <v>652.5</v>
      </c>
      <c r="DQ21" s="1">
        <v>526</v>
      </c>
      <c r="DR21" s="74">
        <f t="shared" si="33"/>
        <v>3945</v>
      </c>
      <c r="DS21" s="1"/>
      <c r="DT21" s="1">
        <v>5</v>
      </c>
      <c r="DU21" s="110">
        <f t="shared" si="34"/>
        <v>5</v>
      </c>
      <c r="DV21" s="108">
        <f t="shared" si="35"/>
        <v>969</v>
      </c>
    </row>
    <row r="22" spans="2:126" ht="19.5" thickBot="1" x14ac:dyDescent="0.35">
      <c r="B22" s="274">
        <v>139</v>
      </c>
      <c r="C22" s="38" t="s">
        <v>145</v>
      </c>
      <c r="D22" s="132">
        <f t="shared" si="11"/>
        <v>42508</v>
      </c>
      <c r="E22" s="144">
        <v>76370</v>
      </c>
      <c r="F22" s="144">
        <v>108696</v>
      </c>
      <c r="G22" s="2">
        <v>41976</v>
      </c>
      <c r="H22" s="170"/>
      <c r="I22" s="171">
        <v>40152</v>
      </c>
      <c r="J22" s="24">
        <f t="shared" si="0"/>
        <v>267194</v>
      </c>
      <c r="K22" s="7">
        <v>6557.5</v>
      </c>
      <c r="L22" s="7">
        <v>45814</v>
      </c>
      <c r="M22" s="23">
        <f t="shared" si="1"/>
        <v>319565.5</v>
      </c>
      <c r="N22" s="47"/>
      <c r="O22" s="48"/>
      <c r="P22" s="8">
        <f t="shared" si="2"/>
        <v>42508</v>
      </c>
      <c r="Q22" s="3">
        <v>90250</v>
      </c>
      <c r="R22" s="3">
        <v>3159</v>
      </c>
      <c r="S22" s="3">
        <v>3233</v>
      </c>
      <c r="T22" s="3"/>
      <c r="U22" s="3"/>
      <c r="V22" s="3"/>
      <c r="W22" s="3">
        <v>522</v>
      </c>
      <c r="X22" s="3">
        <v>58</v>
      </c>
      <c r="Y22" s="3"/>
      <c r="Z22" s="3"/>
      <c r="AA22" s="6"/>
      <c r="AB22" s="3">
        <v>350</v>
      </c>
      <c r="AC22" s="3">
        <v>1900</v>
      </c>
      <c r="AD22" s="3"/>
      <c r="AE22" s="3"/>
      <c r="AF22" s="3"/>
      <c r="AG22" s="3"/>
      <c r="AH22" s="3"/>
      <c r="AI22" s="3"/>
      <c r="AJ22" s="25"/>
      <c r="AK22" s="3"/>
      <c r="AL22" s="53">
        <v>12072</v>
      </c>
      <c r="AM22" s="44">
        <f t="shared" si="3"/>
        <v>111544</v>
      </c>
      <c r="AN22" s="9">
        <v>221.8</v>
      </c>
      <c r="AO22" s="9">
        <f t="shared" si="4"/>
        <v>319565.5</v>
      </c>
      <c r="AP22" s="49">
        <f>'[2]MAY 16'!$I$22</f>
        <v>6937.5</v>
      </c>
      <c r="AQ22" s="46">
        <f t="shared" si="12"/>
        <v>438268.8</v>
      </c>
      <c r="AS22" s="276">
        <f t="shared" si="5"/>
        <v>139</v>
      </c>
      <c r="AT22" s="5" t="str">
        <f t="shared" si="5"/>
        <v>MIERCOLES</v>
      </c>
      <c r="AU22" s="8">
        <f t="shared" si="5"/>
        <v>42508</v>
      </c>
      <c r="AV22" s="69">
        <f t="shared" si="6"/>
        <v>10910</v>
      </c>
      <c r="AW22" s="69">
        <f t="shared" si="6"/>
        <v>15528</v>
      </c>
      <c r="AX22" s="69">
        <f t="shared" si="7"/>
        <v>6996</v>
      </c>
      <c r="AY22" s="69">
        <f t="shared" si="13"/>
        <v>0</v>
      </c>
      <c r="AZ22" s="157">
        <f t="shared" si="13"/>
        <v>5736</v>
      </c>
      <c r="BA22" s="159">
        <f t="shared" si="8"/>
        <v>39170</v>
      </c>
      <c r="BC22" s="309"/>
      <c r="BD22" s="313"/>
      <c r="BE22" s="135">
        <v>2068</v>
      </c>
      <c r="BF22" s="82">
        <f t="shared" si="36"/>
        <v>7238</v>
      </c>
      <c r="BG22" s="79">
        <v>389</v>
      </c>
      <c r="BH22" s="82">
        <f t="shared" si="14"/>
        <v>1361.5</v>
      </c>
      <c r="BI22" s="79">
        <v>5703</v>
      </c>
      <c r="BJ22" s="82">
        <f t="shared" si="15"/>
        <v>39921</v>
      </c>
      <c r="BK22" s="79">
        <v>28</v>
      </c>
      <c r="BL22" s="174">
        <v>26</v>
      </c>
      <c r="BM22" s="174">
        <v>26</v>
      </c>
      <c r="BN22" s="119">
        <f t="shared" si="9"/>
        <v>1866.1730769230769</v>
      </c>
      <c r="BO22" s="309"/>
      <c r="BP22" s="315"/>
      <c r="BQ22" s="99">
        <v>2243</v>
      </c>
      <c r="BR22" s="83">
        <f t="shared" si="16"/>
        <v>7850.5</v>
      </c>
      <c r="BS22" s="174">
        <v>327</v>
      </c>
      <c r="BT22" s="83">
        <f t="shared" si="17"/>
        <v>1144.5</v>
      </c>
      <c r="BU22" s="174">
        <v>7634</v>
      </c>
      <c r="BV22" s="83">
        <f t="shared" si="18"/>
        <v>53438</v>
      </c>
      <c r="BW22" s="174">
        <v>27</v>
      </c>
      <c r="BX22" s="174">
        <v>27</v>
      </c>
      <c r="BY22" s="174">
        <v>27</v>
      </c>
      <c r="BZ22" s="100">
        <f t="shared" si="10"/>
        <v>2312.3333333333335</v>
      </c>
      <c r="CA22" s="309"/>
      <c r="CB22" s="317"/>
      <c r="CC22" s="99">
        <v>1793</v>
      </c>
      <c r="CD22" s="74">
        <f t="shared" si="19"/>
        <v>5379</v>
      </c>
      <c r="CE22" s="174">
        <v>245</v>
      </c>
      <c r="CF22" s="74">
        <f t="shared" si="20"/>
        <v>735</v>
      </c>
      <c r="CG22" s="174">
        <v>3382</v>
      </c>
      <c r="CH22" s="74">
        <f t="shared" si="21"/>
        <v>20292</v>
      </c>
      <c r="CI22" s="174">
        <v>16</v>
      </c>
      <c r="CJ22" s="174">
        <v>16</v>
      </c>
      <c r="CK22" s="174">
        <v>16</v>
      </c>
      <c r="CL22" s="100">
        <f t="shared" si="22"/>
        <v>1650.375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674</v>
      </c>
      <c r="DB22" s="83">
        <f t="shared" si="27"/>
        <v>2359</v>
      </c>
      <c r="DC22" s="174">
        <v>110</v>
      </c>
      <c r="DD22" s="83">
        <f t="shared" si="28"/>
        <v>385</v>
      </c>
      <c r="DE22" s="174">
        <v>2863</v>
      </c>
      <c r="DF22" s="83">
        <f t="shared" si="29"/>
        <v>20041</v>
      </c>
      <c r="DG22" s="174">
        <v>14</v>
      </c>
      <c r="DH22" s="174">
        <v>14</v>
      </c>
      <c r="DI22" s="174">
        <v>14</v>
      </c>
      <c r="DJ22" s="100">
        <f t="shared" si="30"/>
        <v>1627.5</v>
      </c>
      <c r="DK22" s="309"/>
      <c r="DL22" s="311"/>
      <c r="DM22" s="102">
        <v>99</v>
      </c>
      <c r="DN22" s="74">
        <f t="shared" si="31"/>
        <v>371.25</v>
      </c>
      <c r="DO22" s="1">
        <v>242</v>
      </c>
      <c r="DP22" s="74">
        <f t="shared" si="32"/>
        <v>907.5</v>
      </c>
      <c r="DQ22" s="1">
        <v>780</v>
      </c>
      <c r="DR22" s="74">
        <f t="shared" si="33"/>
        <v>5850</v>
      </c>
      <c r="DS22" s="1">
        <v>5</v>
      </c>
      <c r="DT22" s="1">
        <v>5</v>
      </c>
      <c r="DU22" s="110">
        <f t="shared" si="34"/>
        <v>5</v>
      </c>
      <c r="DV22" s="108">
        <f t="shared" si="35"/>
        <v>1425.75</v>
      </c>
    </row>
    <row r="23" spans="2:126" ht="19.5" thickBot="1" x14ac:dyDescent="0.35">
      <c r="B23" s="274">
        <v>140</v>
      </c>
      <c r="C23" s="38" t="s">
        <v>25</v>
      </c>
      <c r="D23" s="132">
        <f t="shared" si="11"/>
        <v>42509</v>
      </c>
      <c r="E23" s="144">
        <v>82754</v>
      </c>
      <c r="F23" s="144">
        <v>112546</v>
      </c>
      <c r="G23" s="2">
        <v>42192</v>
      </c>
      <c r="H23" s="170"/>
      <c r="I23" s="171">
        <v>42350</v>
      </c>
      <c r="J23" s="24">
        <f t="shared" si="0"/>
        <v>279842</v>
      </c>
      <c r="K23" s="7">
        <v>6746</v>
      </c>
      <c r="L23" s="7">
        <v>49385.5</v>
      </c>
      <c r="M23" s="23">
        <f t="shared" si="1"/>
        <v>335973.5</v>
      </c>
      <c r="N23" s="47"/>
      <c r="O23" s="48"/>
      <c r="P23" s="8">
        <f t="shared" si="2"/>
        <v>42509</v>
      </c>
      <c r="Q23" s="3">
        <v>162250</v>
      </c>
      <c r="R23" s="3">
        <v>1989</v>
      </c>
      <c r="S23" s="3">
        <v>4406</v>
      </c>
      <c r="T23" s="3"/>
      <c r="U23" s="3"/>
      <c r="V23" s="3"/>
      <c r="W23" s="3">
        <v>464</v>
      </c>
      <c r="X23" s="3">
        <v>116</v>
      </c>
      <c r="Y23" s="3"/>
      <c r="Z23" s="3"/>
      <c r="AA23" s="6"/>
      <c r="AB23" s="3">
        <v>700</v>
      </c>
      <c r="AC23" s="3">
        <v>800</v>
      </c>
      <c r="AD23" s="3"/>
      <c r="AE23" s="3"/>
      <c r="AF23" s="3">
        <v>520</v>
      </c>
      <c r="AG23" s="3"/>
      <c r="AH23" s="3"/>
      <c r="AI23" s="3"/>
      <c r="AJ23" s="25"/>
      <c r="AK23" s="3"/>
      <c r="AL23" s="53">
        <v>18108</v>
      </c>
      <c r="AM23" s="44">
        <f t="shared" si="3"/>
        <v>189353</v>
      </c>
      <c r="AN23" s="9">
        <v>11643</v>
      </c>
      <c r="AO23" s="9">
        <f t="shared" si="4"/>
        <v>335973.5</v>
      </c>
      <c r="AP23" s="49">
        <f>'[2]MAY 16'!$I$23</f>
        <v>9618.75</v>
      </c>
      <c r="AQ23" s="46">
        <f t="shared" si="12"/>
        <v>546588.25</v>
      </c>
      <c r="AS23" s="276">
        <f t="shared" si="5"/>
        <v>140</v>
      </c>
      <c r="AT23" s="5" t="str">
        <f t="shared" si="5"/>
        <v>JUEVES</v>
      </c>
      <c r="AU23" s="8">
        <f t="shared" si="5"/>
        <v>42509</v>
      </c>
      <c r="AV23" s="69">
        <f t="shared" si="6"/>
        <v>11822</v>
      </c>
      <c r="AW23" s="69">
        <f t="shared" si="6"/>
        <v>16078</v>
      </c>
      <c r="AX23" s="69">
        <f t="shared" si="7"/>
        <v>7032</v>
      </c>
      <c r="AY23" s="69">
        <f t="shared" si="13"/>
        <v>0</v>
      </c>
      <c r="AZ23" s="157">
        <f t="shared" si="13"/>
        <v>6050</v>
      </c>
      <c r="BA23" s="159">
        <f t="shared" si="8"/>
        <v>40982</v>
      </c>
      <c r="BC23" s="308" t="str">
        <f>C14</f>
        <v>MARTES</v>
      </c>
      <c r="BD23" s="312">
        <f>AU14</f>
        <v>42500</v>
      </c>
      <c r="BE23" s="135">
        <v>2184</v>
      </c>
      <c r="BF23" s="82">
        <f t="shared" si="36"/>
        <v>7644</v>
      </c>
      <c r="BG23" s="79">
        <v>531</v>
      </c>
      <c r="BH23" s="82">
        <f t="shared" si="14"/>
        <v>1858.5</v>
      </c>
      <c r="BI23" s="79">
        <v>5831</v>
      </c>
      <c r="BJ23" s="82">
        <f t="shared" si="15"/>
        <v>40817</v>
      </c>
      <c r="BK23" s="79"/>
      <c r="BL23" s="174">
        <v>28</v>
      </c>
      <c r="BM23" s="174">
        <v>28</v>
      </c>
      <c r="BN23" s="119">
        <f t="shared" si="9"/>
        <v>1797.125</v>
      </c>
      <c r="BO23" s="308" t="str">
        <f>BC23</f>
        <v>MARTES</v>
      </c>
      <c r="BP23" s="314">
        <f>BD23</f>
        <v>42500</v>
      </c>
      <c r="BQ23" s="99">
        <v>2185</v>
      </c>
      <c r="BR23" s="83">
        <f t="shared" si="16"/>
        <v>7647.5</v>
      </c>
      <c r="BS23" s="174">
        <v>347</v>
      </c>
      <c r="BT23" s="83">
        <f t="shared" si="17"/>
        <v>1214.5</v>
      </c>
      <c r="BU23" s="174">
        <v>7474</v>
      </c>
      <c r="BV23" s="83">
        <f t="shared" si="18"/>
        <v>52318</v>
      </c>
      <c r="BW23" s="174"/>
      <c r="BX23" s="174">
        <v>27</v>
      </c>
      <c r="BY23" s="174">
        <v>27</v>
      </c>
      <c r="BZ23" s="100">
        <f t="shared" si="10"/>
        <v>2265.9259259259261</v>
      </c>
      <c r="CA23" s="308" t="str">
        <f>BO23</f>
        <v>MARTES</v>
      </c>
      <c r="CB23" s="316">
        <f>BP23</f>
        <v>42500</v>
      </c>
      <c r="CC23" s="99">
        <v>1782</v>
      </c>
      <c r="CD23" s="74">
        <f t="shared" si="19"/>
        <v>5346</v>
      </c>
      <c r="CE23" s="174">
        <v>347</v>
      </c>
      <c r="CF23" s="74">
        <f t="shared" si="20"/>
        <v>1041</v>
      </c>
      <c r="CG23" s="174">
        <v>3832</v>
      </c>
      <c r="CH23" s="74">
        <f t="shared" si="21"/>
        <v>22992</v>
      </c>
      <c r="CI23" s="174"/>
      <c r="CJ23" s="174">
        <v>18</v>
      </c>
      <c r="CK23" s="174">
        <v>18</v>
      </c>
      <c r="CL23" s="100">
        <f t="shared" si="22"/>
        <v>1632.1666666666667</v>
      </c>
      <c r="CM23" s="308" t="str">
        <f>CA23</f>
        <v>MARTES</v>
      </c>
      <c r="CN23" s="318">
        <f>CB23</f>
        <v>42500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MARTES</v>
      </c>
      <c r="CZ23" s="306">
        <f>CN23</f>
        <v>42500</v>
      </c>
      <c r="DA23" s="99">
        <v>728</v>
      </c>
      <c r="DB23" s="83">
        <f t="shared" si="27"/>
        <v>2548</v>
      </c>
      <c r="DC23" s="174">
        <v>75</v>
      </c>
      <c r="DD23" s="83">
        <f t="shared" si="28"/>
        <v>262.5</v>
      </c>
      <c r="DE23" s="174">
        <v>2443</v>
      </c>
      <c r="DF23" s="83">
        <f t="shared" si="29"/>
        <v>17101</v>
      </c>
      <c r="DG23" s="174"/>
      <c r="DH23" s="174">
        <v>14</v>
      </c>
      <c r="DI23" s="174">
        <v>13</v>
      </c>
      <c r="DJ23" s="100">
        <f t="shared" si="30"/>
        <v>1531.6538461538462</v>
      </c>
      <c r="DK23" s="308" t="str">
        <f>CY23</f>
        <v>MARTES</v>
      </c>
      <c r="DL23" s="310">
        <f>CZ23</f>
        <v>42500</v>
      </c>
      <c r="DM23" s="102">
        <v>40</v>
      </c>
      <c r="DN23" s="74">
        <f t="shared" si="31"/>
        <v>150</v>
      </c>
      <c r="DO23" s="1">
        <v>90</v>
      </c>
      <c r="DP23" s="74">
        <f t="shared" si="32"/>
        <v>337.5</v>
      </c>
      <c r="DQ23" s="1">
        <v>434</v>
      </c>
      <c r="DR23" s="74">
        <f t="shared" si="33"/>
        <v>3255</v>
      </c>
      <c r="DS23" s="1"/>
      <c r="DT23" s="1">
        <v>4</v>
      </c>
      <c r="DU23" s="110">
        <f t="shared" si="34"/>
        <v>4</v>
      </c>
      <c r="DV23" s="108">
        <f t="shared" si="35"/>
        <v>935.625</v>
      </c>
    </row>
    <row r="24" spans="2:126" ht="19.5" thickBot="1" x14ac:dyDescent="0.35">
      <c r="B24" s="274">
        <v>141</v>
      </c>
      <c r="C24" s="38" t="s">
        <v>26</v>
      </c>
      <c r="D24" s="132">
        <f t="shared" si="11"/>
        <v>42510</v>
      </c>
      <c r="E24" s="144">
        <v>82376</v>
      </c>
      <c r="F24" s="144">
        <v>120470</v>
      </c>
      <c r="G24" s="2">
        <v>44286</v>
      </c>
      <c r="H24" s="170"/>
      <c r="I24" s="171">
        <v>42630</v>
      </c>
      <c r="J24" s="24">
        <f t="shared" si="0"/>
        <v>289762</v>
      </c>
      <c r="K24" s="7">
        <v>8451</v>
      </c>
      <c r="L24" s="7">
        <v>44886</v>
      </c>
      <c r="M24" s="23">
        <f t="shared" si="1"/>
        <v>343099</v>
      </c>
      <c r="N24" s="47"/>
      <c r="O24" s="48"/>
      <c r="P24" s="8">
        <f t="shared" si="2"/>
        <v>42510</v>
      </c>
      <c r="Q24" s="3">
        <v>124650</v>
      </c>
      <c r="R24" s="3">
        <v>3627</v>
      </c>
      <c r="S24" s="3">
        <v>6602</v>
      </c>
      <c r="T24" s="3"/>
      <c r="U24" s="3"/>
      <c r="V24" s="3"/>
      <c r="W24" s="3">
        <v>232</v>
      </c>
      <c r="X24" s="3"/>
      <c r="Y24" s="3"/>
      <c r="Z24" s="3"/>
      <c r="AA24" s="6"/>
      <c r="AB24" s="3">
        <v>1050</v>
      </c>
      <c r="AC24" s="3">
        <v>600</v>
      </c>
      <c r="AD24" s="3"/>
      <c r="AE24" s="3"/>
      <c r="AF24" s="3"/>
      <c r="AG24" s="3"/>
      <c r="AH24" s="3"/>
      <c r="AI24" s="3"/>
      <c r="AJ24" s="25"/>
      <c r="AK24" s="3"/>
      <c r="AL24" s="53"/>
      <c r="AM24" s="44">
        <f t="shared" si="3"/>
        <v>136761</v>
      </c>
      <c r="AN24" s="9">
        <v>0</v>
      </c>
      <c r="AO24" s="9">
        <f t="shared" si="4"/>
        <v>343099</v>
      </c>
      <c r="AP24" s="49">
        <f>'[2]MAY 16'!$I$24</f>
        <v>16341.25</v>
      </c>
      <c r="AQ24" s="46">
        <f t="shared" si="12"/>
        <v>496201.25</v>
      </c>
      <c r="AS24" s="276">
        <f t="shared" si="5"/>
        <v>141</v>
      </c>
      <c r="AT24" s="5" t="str">
        <f t="shared" si="5"/>
        <v>VIERNES</v>
      </c>
      <c r="AU24" s="8">
        <f t="shared" si="5"/>
        <v>42510</v>
      </c>
      <c r="AV24" s="69">
        <f t="shared" si="6"/>
        <v>11768</v>
      </c>
      <c r="AW24" s="69">
        <f t="shared" si="6"/>
        <v>17210</v>
      </c>
      <c r="AX24" s="69">
        <f t="shared" si="7"/>
        <v>7381</v>
      </c>
      <c r="AY24" s="69">
        <f t="shared" si="13"/>
        <v>0</v>
      </c>
      <c r="AZ24" s="157">
        <f t="shared" si="13"/>
        <v>6090</v>
      </c>
      <c r="BA24" s="159">
        <f t="shared" si="8"/>
        <v>42449</v>
      </c>
      <c r="BC24" s="309"/>
      <c r="BD24" s="313"/>
      <c r="BE24" s="135">
        <v>1647</v>
      </c>
      <c r="BF24" s="82">
        <f t="shared" si="36"/>
        <v>5764.5</v>
      </c>
      <c r="BG24" s="79">
        <v>589</v>
      </c>
      <c r="BH24" s="82">
        <f t="shared" si="14"/>
        <v>2061.5</v>
      </c>
      <c r="BI24" s="79">
        <v>5851</v>
      </c>
      <c r="BJ24" s="82">
        <f t="shared" si="15"/>
        <v>40957</v>
      </c>
      <c r="BK24" s="79">
        <v>28</v>
      </c>
      <c r="BL24" s="174">
        <v>25</v>
      </c>
      <c r="BM24" s="174">
        <v>28</v>
      </c>
      <c r="BN24" s="119">
        <f t="shared" si="9"/>
        <v>1742.25</v>
      </c>
      <c r="BO24" s="309"/>
      <c r="BP24" s="315"/>
      <c r="BQ24" s="99">
        <v>1576</v>
      </c>
      <c r="BR24" s="83">
        <f t="shared" si="16"/>
        <v>5516</v>
      </c>
      <c r="BS24" s="174">
        <v>361</v>
      </c>
      <c r="BT24" s="83">
        <f t="shared" si="17"/>
        <v>1263.5</v>
      </c>
      <c r="BU24" s="174">
        <v>6325</v>
      </c>
      <c r="BV24" s="83">
        <f t="shared" si="18"/>
        <v>44275</v>
      </c>
      <c r="BW24" s="174">
        <v>27</v>
      </c>
      <c r="BX24" s="174">
        <v>27</v>
      </c>
      <c r="BY24" s="174">
        <v>27</v>
      </c>
      <c r="BZ24" s="100">
        <f t="shared" si="10"/>
        <v>1890.9074074074074</v>
      </c>
      <c r="CA24" s="309"/>
      <c r="CB24" s="317"/>
      <c r="CC24" s="99">
        <v>1260</v>
      </c>
      <c r="CD24" s="74">
        <f t="shared" si="19"/>
        <v>3780</v>
      </c>
      <c r="CE24" s="174">
        <v>249</v>
      </c>
      <c r="CF24" s="74">
        <f t="shared" si="20"/>
        <v>747</v>
      </c>
      <c r="CG24" s="174">
        <v>2692</v>
      </c>
      <c r="CH24" s="74">
        <f t="shared" si="21"/>
        <v>16152</v>
      </c>
      <c r="CI24" s="174">
        <v>22</v>
      </c>
      <c r="CJ24" s="174">
        <v>14</v>
      </c>
      <c r="CK24" s="174">
        <v>18</v>
      </c>
      <c r="CL24" s="100">
        <f t="shared" si="22"/>
        <v>1148.8333333333333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413</v>
      </c>
      <c r="DB24" s="83">
        <f t="shared" si="27"/>
        <v>1445.5</v>
      </c>
      <c r="DC24" s="174">
        <v>85</v>
      </c>
      <c r="DD24" s="83">
        <f t="shared" si="28"/>
        <v>297.5</v>
      </c>
      <c r="DE24" s="174">
        <v>1892</v>
      </c>
      <c r="DF24" s="83">
        <f t="shared" si="29"/>
        <v>13244</v>
      </c>
      <c r="DG24" s="174">
        <v>13</v>
      </c>
      <c r="DH24" s="174">
        <v>9</v>
      </c>
      <c r="DI24" s="174">
        <v>13</v>
      </c>
      <c r="DJ24" s="100">
        <f t="shared" si="30"/>
        <v>1152.8461538461538</v>
      </c>
      <c r="DK24" s="309"/>
      <c r="DL24" s="311"/>
      <c r="DM24" s="102">
        <v>37</v>
      </c>
      <c r="DN24" s="74">
        <f t="shared" si="31"/>
        <v>138.75</v>
      </c>
      <c r="DO24" s="1">
        <v>168</v>
      </c>
      <c r="DP24" s="74">
        <f t="shared" si="32"/>
        <v>630</v>
      </c>
      <c r="DQ24" s="1">
        <v>590</v>
      </c>
      <c r="DR24" s="74">
        <f t="shared" si="33"/>
        <v>4425</v>
      </c>
      <c r="DS24" s="1">
        <v>4</v>
      </c>
      <c r="DT24" s="1">
        <v>4</v>
      </c>
      <c r="DU24" s="110">
        <f t="shared" si="34"/>
        <v>4</v>
      </c>
      <c r="DV24" s="108">
        <f t="shared" si="35"/>
        <v>1298.4375</v>
      </c>
    </row>
    <row r="25" spans="2:126" ht="19.5" thickBot="1" x14ac:dyDescent="0.35">
      <c r="B25" s="274">
        <v>142</v>
      </c>
      <c r="C25" s="38" t="s">
        <v>147</v>
      </c>
      <c r="D25" s="132">
        <f t="shared" si="11"/>
        <v>42511</v>
      </c>
      <c r="E25" s="144">
        <v>59710</v>
      </c>
      <c r="F25" s="144">
        <v>83489</v>
      </c>
      <c r="G25" s="2">
        <v>25656</v>
      </c>
      <c r="H25" s="170"/>
      <c r="I25" s="171">
        <v>28231</v>
      </c>
      <c r="J25" s="24">
        <f t="shared" si="0"/>
        <v>197086</v>
      </c>
      <c r="K25" s="7">
        <v>7000</v>
      </c>
      <c r="L25" s="7">
        <v>19007</v>
      </c>
      <c r="M25" s="23">
        <f t="shared" si="1"/>
        <v>223093</v>
      </c>
      <c r="N25" s="47"/>
      <c r="O25" s="48"/>
      <c r="P25" s="8">
        <f t="shared" si="2"/>
        <v>42511</v>
      </c>
      <c r="Q25" s="3">
        <v>0</v>
      </c>
      <c r="R25" s="3"/>
      <c r="S25" s="3"/>
      <c r="T25" s="3"/>
      <c r="U25" s="3"/>
      <c r="V25" s="3"/>
      <c r="W25" s="3"/>
      <c r="X25" s="3"/>
      <c r="Y25" s="3"/>
      <c r="Z25" s="3"/>
      <c r="AA25" s="6"/>
      <c r="AB25" s="3"/>
      <c r="AC25" s="3"/>
      <c r="AD25" s="3"/>
      <c r="AE25" s="3"/>
      <c r="AF25" s="3"/>
      <c r="AG25" s="3"/>
      <c r="AH25" s="3"/>
      <c r="AI25" s="3"/>
      <c r="AJ25" s="25"/>
      <c r="AK25" s="3"/>
      <c r="AL25" s="53"/>
      <c r="AM25" s="44">
        <f t="shared" si="3"/>
        <v>0</v>
      </c>
      <c r="AN25" s="9">
        <v>0</v>
      </c>
      <c r="AO25" s="9">
        <f t="shared" si="4"/>
        <v>223093</v>
      </c>
      <c r="AP25" s="49">
        <f>'[2]MAY 16'!$I$25</f>
        <v>7623.75</v>
      </c>
      <c r="AQ25" s="46">
        <f t="shared" si="12"/>
        <v>230716.75</v>
      </c>
      <c r="AS25" s="276">
        <f t="shared" si="5"/>
        <v>142</v>
      </c>
      <c r="AT25" s="5" t="str">
        <f t="shared" si="5"/>
        <v>SABADO</v>
      </c>
      <c r="AU25" s="8">
        <f t="shared" si="5"/>
        <v>42511</v>
      </c>
      <c r="AV25" s="69">
        <f t="shared" si="6"/>
        <v>8530</v>
      </c>
      <c r="AW25" s="69">
        <f t="shared" si="6"/>
        <v>11927</v>
      </c>
      <c r="AX25" s="69">
        <f t="shared" si="7"/>
        <v>4276</v>
      </c>
      <c r="AY25" s="69">
        <f t="shared" si="13"/>
        <v>0</v>
      </c>
      <c r="AZ25" s="157">
        <f t="shared" si="13"/>
        <v>4033</v>
      </c>
      <c r="BA25" s="159">
        <f t="shared" si="8"/>
        <v>28766</v>
      </c>
      <c r="BC25" s="308" t="str">
        <f>C15</f>
        <v>MIERCOLES</v>
      </c>
      <c r="BD25" s="312">
        <f>AU15</f>
        <v>42501</v>
      </c>
      <c r="BE25" s="135">
        <v>2371</v>
      </c>
      <c r="BF25" s="82">
        <f t="shared" si="36"/>
        <v>8298.5</v>
      </c>
      <c r="BG25" s="79">
        <v>301</v>
      </c>
      <c r="BH25" s="82">
        <f t="shared" si="14"/>
        <v>1053.5</v>
      </c>
      <c r="BI25" s="79">
        <v>5539</v>
      </c>
      <c r="BJ25" s="82">
        <f t="shared" si="15"/>
        <v>38773</v>
      </c>
      <c r="BK25" s="79"/>
      <c r="BL25" s="174">
        <v>28</v>
      </c>
      <c r="BM25" s="174">
        <v>29</v>
      </c>
      <c r="BN25" s="119">
        <f t="shared" si="9"/>
        <v>1659.4827586206898</v>
      </c>
      <c r="BO25" s="308" t="str">
        <f>BC25</f>
        <v>MIERCOLES</v>
      </c>
      <c r="BP25" s="314">
        <f>BD25</f>
        <v>42501</v>
      </c>
      <c r="BQ25" s="99">
        <v>2355</v>
      </c>
      <c r="BR25" s="83">
        <f t="shared" si="16"/>
        <v>8242.5</v>
      </c>
      <c r="BS25" s="174">
        <v>305</v>
      </c>
      <c r="BT25" s="83">
        <f t="shared" si="17"/>
        <v>1067.5</v>
      </c>
      <c r="BU25" s="174">
        <v>7354</v>
      </c>
      <c r="BV25" s="83">
        <f t="shared" si="18"/>
        <v>51478</v>
      </c>
      <c r="BW25" s="174"/>
      <c r="BX25" s="174">
        <v>26</v>
      </c>
      <c r="BY25" s="174">
        <v>25</v>
      </c>
      <c r="BZ25" s="100">
        <f t="shared" si="10"/>
        <v>2431.52</v>
      </c>
      <c r="CA25" s="308" t="str">
        <f>BO25</f>
        <v>MIERCOLES</v>
      </c>
      <c r="CB25" s="316">
        <f>BP25</f>
        <v>42501</v>
      </c>
      <c r="CC25" s="99">
        <v>1955</v>
      </c>
      <c r="CD25" s="74">
        <f t="shared" si="19"/>
        <v>5865</v>
      </c>
      <c r="CE25" s="174">
        <v>320</v>
      </c>
      <c r="CF25" s="74">
        <f t="shared" si="20"/>
        <v>960</v>
      </c>
      <c r="CG25" s="174">
        <v>3736</v>
      </c>
      <c r="CH25" s="74">
        <f t="shared" si="21"/>
        <v>22416</v>
      </c>
      <c r="CI25" s="174"/>
      <c r="CJ25" s="174">
        <v>20</v>
      </c>
      <c r="CK25" s="174">
        <v>20</v>
      </c>
      <c r="CL25" s="100">
        <f t="shared" si="22"/>
        <v>1462.05</v>
      </c>
      <c r="CM25" s="308" t="str">
        <f>CA25</f>
        <v>MIERCOLES</v>
      </c>
      <c r="CN25" s="318">
        <f>CB25</f>
        <v>42501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MIERCOLES</v>
      </c>
      <c r="CZ25" s="306">
        <f>CN25</f>
        <v>42501</v>
      </c>
      <c r="DA25" s="99">
        <v>869</v>
      </c>
      <c r="DB25" s="83">
        <f t="shared" si="27"/>
        <v>3041.5</v>
      </c>
      <c r="DC25" s="174">
        <v>94</v>
      </c>
      <c r="DD25" s="83">
        <f t="shared" si="28"/>
        <v>329</v>
      </c>
      <c r="DE25" s="174">
        <v>2858</v>
      </c>
      <c r="DF25" s="83">
        <f t="shared" si="29"/>
        <v>20006</v>
      </c>
      <c r="DG25" s="174"/>
      <c r="DH25" s="174">
        <v>13</v>
      </c>
      <c r="DI25" s="174">
        <v>13</v>
      </c>
      <c r="DJ25" s="100">
        <f t="shared" si="30"/>
        <v>1798.1923076923076</v>
      </c>
      <c r="DK25" s="308" t="str">
        <f>CY25</f>
        <v>MIERCOLES</v>
      </c>
      <c r="DL25" s="310">
        <f>CZ25</f>
        <v>42501</v>
      </c>
      <c r="DM25" s="102">
        <v>56</v>
      </c>
      <c r="DN25" s="74">
        <f t="shared" si="31"/>
        <v>210</v>
      </c>
      <c r="DO25" s="1">
        <v>156</v>
      </c>
      <c r="DP25" s="74">
        <f t="shared" si="32"/>
        <v>585</v>
      </c>
      <c r="DQ25" s="1">
        <v>463</v>
      </c>
      <c r="DR25" s="74">
        <f t="shared" si="33"/>
        <v>3472.5</v>
      </c>
      <c r="DS25" s="1"/>
      <c r="DT25" s="1">
        <v>4</v>
      </c>
      <c r="DU25" s="110">
        <f t="shared" si="34"/>
        <v>4</v>
      </c>
      <c r="DV25" s="108">
        <f t="shared" si="35"/>
        <v>1066.875</v>
      </c>
    </row>
    <row r="26" spans="2:126" ht="19.5" thickBot="1" x14ac:dyDescent="0.35">
      <c r="B26" s="274">
        <v>143</v>
      </c>
      <c r="C26" s="38" t="s">
        <v>144</v>
      </c>
      <c r="D26" s="132">
        <f t="shared" si="11"/>
        <v>42512</v>
      </c>
      <c r="E26" s="144">
        <v>46984</v>
      </c>
      <c r="F26" s="144">
        <v>50372</v>
      </c>
      <c r="G26" s="2">
        <v>15546</v>
      </c>
      <c r="H26" s="170"/>
      <c r="I26" s="171">
        <v>9751</v>
      </c>
      <c r="J26" s="24">
        <f t="shared" si="0"/>
        <v>122653</v>
      </c>
      <c r="K26" s="7">
        <v>5371</v>
      </c>
      <c r="L26" s="7">
        <v>8341.5</v>
      </c>
      <c r="M26" s="23">
        <f t="shared" si="1"/>
        <v>136365.5</v>
      </c>
      <c r="N26" s="47"/>
      <c r="O26" s="48"/>
      <c r="P26" s="8">
        <f t="shared" si="2"/>
        <v>42512</v>
      </c>
      <c r="Q26" s="3">
        <v>0</v>
      </c>
      <c r="R26" s="3"/>
      <c r="S26" s="3"/>
      <c r="T26" s="3"/>
      <c r="U26" s="3"/>
      <c r="V26" s="3"/>
      <c r="W26" s="3"/>
      <c r="X26" s="3"/>
      <c r="Y26" s="3"/>
      <c r="Z26" s="3"/>
      <c r="AA26" s="6"/>
      <c r="AB26" s="3"/>
      <c r="AC26" s="3"/>
      <c r="AD26" s="3"/>
      <c r="AE26" s="3"/>
      <c r="AF26" s="3"/>
      <c r="AG26" s="3"/>
      <c r="AH26" s="3"/>
      <c r="AI26" s="3"/>
      <c r="AJ26" s="25"/>
      <c r="AK26" s="3"/>
      <c r="AL26" s="53"/>
      <c r="AM26" s="44">
        <f t="shared" si="3"/>
        <v>0</v>
      </c>
      <c r="AN26" s="9">
        <v>0</v>
      </c>
      <c r="AO26" s="9">
        <f t="shared" si="4"/>
        <v>136365.5</v>
      </c>
      <c r="AP26" s="49">
        <f>'[2]MAY 16'!$I$26</f>
        <v>5415</v>
      </c>
      <c r="AQ26" s="46">
        <f t="shared" si="12"/>
        <v>141780.5</v>
      </c>
      <c r="AS26" s="276">
        <f t="shared" si="5"/>
        <v>143</v>
      </c>
      <c r="AT26" s="5" t="str">
        <f t="shared" si="5"/>
        <v xml:space="preserve">DOMINGO </v>
      </c>
      <c r="AU26" s="8">
        <f t="shared" si="5"/>
        <v>42512</v>
      </c>
      <c r="AV26" s="69">
        <f t="shared" si="6"/>
        <v>6712</v>
      </c>
      <c r="AW26" s="69">
        <f t="shared" si="6"/>
        <v>7196</v>
      </c>
      <c r="AX26" s="69">
        <f t="shared" si="7"/>
        <v>2591</v>
      </c>
      <c r="AY26" s="69">
        <f t="shared" si="13"/>
        <v>0</v>
      </c>
      <c r="AZ26" s="157">
        <f t="shared" si="13"/>
        <v>1393</v>
      </c>
      <c r="BA26" s="159">
        <f t="shared" si="8"/>
        <v>17892</v>
      </c>
      <c r="BC26" s="309"/>
      <c r="BD26" s="313"/>
      <c r="BE26" s="135">
        <v>2198</v>
      </c>
      <c r="BF26" s="82">
        <f t="shared" si="36"/>
        <v>7693</v>
      </c>
      <c r="BG26" s="79">
        <v>366</v>
      </c>
      <c r="BH26" s="82">
        <f t="shared" si="14"/>
        <v>1281</v>
      </c>
      <c r="BI26" s="79">
        <v>5896</v>
      </c>
      <c r="BJ26" s="82">
        <f t="shared" si="15"/>
        <v>41272</v>
      </c>
      <c r="BK26" s="79">
        <v>29</v>
      </c>
      <c r="BL26" s="174">
        <v>29</v>
      </c>
      <c r="BM26" s="174">
        <v>29</v>
      </c>
      <c r="BN26" s="119">
        <f t="shared" si="9"/>
        <v>1732.6206896551723</v>
      </c>
      <c r="BO26" s="309"/>
      <c r="BP26" s="315"/>
      <c r="BQ26" s="99">
        <v>1972</v>
      </c>
      <c r="BR26" s="83">
        <f t="shared" si="16"/>
        <v>6902</v>
      </c>
      <c r="BS26" s="174">
        <v>237</v>
      </c>
      <c r="BT26" s="83">
        <f t="shared" si="17"/>
        <v>829.5</v>
      </c>
      <c r="BU26" s="174">
        <v>6672</v>
      </c>
      <c r="BV26" s="83">
        <f t="shared" si="18"/>
        <v>46704</v>
      </c>
      <c r="BW26" s="174">
        <v>27</v>
      </c>
      <c r="BX26" s="174">
        <v>27</v>
      </c>
      <c r="BY26" s="174">
        <v>25</v>
      </c>
      <c r="BZ26" s="100">
        <f t="shared" si="10"/>
        <v>2177.42</v>
      </c>
      <c r="CA26" s="309"/>
      <c r="CB26" s="317"/>
      <c r="CC26" s="99">
        <v>1542</v>
      </c>
      <c r="CD26" s="74">
        <f t="shared" si="19"/>
        <v>4626</v>
      </c>
      <c r="CE26" s="174">
        <v>228</v>
      </c>
      <c r="CF26" s="74">
        <f t="shared" si="20"/>
        <v>684</v>
      </c>
      <c r="CG26" s="174">
        <v>3057</v>
      </c>
      <c r="CH26" s="74">
        <f t="shared" si="21"/>
        <v>18342</v>
      </c>
      <c r="CI26" s="174">
        <v>18</v>
      </c>
      <c r="CJ26" s="174">
        <v>15</v>
      </c>
      <c r="CK26" s="174">
        <v>20</v>
      </c>
      <c r="CL26" s="100">
        <f t="shared" si="22"/>
        <v>1182.5999999999999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593</v>
      </c>
      <c r="DB26" s="83">
        <f t="shared" si="27"/>
        <v>2075.5</v>
      </c>
      <c r="DC26" s="174">
        <v>75</v>
      </c>
      <c r="DD26" s="83">
        <f t="shared" si="28"/>
        <v>262.5</v>
      </c>
      <c r="DE26" s="174">
        <v>2587</v>
      </c>
      <c r="DF26" s="83">
        <f t="shared" si="29"/>
        <v>18109</v>
      </c>
      <c r="DG26" s="174">
        <v>15</v>
      </c>
      <c r="DH26" s="174">
        <v>12</v>
      </c>
      <c r="DI26" s="174">
        <v>13</v>
      </c>
      <c r="DJ26" s="100">
        <f t="shared" si="30"/>
        <v>1572.8461538461538</v>
      </c>
      <c r="DK26" s="309"/>
      <c r="DL26" s="311"/>
      <c r="DM26" s="102">
        <v>66</v>
      </c>
      <c r="DN26" s="74">
        <f t="shared" si="31"/>
        <v>247.5</v>
      </c>
      <c r="DO26" s="1">
        <v>220</v>
      </c>
      <c r="DP26" s="74">
        <f t="shared" si="32"/>
        <v>825</v>
      </c>
      <c r="DQ26" s="1">
        <v>596</v>
      </c>
      <c r="DR26" s="74">
        <f t="shared" si="33"/>
        <v>4470</v>
      </c>
      <c r="DS26" s="1">
        <v>5</v>
      </c>
      <c r="DT26" s="1">
        <v>5</v>
      </c>
      <c r="DU26" s="110">
        <f t="shared" si="34"/>
        <v>5</v>
      </c>
      <c r="DV26" s="108">
        <f t="shared" si="35"/>
        <v>1108.5</v>
      </c>
    </row>
    <row r="27" spans="2:126" ht="19.5" thickBot="1" x14ac:dyDescent="0.35">
      <c r="B27" s="274">
        <v>144</v>
      </c>
      <c r="C27" s="38" t="s">
        <v>24</v>
      </c>
      <c r="D27" s="132">
        <f t="shared" si="11"/>
        <v>42513</v>
      </c>
      <c r="E27" s="144">
        <v>79632</v>
      </c>
      <c r="F27" s="144">
        <v>105651</v>
      </c>
      <c r="G27" s="2">
        <v>42402</v>
      </c>
      <c r="H27" s="170"/>
      <c r="I27" s="171">
        <v>39186</v>
      </c>
      <c r="J27" s="24">
        <f t="shared" si="0"/>
        <v>266871</v>
      </c>
      <c r="K27" s="7">
        <v>6446</v>
      </c>
      <c r="L27" s="7">
        <v>43128</v>
      </c>
      <c r="M27" s="23">
        <f t="shared" si="1"/>
        <v>316445</v>
      </c>
      <c r="N27" s="47"/>
      <c r="O27" s="48"/>
      <c r="P27" s="8">
        <f t="shared" si="2"/>
        <v>42513</v>
      </c>
      <c r="Q27" s="3">
        <v>153000</v>
      </c>
      <c r="R27" s="3">
        <v>3276</v>
      </c>
      <c r="S27" s="3">
        <v>1038</v>
      </c>
      <c r="T27" s="3"/>
      <c r="U27" s="3"/>
      <c r="V27" s="3">
        <v>12072</v>
      </c>
      <c r="W27" s="3">
        <v>1798</v>
      </c>
      <c r="X27" s="3">
        <v>174</v>
      </c>
      <c r="Y27" s="3">
        <v>6036</v>
      </c>
      <c r="Z27" s="3"/>
      <c r="AA27" s="6"/>
      <c r="AB27" s="3"/>
      <c r="AC27" s="3">
        <v>2200</v>
      </c>
      <c r="AD27" s="3"/>
      <c r="AE27" s="3"/>
      <c r="AF27" s="3"/>
      <c r="AG27" s="3"/>
      <c r="AH27" s="3"/>
      <c r="AI27" s="3"/>
      <c r="AJ27" s="25"/>
      <c r="AK27" s="3"/>
      <c r="AL27" s="53">
        <v>6036</v>
      </c>
      <c r="AM27" s="44">
        <f t="shared" si="3"/>
        <v>185630</v>
      </c>
      <c r="AN27" s="9"/>
      <c r="AO27" s="9">
        <f t="shared" si="4"/>
        <v>316445</v>
      </c>
      <c r="AP27" s="49">
        <f>'[2]MAY 16'!$I$27</f>
        <v>8921.25</v>
      </c>
      <c r="AQ27" s="46">
        <f t="shared" si="12"/>
        <v>510996.25</v>
      </c>
      <c r="AS27" s="276">
        <f t="shared" si="5"/>
        <v>144</v>
      </c>
      <c r="AT27" s="5" t="str">
        <f t="shared" si="5"/>
        <v>LUNES</v>
      </c>
      <c r="AU27" s="8">
        <f t="shared" si="5"/>
        <v>42513</v>
      </c>
      <c r="AV27" s="69">
        <f t="shared" si="6"/>
        <v>11376</v>
      </c>
      <c r="AW27" s="69">
        <f t="shared" si="6"/>
        <v>15093</v>
      </c>
      <c r="AX27" s="69">
        <f t="shared" si="7"/>
        <v>7067</v>
      </c>
      <c r="AY27" s="69">
        <f t="shared" si="13"/>
        <v>0</v>
      </c>
      <c r="AZ27" s="157">
        <f t="shared" si="13"/>
        <v>5598</v>
      </c>
      <c r="BA27" s="159">
        <f t="shared" si="8"/>
        <v>39134</v>
      </c>
      <c r="BC27" s="308" t="str">
        <f>C16</f>
        <v>JUEVES</v>
      </c>
      <c r="BD27" s="312">
        <f>AU16</f>
        <v>42502</v>
      </c>
      <c r="BE27" s="135">
        <v>2407</v>
      </c>
      <c r="BF27" s="82">
        <f t="shared" si="36"/>
        <v>8424.5</v>
      </c>
      <c r="BG27" s="79">
        <v>325</v>
      </c>
      <c r="BH27" s="82">
        <f t="shared" si="14"/>
        <v>1137.5</v>
      </c>
      <c r="BI27" s="79">
        <v>5515</v>
      </c>
      <c r="BJ27" s="82">
        <f t="shared" si="15"/>
        <v>38605</v>
      </c>
      <c r="BK27" s="79"/>
      <c r="BL27" s="174">
        <v>29</v>
      </c>
      <c r="BM27" s="174">
        <v>29</v>
      </c>
      <c r="BN27" s="119">
        <f t="shared" si="9"/>
        <v>1660.9310344827586</v>
      </c>
      <c r="BO27" s="308" t="str">
        <f>BC27</f>
        <v>JUEVES</v>
      </c>
      <c r="BP27" s="314">
        <f>BD27</f>
        <v>42502</v>
      </c>
      <c r="BQ27" s="99">
        <v>2515</v>
      </c>
      <c r="BR27" s="83">
        <f t="shared" si="16"/>
        <v>8802.5</v>
      </c>
      <c r="BS27" s="174">
        <v>238</v>
      </c>
      <c r="BT27" s="83">
        <f t="shared" si="17"/>
        <v>833</v>
      </c>
      <c r="BU27" s="174">
        <v>7156</v>
      </c>
      <c r="BV27" s="83">
        <f t="shared" si="18"/>
        <v>50092</v>
      </c>
      <c r="BW27" s="174"/>
      <c r="BX27" s="174">
        <v>27</v>
      </c>
      <c r="BY27" s="174">
        <v>26</v>
      </c>
      <c r="BZ27" s="100">
        <f t="shared" si="10"/>
        <v>2297.2115384615386</v>
      </c>
      <c r="CA27" s="308" t="str">
        <f>BO27</f>
        <v>JUEVES</v>
      </c>
      <c r="CB27" s="316">
        <f>BP27</f>
        <v>42502</v>
      </c>
      <c r="CC27" s="99">
        <v>1707</v>
      </c>
      <c r="CD27" s="74">
        <f t="shared" si="19"/>
        <v>5121</v>
      </c>
      <c r="CE27" s="174">
        <v>230</v>
      </c>
      <c r="CF27" s="74">
        <f t="shared" si="20"/>
        <v>690</v>
      </c>
      <c r="CG27" s="174">
        <v>3369</v>
      </c>
      <c r="CH27" s="74">
        <f t="shared" si="21"/>
        <v>20214</v>
      </c>
      <c r="CI27" s="174"/>
      <c r="CJ27" s="174">
        <v>18</v>
      </c>
      <c r="CK27" s="174">
        <v>19</v>
      </c>
      <c r="CL27" s="100">
        <f t="shared" si="22"/>
        <v>1369.7368421052631</v>
      </c>
      <c r="CM27" s="308" t="str">
        <f>CA27</f>
        <v>JUEVES</v>
      </c>
      <c r="CN27" s="318">
        <f>CB27</f>
        <v>42502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JUEVES</v>
      </c>
      <c r="CZ27" s="306">
        <f>CN27</f>
        <v>42502</v>
      </c>
      <c r="DA27" s="99">
        <v>833</v>
      </c>
      <c r="DB27" s="83">
        <f t="shared" si="27"/>
        <v>2915.5</v>
      </c>
      <c r="DC27" s="174">
        <v>73</v>
      </c>
      <c r="DD27" s="83">
        <f t="shared" si="28"/>
        <v>255.5</v>
      </c>
      <c r="DE27" s="174">
        <v>2565</v>
      </c>
      <c r="DF27" s="83">
        <f t="shared" si="29"/>
        <v>17955</v>
      </c>
      <c r="DG27" s="174"/>
      <c r="DH27" s="174">
        <v>14</v>
      </c>
      <c r="DI27" s="174">
        <v>14</v>
      </c>
      <c r="DJ27" s="100">
        <f t="shared" si="30"/>
        <v>1509</v>
      </c>
      <c r="DK27" s="308" t="str">
        <f>CY27</f>
        <v>JUEVES</v>
      </c>
      <c r="DL27" s="310">
        <f>CZ27</f>
        <v>42502</v>
      </c>
      <c r="DM27" s="102">
        <v>67</v>
      </c>
      <c r="DN27" s="74">
        <f t="shared" si="31"/>
        <v>251.25</v>
      </c>
      <c r="DO27" s="1">
        <v>92</v>
      </c>
      <c r="DP27" s="74">
        <f t="shared" si="32"/>
        <v>345</v>
      </c>
      <c r="DQ27" s="1">
        <v>514</v>
      </c>
      <c r="DR27" s="74">
        <f t="shared" si="33"/>
        <v>3855</v>
      </c>
      <c r="DS27" s="1"/>
      <c r="DT27" s="1">
        <v>5</v>
      </c>
      <c r="DU27" s="110">
        <f t="shared" si="34"/>
        <v>5</v>
      </c>
      <c r="DV27" s="108">
        <f t="shared" si="35"/>
        <v>890.25</v>
      </c>
    </row>
    <row r="28" spans="2:126" ht="19.5" thickBot="1" x14ac:dyDescent="0.35">
      <c r="B28" s="274">
        <v>145</v>
      </c>
      <c r="C28" s="38" t="s">
        <v>21</v>
      </c>
      <c r="D28" s="132">
        <f t="shared" si="11"/>
        <v>42514</v>
      </c>
      <c r="E28" s="144">
        <v>82208</v>
      </c>
      <c r="F28" s="144">
        <v>113988</v>
      </c>
      <c r="G28" s="2">
        <v>44418</v>
      </c>
      <c r="H28" s="170"/>
      <c r="I28" s="171">
        <v>41146</v>
      </c>
      <c r="J28" s="24">
        <f t="shared" si="0"/>
        <v>281760</v>
      </c>
      <c r="K28" s="7">
        <v>6984</v>
      </c>
      <c r="L28" s="7">
        <v>46648.5</v>
      </c>
      <c r="M28" s="23">
        <f t="shared" si="1"/>
        <v>335392.5</v>
      </c>
      <c r="N28" s="47"/>
      <c r="O28" s="48"/>
      <c r="P28" s="8">
        <f t="shared" si="2"/>
        <v>42514</v>
      </c>
      <c r="Q28" s="3">
        <v>234250</v>
      </c>
      <c r="R28" s="3">
        <v>4212</v>
      </c>
      <c r="S28" s="3">
        <v>9531</v>
      </c>
      <c r="T28" s="3"/>
      <c r="U28" s="3">
        <v>15041</v>
      </c>
      <c r="V28" s="3"/>
      <c r="W28" s="3">
        <v>406</v>
      </c>
      <c r="X28" s="3">
        <v>58</v>
      </c>
      <c r="Y28" s="3"/>
      <c r="Z28" s="3"/>
      <c r="AA28" s="6"/>
      <c r="AB28" s="3">
        <v>1050</v>
      </c>
      <c r="AC28" s="3">
        <v>2500</v>
      </c>
      <c r="AD28" s="3"/>
      <c r="AE28" s="3"/>
      <c r="AF28" s="3">
        <v>40</v>
      </c>
      <c r="AG28" s="3"/>
      <c r="AH28" s="3"/>
      <c r="AI28" s="3"/>
      <c r="AJ28" s="25"/>
      <c r="AK28" s="3"/>
      <c r="AL28" s="53">
        <v>12072</v>
      </c>
      <c r="AM28" s="44">
        <f t="shared" si="3"/>
        <v>279160</v>
      </c>
      <c r="AN28" s="9">
        <v>750</v>
      </c>
      <c r="AO28" s="9">
        <f t="shared" si="4"/>
        <v>335392.5</v>
      </c>
      <c r="AP28" s="49">
        <f>'[2]MAY 16'!$I$28</f>
        <v>12392.5</v>
      </c>
      <c r="AQ28" s="46">
        <f t="shared" si="12"/>
        <v>627695</v>
      </c>
      <c r="AS28" s="276">
        <f t="shared" si="5"/>
        <v>145</v>
      </c>
      <c r="AT28" s="5" t="str">
        <f t="shared" si="5"/>
        <v>MARTES</v>
      </c>
      <c r="AU28" s="8">
        <f t="shared" si="5"/>
        <v>42514</v>
      </c>
      <c r="AV28" s="69">
        <f t="shared" si="6"/>
        <v>11744</v>
      </c>
      <c r="AW28" s="69">
        <f t="shared" si="6"/>
        <v>16284</v>
      </c>
      <c r="AX28" s="69">
        <f t="shared" si="7"/>
        <v>7403</v>
      </c>
      <c r="AY28" s="69">
        <f t="shared" si="13"/>
        <v>0</v>
      </c>
      <c r="AZ28" s="157">
        <f t="shared" si="13"/>
        <v>5878</v>
      </c>
      <c r="BA28" s="159">
        <f t="shared" si="8"/>
        <v>41309</v>
      </c>
      <c r="BC28" s="309"/>
      <c r="BD28" s="313"/>
      <c r="BE28" s="135">
        <v>2066</v>
      </c>
      <c r="BF28" s="82">
        <f t="shared" si="36"/>
        <v>7231</v>
      </c>
      <c r="BG28" s="79">
        <v>323</v>
      </c>
      <c r="BH28" s="82">
        <f t="shared" si="14"/>
        <v>1130.5</v>
      </c>
      <c r="BI28" s="79">
        <v>5397</v>
      </c>
      <c r="BJ28" s="82">
        <f t="shared" si="15"/>
        <v>37779</v>
      </c>
      <c r="BK28" s="79">
        <v>30</v>
      </c>
      <c r="BL28" s="174">
        <v>27</v>
      </c>
      <c r="BM28" s="174">
        <v>29</v>
      </c>
      <c r="BN28" s="119">
        <f t="shared" si="9"/>
        <v>1591.0517241379309</v>
      </c>
      <c r="BO28" s="309"/>
      <c r="BP28" s="315"/>
      <c r="BQ28" s="99">
        <v>2079</v>
      </c>
      <c r="BR28" s="83">
        <f t="shared" si="16"/>
        <v>7276.5</v>
      </c>
      <c r="BS28" s="174">
        <v>263</v>
      </c>
      <c r="BT28" s="83">
        <f t="shared" si="17"/>
        <v>920.5</v>
      </c>
      <c r="BU28" s="174">
        <v>6977</v>
      </c>
      <c r="BV28" s="83">
        <f t="shared" si="18"/>
        <v>48839</v>
      </c>
      <c r="BW28" s="174">
        <v>27</v>
      </c>
      <c r="BX28" s="174">
        <v>25</v>
      </c>
      <c r="BY28" s="174">
        <v>26</v>
      </c>
      <c r="BZ28" s="100">
        <f t="shared" si="10"/>
        <v>2193.6923076923076</v>
      </c>
      <c r="CA28" s="309"/>
      <c r="CB28" s="317"/>
      <c r="CC28" s="99">
        <v>1719</v>
      </c>
      <c r="CD28" s="74">
        <f t="shared" si="19"/>
        <v>5157</v>
      </c>
      <c r="CE28" s="174">
        <v>204</v>
      </c>
      <c r="CF28" s="74">
        <f t="shared" si="20"/>
        <v>612</v>
      </c>
      <c r="CG28" s="174">
        <v>3243</v>
      </c>
      <c r="CH28" s="74">
        <f t="shared" si="21"/>
        <v>19458</v>
      </c>
      <c r="CI28" s="174">
        <v>19</v>
      </c>
      <c r="CJ28" s="174">
        <v>16</v>
      </c>
      <c r="CK28" s="174">
        <v>19</v>
      </c>
      <c r="CL28" s="100">
        <f t="shared" si="22"/>
        <v>1327.7368421052631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741</v>
      </c>
      <c r="DB28" s="83">
        <f t="shared" si="27"/>
        <v>2593.5</v>
      </c>
      <c r="DC28" s="174">
        <v>87</v>
      </c>
      <c r="DD28" s="83">
        <f t="shared" si="28"/>
        <v>304.5</v>
      </c>
      <c r="DE28" s="174">
        <v>2813</v>
      </c>
      <c r="DF28" s="83">
        <f t="shared" si="29"/>
        <v>19691</v>
      </c>
      <c r="DG28" s="174">
        <v>14</v>
      </c>
      <c r="DH28" s="174">
        <v>14</v>
      </c>
      <c r="DI28" s="174">
        <v>14</v>
      </c>
      <c r="DJ28" s="100">
        <f t="shared" si="30"/>
        <v>1613.5</v>
      </c>
      <c r="DK28" s="309"/>
      <c r="DL28" s="311"/>
      <c r="DM28" s="102">
        <v>54</v>
      </c>
      <c r="DN28" s="74">
        <f t="shared" si="31"/>
        <v>202.5</v>
      </c>
      <c r="DO28" s="1">
        <v>170</v>
      </c>
      <c r="DP28" s="74">
        <f t="shared" si="32"/>
        <v>637.5</v>
      </c>
      <c r="DQ28" s="1">
        <v>456</v>
      </c>
      <c r="DR28" s="74">
        <f t="shared" si="33"/>
        <v>3420</v>
      </c>
      <c r="DS28" s="1">
        <v>5</v>
      </c>
      <c r="DT28" s="1">
        <v>4</v>
      </c>
      <c r="DU28" s="110">
        <f t="shared" si="34"/>
        <v>4</v>
      </c>
      <c r="DV28" s="108">
        <f t="shared" si="35"/>
        <v>1065</v>
      </c>
    </row>
    <row r="29" spans="2:126" ht="19.5" thickBot="1" x14ac:dyDescent="0.35">
      <c r="B29" s="274">
        <v>146</v>
      </c>
      <c r="C29" s="38" t="s">
        <v>145</v>
      </c>
      <c r="D29" s="132">
        <f t="shared" si="11"/>
        <v>42515</v>
      </c>
      <c r="E29" s="144">
        <v>80745</v>
      </c>
      <c r="F29" s="144">
        <v>110838</v>
      </c>
      <c r="G29" s="2">
        <v>41088</v>
      </c>
      <c r="H29" s="170"/>
      <c r="I29" s="171">
        <v>39830</v>
      </c>
      <c r="J29" s="24">
        <f t="shared" si="0"/>
        <v>272501</v>
      </c>
      <c r="K29" s="7">
        <v>6448</v>
      </c>
      <c r="L29" s="7">
        <v>44504</v>
      </c>
      <c r="M29" s="23">
        <f t="shared" si="1"/>
        <v>323453</v>
      </c>
      <c r="N29" s="47"/>
      <c r="O29" s="48"/>
      <c r="P29" s="8">
        <f t="shared" si="2"/>
        <v>42515</v>
      </c>
      <c r="Q29" s="3">
        <v>292650</v>
      </c>
      <c r="R29" s="3">
        <v>2457</v>
      </c>
      <c r="S29" s="3">
        <v>11067</v>
      </c>
      <c r="T29" s="3"/>
      <c r="U29" s="3"/>
      <c r="V29" s="3"/>
      <c r="W29" s="3">
        <v>638</v>
      </c>
      <c r="X29" s="3">
        <v>174</v>
      </c>
      <c r="Y29" s="3"/>
      <c r="Z29" s="3"/>
      <c r="AA29" s="6"/>
      <c r="AB29" s="3">
        <v>1050</v>
      </c>
      <c r="AC29" s="3">
        <v>3700</v>
      </c>
      <c r="AD29" s="3"/>
      <c r="AE29" s="3"/>
      <c r="AF29" s="3">
        <v>520</v>
      </c>
      <c r="AG29" s="3"/>
      <c r="AH29" s="3"/>
      <c r="AI29" s="3"/>
      <c r="AJ29" s="25"/>
      <c r="AK29" s="3"/>
      <c r="AL29" s="53"/>
      <c r="AM29" s="44">
        <f t="shared" si="3"/>
        <v>312256</v>
      </c>
      <c r="AN29" s="9">
        <v>0</v>
      </c>
      <c r="AO29" s="9">
        <f t="shared" si="4"/>
        <v>323453</v>
      </c>
      <c r="AP29" s="49">
        <f>'[2]MAY 16'!$I$29</f>
        <v>25131</v>
      </c>
      <c r="AQ29" s="46">
        <f t="shared" si="12"/>
        <v>660840</v>
      </c>
      <c r="AS29" s="276">
        <f t="shared" si="5"/>
        <v>146</v>
      </c>
      <c r="AT29" s="5" t="str">
        <f t="shared" si="5"/>
        <v>MIERCOLES</v>
      </c>
      <c r="AU29" s="8">
        <f t="shared" si="5"/>
        <v>42515</v>
      </c>
      <c r="AV29" s="69">
        <f t="shared" si="6"/>
        <v>11535</v>
      </c>
      <c r="AW29" s="69">
        <f t="shared" si="6"/>
        <v>15834</v>
      </c>
      <c r="AX29" s="69">
        <f t="shared" si="7"/>
        <v>6848</v>
      </c>
      <c r="AY29" s="69">
        <f t="shared" si="13"/>
        <v>0</v>
      </c>
      <c r="AZ29" s="157">
        <f t="shared" si="13"/>
        <v>5690</v>
      </c>
      <c r="BA29" s="159">
        <f t="shared" si="8"/>
        <v>39907</v>
      </c>
      <c r="BC29" s="308" t="str">
        <f>C17</f>
        <v>VIERNES</v>
      </c>
      <c r="BD29" s="312">
        <f>AU17</f>
        <v>42503</v>
      </c>
      <c r="BE29" s="135">
        <v>2314</v>
      </c>
      <c r="BF29" s="82">
        <f t="shared" si="36"/>
        <v>8099</v>
      </c>
      <c r="BG29" s="79">
        <v>321</v>
      </c>
      <c r="BH29" s="82">
        <f t="shared" si="14"/>
        <v>1123.5</v>
      </c>
      <c r="BI29" s="79">
        <v>5456</v>
      </c>
      <c r="BJ29" s="82">
        <f t="shared" si="15"/>
        <v>38192</v>
      </c>
      <c r="BK29" s="79"/>
      <c r="BL29" s="174">
        <v>30</v>
      </c>
      <c r="BM29" s="174">
        <v>28</v>
      </c>
      <c r="BN29" s="119">
        <f t="shared" si="9"/>
        <v>1693.375</v>
      </c>
      <c r="BO29" s="308" t="str">
        <f>BC29</f>
        <v>VIERNES</v>
      </c>
      <c r="BP29" s="314">
        <f>BD29</f>
        <v>42503</v>
      </c>
      <c r="BQ29" s="99">
        <v>2129</v>
      </c>
      <c r="BR29" s="83">
        <f t="shared" si="16"/>
        <v>7451.5</v>
      </c>
      <c r="BS29" s="174">
        <v>266</v>
      </c>
      <c r="BT29" s="83">
        <f t="shared" si="17"/>
        <v>931</v>
      </c>
      <c r="BU29" s="174">
        <v>7281</v>
      </c>
      <c r="BV29" s="83">
        <f t="shared" si="18"/>
        <v>50967</v>
      </c>
      <c r="BW29" s="174"/>
      <c r="BX29" s="174">
        <v>25</v>
      </c>
      <c r="BY29" s="174">
        <v>25</v>
      </c>
      <c r="BZ29" s="100">
        <f t="shared" si="10"/>
        <v>2373.98</v>
      </c>
      <c r="CA29" s="308" t="str">
        <f>BO29</f>
        <v>VIERNES</v>
      </c>
      <c r="CB29" s="316">
        <f>BP29</f>
        <v>42503</v>
      </c>
      <c r="CC29" s="99">
        <v>1664</v>
      </c>
      <c r="CD29" s="74">
        <f t="shared" si="19"/>
        <v>4992</v>
      </c>
      <c r="CE29" s="174">
        <v>285</v>
      </c>
      <c r="CF29" s="74">
        <f t="shared" si="20"/>
        <v>855</v>
      </c>
      <c r="CG29" s="174">
        <v>3861</v>
      </c>
      <c r="CH29" s="74">
        <f t="shared" si="21"/>
        <v>23166</v>
      </c>
      <c r="CI29" s="174"/>
      <c r="CJ29" s="174">
        <v>19</v>
      </c>
      <c r="CK29" s="174">
        <v>19</v>
      </c>
      <c r="CL29" s="100">
        <f t="shared" si="22"/>
        <v>1527</v>
      </c>
      <c r="CM29" s="308" t="str">
        <f>CA29</f>
        <v>VIERNES</v>
      </c>
      <c r="CN29" s="318">
        <f>CB29</f>
        <v>42503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VIERNES</v>
      </c>
      <c r="CZ29" s="306">
        <f>CN29</f>
        <v>42503</v>
      </c>
      <c r="DA29" s="99">
        <v>765</v>
      </c>
      <c r="DB29" s="83">
        <f t="shared" si="27"/>
        <v>2677.5</v>
      </c>
      <c r="DC29" s="174">
        <v>80</v>
      </c>
      <c r="DD29" s="83">
        <f t="shared" si="28"/>
        <v>280</v>
      </c>
      <c r="DE29" s="174">
        <v>2745</v>
      </c>
      <c r="DF29" s="83">
        <f t="shared" si="29"/>
        <v>19215</v>
      </c>
      <c r="DG29" s="174"/>
      <c r="DH29" s="174">
        <v>15</v>
      </c>
      <c r="DI29" s="174">
        <v>14</v>
      </c>
      <c r="DJ29" s="100">
        <f t="shared" si="30"/>
        <v>1583.75</v>
      </c>
      <c r="DK29" s="308" t="str">
        <f>CY29</f>
        <v>VIERNES</v>
      </c>
      <c r="DL29" s="310">
        <f>CZ29</f>
        <v>42503</v>
      </c>
      <c r="DM29" s="102">
        <v>45</v>
      </c>
      <c r="DN29" s="74">
        <f t="shared" si="31"/>
        <v>168.75</v>
      </c>
      <c r="DO29" s="1">
        <v>86</v>
      </c>
      <c r="DP29" s="74">
        <f t="shared" si="32"/>
        <v>322.5</v>
      </c>
      <c r="DQ29" s="1">
        <v>492</v>
      </c>
      <c r="DR29" s="74">
        <f t="shared" si="33"/>
        <v>3690</v>
      </c>
      <c r="DS29" s="1"/>
      <c r="DT29" s="1">
        <v>4</v>
      </c>
      <c r="DU29" s="110">
        <f t="shared" si="34"/>
        <v>4</v>
      </c>
      <c r="DV29" s="108">
        <f t="shared" si="35"/>
        <v>1045.3125</v>
      </c>
    </row>
    <row r="30" spans="2:126" ht="19.5" thickBot="1" x14ac:dyDescent="0.35">
      <c r="B30" s="274">
        <v>147</v>
      </c>
      <c r="C30" s="38" t="s">
        <v>25</v>
      </c>
      <c r="D30" s="132">
        <f t="shared" si="11"/>
        <v>42516</v>
      </c>
      <c r="E30" s="144">
        <v>81403</v>
      </c>
      <c r="F30" s="144">
        <v>116375</v>
      </c>
      <c r="G30" s="2">
        <v>43338</v>
      </c>
      <c r="H30" s="170"/>
      <c r="I30" s="171">
        <v>38745</v>
      </c>
      <c r="J30" s="24">
        <f t="shared" si="0"/>
        <v>279861</v>
      </c>
      <c r="K30" s="7">
        <v>7024</v>
      </c>
      <c r="L30" s="7">
        <v>46652</v>
      </c>
      <c r="M30" s="23">
        <f t="shared" si="1"/>
        <v>333537</v>
      </c>
      <c r="N30" s="47"/>
      <c r="O30" s="48"/>
      <c r="P30" s="8">
        <f t="shared" si="2"/>
        <v>42516</v>
      </c>
      <c r="Q30" s="3">
        <v>378250</v>
      </c>
      <c r="R30" s="3">
        <v>2808</v>
      </c>
      <c r="S30" s="3">
        <v>10166</v>
      </c>
      <c r="T30" s="3"/>
      <c r="U30" s="3"/>
      <c r="V30" s="3"/>
      <c r="W30" s="3">
        <v>290</v>
      </c>
      <c r="X30" s="3">
        <v>174</v>
      </c>
      <c r="Y30" s="3"/>
      <c r="Z30" s="3"/>
      <c r="AA30" s="6"/>
      <c r="AB30" s="3">
        <v>350</v>
      </c>
      <c r="AC30" s="3">
        <v>3100</v>
      </c>
      <c r="AD30" s="3"/>
      <c r="AE30" s="3"/>
      <c r="AF30" s="3"/>
      <c r="AG30" s="3"/>
      <c r="AH30" s="3"/>
      <c r="AI30" s="3"/>
      <c r="AJ30" s="25"/>
      <c r="AK30" s="3"/>
      <c r="AL30" s="53"/>
      <c r="AM30" s="44">
        <f t="shared" si="3"/>
        <v>395138</v>
      </c>
      <c r="AN30" s="9">
        <v>0</v>
      </c>
      <c r="AO30" s="9">
        <f t="shared" si="4"/>
        <v>333537</v>
      </c>
      <c r="AP30" s="49">
        <f>'[2]MAY 16'!$I$30</f>
        <v>13368.75</v>
      </c>
      <c r="AQ30" s="46">
        <f t="shared" si="12"/>
        <v>742043.75</v>
      </c>
      <c r="AS30" s="276">
        <f t="shared" si="5"/>
        <v>147</v>
      </c>
      <c r="AT30" s="5" t="str">
        <f t="shared" si="5"/>
        <v>JUEVES</v>
      </c>
      <c r="AU30" s="8">
        <f t="shared" si="5"/>
        <v>42516</v>
      </c>
      <c r="AV30" s="69">
        <f t="shared" si="6"/>
        <v>11629</v>
      </c>
      <c r="AW30" s="69">
        <f t="shared" si="6"/>
        <v>16625</v>
      </c>
      <c r="AX30" s="69">
        <f t="shared" si="7"/>
        <v>7223</v>
      </c>
      <c r="AY30" s="69">
        <f t="shared" si="13"/>
        <v>0</v>
      </c>
      <c r="AZ30" s="157">
        <f t="shared" si="13"/>
        <v>5535</v>
      </c>
      <c r="BA30" s="159">
        <f t="shared" si="8"/>
        <v>41012</v>
      </c>
      <c r="BC30" s="309"/>
      <c r="BD30" s="313"/>
      <c r="BE30" s="135">
        <v>1780</v>
      </c>
      <c r="BF30" s="82">
        <f t="shared" si="36"/>
        <v>6230</v>
      </c>
      <c r="BG30" s="79">
        <v>439</v>
      </c>
      <c r="BH30" s="82">
        <f t="shared" si="14"/>
        <v>1536.5</v>
      </c>
      <c r="BI30" s="79">
        <v>5726</v>
      </c>
      <c r="BJ30" s="82">
        <f t="shared" si="15"/>
        <v>40082</v>
      </c>
      <c r="BK30" s="79">
        <v>30</v>
      </c>
      <c r="BL30" s="174">
        <v>27</v>
      </c>
      <c r="BM30" s="174">
        <v>28</v>
      </c>
      <c r="BN30" s="119">
        <f t="shared" si="9"/>
        <v>1708.875</v>
      </c>
      <c r="BO30" s="309"/>
      <c r="BP30" s="315"/>
      <c r="BQ30" s="99">
        <v>2035</v>
      </c>
      <c r="BR30" s="83">
        <f t="shared" si="16"/>
        <v>7122.5</v>
      </c>
      <c r="BS30" s="174">
        <v>339</v>
      </c>
      <c r="BT30" s="83">
        <f t="shared" si="17"/>
        <v>1186.5</v>
      </c>
      <c r="BU30" s="174">
        <v>7531</v>
      </c>
      <c r="BV30" s="83">
        <f t="shared" si="18"/>
        <v>52717</v>
      </c>
      <c r="BW30" s="174">
        <v>27</v>
      </c>
      <c r="BX30" s="174">
        <v>28</v>
      </c>
      <c r="BY30" s="174">
        <v>25</v>
      </c>
      <c r="BZ30" s="100">
        <f t="shared" si="10"/>
        <v>2441.04</v>
      </c>
      <c r="CA30" s="309"/>
      <c r="CB30" s="317"/>
      <c r="CC30" s="99">
        <v>1348</v>
      </c>
      <c r="CD30" s="74">
        <f t="shared" si="19"/>
        <v>4044</v>
      </c>
      <c r="CE30" s="174">
        <v>291</v>
      </c>
      <c r="CF30" s="74">
        <f t="shared" si="20"/>
        <v>873</v>
      </c>
      <c r="CG30" s="174">
        <v>3495</v>
      </c>
      <c r="CH30" s="74">
        <f t="shared" si="21"/>
        <v>20970</v>
      </c>
      <c r="CI30" s="174">
        <v>20</v>
      </c>
      <c r="CJ30" s="174">
        <v>17</v>
      </c>
      <c r="CK30" s="174">
        <v>19</v>
      </c>
      <c r="CL30" s="100">
        <f t="shared" si="22"/>
        <v>1362.4736842105262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690</v>
      </c>
      <c r="DB30" s="83">
        <f t="shared" si="27"/>
        <v>2415</v>
      </c>
      <c r="DC30" s="174">
        <v>117</v>
      </c>
      <c r="DD30" s="83">
        <f t="shared" si="28"/>
        <v>409.5</v>
      </c>
      <c r="DE30" s="174">
        <v>3003</v>
      </c>
      <c r="DF30" s="83">
        <f t="shared" si="29"/>
        <v>21021</v>
      </c>
      <c r="DG30" s="174">
        <v>15</v>
      </c>
      <c r="DH30" s="174">
        <v>13</v>
      </c>
      <c r="DI30" s="174">
        <v>14</v>
      </c>
      <c r="DJ30" s="100">
        <f t="shared" si="30"/>
        <v>1703.25</v>
      </c>
      <c r="DK30" s="309"/>
      <c r="DL30" s="311"/>
      <c r="DM30" s="102">
        <v>75</v>
      </c>
      <c r="DN30" s="74">
        <f t="shared" si="31"/>
        <v>281.25</v>
      </c>
      <c r="DO30" s="1">
        <v>198</v>
      </c>
      <c r="DP30" s="74">
        <f t="shared" si="32"/>
        <v>742.5</v>
      </c>
      <c r="DQ30" s="1">
        <v>573</v>
      </c>
      <c r="DR30" s="74">
        <f t="shared" si="33"/>
        <v>4297.5</v>
      </c>
      <c r="DS30" s="1">
        <v>4</v>
      </c>
      <c r="DT30" s="1">
        <v>4</v>
      </c>
      <c r="DU30" s="110">
        <f t="shared" si="34"/>
        <v>4</v>
      </c>
      <c r="DV30" s="108">
        <f t="shared" si="35"/>
        <v>1330.3125</v>
      </c>
    </row>
    <row r="31" spans="2:126" ht="19.5" thickBot="1" x14ac:dyDescent="0.35">
      <c r="B31" s="274">
        <v>148</v>
      </c>
      <c r="C31" s="38" t="s">
        <v>26</v>
      </c>
      <c r="D31" s="132">
        <f t="shared" si="11"/>
        <v>42517</v>
      </c>
      <c r="E31" s="144">
        <v>82348</v>
      </c>
      <c r="F31" s="144">
        <v>122633</v>
      </c>
      <c r="G31" s="2">
        <v>38634</v>
      </c>
      <c r="H31" s="170"/>
      <c r="I31" s="171">
        <v>42224</v>
      </c>
      <c r="J31" s="24">
        <f t="shared" si="0"/>
        <v>285839</v>
      </c>
      <c r="K31" s="7">
        <v>8287</v>
      </c>
      <c r="L31" s="7">
        <v>40150</v>
      </c>
      <c r="M31" s="23">
        <f t="shared" si="1"/>
        <v>334276</v>
      </c>
      <c r="N31" s="47"/>
      <c r="O31" s="48"/>
      <c r="P31" s="8">
        <f t="shared" si="2"/>
        <v>42517</v>
      </c>
      <c r="Q31" s="3">
        <v>258250</v>
      </c>
      <c r="R31" s="3">
        <v>2457</v>
      </c>
      <c r="S31" s="3">
        <v>8109</v>
      </c>
      <c r="T31" s="3"/>
      <c r="U31" s="3">
        <v>15041</v>
      </c>
      <c r="V31" s="3"/>
      <c r="W31" s="3">
        <v>1102</v>
      </c>
      <c r="X31" s="3"/>
      <c r="Y31" s="3"/>
      <c r="Z31" s="3"/>
      <c r="AA31" s="6"/>
      <c r="AB31" s="3">
        <v>700</v>
      </c>
      <c r="AC31" s="3">
        <v>1400</v>
      </c>
      <c r="AD31" s="3"/>
      <c r="AE31" s="3"/>
      <c r="AF31" s="3"/>
      <c r="AG31" s="3"/>
      <c r="AH31" s="3"/>
      <c r="AI31" s="3"/>
      <c r="AJ31" s="25"/>
      <c r="AK31" s="3"/>
      <c r="AL31" s="53">
        <v>12072</v>
      </c>
      <c r="AM31" s="44">
        <f t="shared" si="3"/>
        <v>299131</v>
      </c>
      <c r="AN31" s="9">
        <v>0</v>
      </c>
      <c r="AO31" s="9">
        <f t="shared" si="4"/>
        <v>334276</v>
      </c>
      <c r="AP31" s="49">
        <f>'[2]MAY 16'!$I$31</f>
        <v>21297.5</v>
      </c>
      <c r="AQ31" s="46">
        <f t="shared" si="12"/>
        <v>654704.5</v>
      </c>
      <c r="AS31" s="276">
        <f t="shared" si="5"/>
        <v>148</v>
      </c>
      <c r="AT31" s="5" t="str">
        <f t="shared" si="5"/>
        <v>VIERNES</v>
      </c>
      <c r="AU31" s="8">
        <f t="shared" si="5"/>
        <v>42517</v>
      </c>
      <c r="AV31" s="69">
        <f t="shared" si="6"/>
        <v>11764</v>
      </c>
      <c r="AW31" s="69">
        <f t="shared" si="6"/>
        <v>17519</v>
      </c>
      <c r="AX31" s="69">
        <f t="shared" si="7"/>
        <v>6439</v>
      </c>
      <c r="AY31" s="69">
        <f t="shared" si="13"/>
        <v>0</v>
      </c>
      <c r="AZ31" s="157">
        <f t="shared" si="13"/>
        <v>6032</v>
      </c>
      <c r="BA31" s="159">
        <f t="shared" si="8"/>
        <v>41754</v>
      </c>
      <c r="BC31" s="308" t="str">
        <f>C18</f>
        <v>SABADO</v>
      </c>
      <c r="BD31" s="312">
        <f>AU18</f>
        <v>42504</v>
      </c>
      <c r="BE31" s="135">
        <v>823</v>
      </c>
      <c r="BF31" s="82">
        <f t="shared" si="36"/>
        <v>2880.5</v>
      </c>
      <c r="BG31" s="79">
        <v>282</v>
      </c>
      <c r="BH31" s="82">
        <f t="shared" si="14"/>
        <v>987</v>
      </c>
      <c r="BI31" s="79">
        <v>3858</v>
      </c>
      <c r="BJ31" s="82">
        <f t="shared" si="15"/>
        <v>27006</v>
      </c>
      <c r="BK31" s="79"/>
      <c r="BL31" s="174">
        <v>19</v>
      </c>
      <c r="BM31" s="174">
        <v>19</v>
      </c>
      <c r="BN31" s="119">
        <f t="shared" si="9"/>
        <v>1624.921052631579</v>
      </c>
      <c r="BO31" s="308" t="str">
        <f>BC31</f>
        <v>SABADO</v>
      </c>
      <c r="BP31" s="314">
        <f>BD31</f>
        <v>42504</v>
      </c>
      <c r="BQ31" s="99">
        <v>999</v>
      </c>
      <c r="BR31" s="83">
        <f t="shared" si="16"/>
        <v>3496.5</v>
      </c>
      <c r="BS31" s="174">
        <v>224</v>
      </c>
      <c r="BT31" s="83">
        <f t="shared" si="17"/>
        <v>784</v>
      </c>
      <c r="BU31" s="174">
        <v>5559</v>
      </c>
      <c r="BV31" s="83">
        <f t="shared" si="18"/>
        <v>38913</v>
      </c>
      <c r="BW31" s="174"/>
      <c r="BX31" s="174">
        <v>28</v>
      </c>
      <c r="BY31" s="174">
        <v>25</v>
      </c>
      <c r="BZ31" s="100">
        <f t="shared" si="10"/>
        <v>1727.74</v>
      </c>
      <c r="CA31" s="308" t="str">
        <f>BO31</f>
        <v>SABADO</v>
      </c>
      <c r="CB31" s="316">
        <f>BP31</f>
        <v>42504</v>
      </c>
      <c r="CC31" s="99">
        <v>604</v>
      </c>
      <c r="CD31" s="74">
        <f t="shared" si="19"/>
        <v>1812</v>
      </c>
      <c r="CE31" s="174">
        <v>219</v>
      </c>
      <c r="CF31" s="74">
        <f t="shared" si="20"/>
        <v>657</v>
      </c>
      <c r="CG31" s="174">
        <v>2354</v>
      </c>
      <c r="CH31" s="74">
        <f t="shared" si="21"/>
        <v>14124</v>
      </c>
      <c r="CI31" s="174"/>
      <c r="CJ31" s="174">
        <v>10</v>
      </c>
      <c r="CK31" s="174">
        <v>10</v>
      </c>
      <c r="CL31" s="100">
        <f t="shared" si="22"/>
        <v>1659.3</v>
      </c>
      <c r="CM31" s="308" t="str">
        <f>CA31</f>
        <v>SABADO</v>
      </c>
      <c r="CN31" s="318">
        <f>CB31</f>
        <v>42504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SABADO</v>
      </c>
      <c r="CZ31" s="306">
        <f>CN31</f>
        <v>42504</v>
      </c>
      <c r="DA31" s="99">
        <v>312</v>
      </c>
      <c r="DB31" s="83">
        <f t="shared" si="27"/>
        <v>1092</v>
      </c>
      <c r="DC31" s="174">
        <v>81</v>
      </c>
      <c r="DD31" s="83">
        <f t="shared" si="28"/>
        <v>283.5</v>
      </c>
      <c r="DE31" s="174">
        <v>1619</v>
      </c>
      <c r="DF31" s="83">
        <f t="shared" si="29"/>
        <v>11333</v>
      </c>
      <c r="DG31" s="174"/>
      <c r="DH31" s="174">
        <v>8</v>
      </c>
      <c r="DI31" s="174">
        <v>10</v>
      </c>
      <c r="DJ31" s="100">
        <f t="shared" si="30"/>
        <v>1270.8499999999999</v>
      </c>
      <c r="DK31" s="308" t="str">
        <f>CY31</f>
        <v>SABADO</v>
      </c>
      <c r="DL31" s="310">
        <f>CZ31</f>
        <v>42504</v>
      </c>
      <c r="DM31" s="102">
        <v>22</v>
      </c>
      <c r="DN31" s="74">
        <f t="shared" si="31"/>
        <v>82.5</v>
      </c>
      <c r="DO31" s="1">
        <v>122</v>
      </c>
      <c r="DP31" s="74">
        <f t="shared" si="32"/>
        <v>457.5</v>
      </c>
      <c r="DQ31" s="1">
        <v>417</v>
      </c>
      <c r="DR31" s="74">
        <f t="shared" si="33"/>
        <v>3127.5</v>
      </c>
      <c r="DS31" s="1"/>
      <c r="DT31" s="1">
        <v>4</v>
      </c>
      <c r="DU31" s="110">
        <f t="shared" si="34"/>
        <v>4</v>
      </c>
      <c r="DV31" s="108">
        <f t="shared" si="35"/>
        <v>916.875</v>
      </c>
    </row>
    <row r="32" spans="2:126" ht="19.5" thickBot="1" x14ac:dyDescent="0.35">
      <c r="B32" s="274">
        <v>149</v>
      </c>
      <c r="C32" s="38" t="s">
        <v>147</v>
      </c>
      <c r="D32" s="132">
        <f t="shared" si="11"/>
        <v>42518</v>
      </c>
      <c r="E32" s="144">
        <v>59024</v>
      </c>
      <c r="F32" s="144">
        <v>84105</v>
      </c>
      <c r="G32" s="2">
        <v>26664</v>
      </c>
      <c r="H32" s="170"/>
      <c r="I32" s="171">
        <v>28889</v>
      </c>
      <c r="J32" s="24">
        <f t="shared" si="0"/>
        <v>198682</v>
      </c>
      <c r="K32" s="7">
        <v>6785.5</v>
      </c>
      <c r="L32" s="7">
        <v>17868.5</v>
      </c>
      <c r="M32" s="23">
        <f t="shared" si="1"/>
        <v>223336</v>
      </c>
      <c r="N32" s="47"/>
      <c r="O32" s="48"/>
      <c r="P32" s="8">
        <f t="shared" si="2"/>
        <v>42518</v>
      </c>
      <c r="Q32" s="3">
        <v>0</v>
      </c>
      <c r="R32" s="3"/>
      <c r="S32" s="3"/>
      <c r="T32" s="3"/>
      <c r="U32" s="3"/>
      <c r="V32" s="3"/>
      <c r="W32" s="3"/>
      <c r="X32" s="3"/>
      <c r="Y32" s="3"/>
      <c r="Z32" s="3"/>
      <c r="AA32" s="6"/>
      <c r="AB32" s="3"/>
      <c r="AC32" s="3"/>
      <c r="AD32" s="3"/>
      <c r="AE32" s="3"/>
      <c r="AF32" s="3"/>
      <c r="AG32" s="3"/>
      <c r="AH32" s="3"/>
      <c r="AI32" s="3"/>
      <c r="AJ32" s="25"/>
      <c r="AK32" s="3"/>
      <c r="AL32" s="53"/>
      <c r="AM32" s="44">
        <f t="shared" si="3"/>
        <v>0</v>
      </c>
      <c r="AN32" s="9">
        <v>0</v>
      </c>
      <c r="AO32" s="9">
        <f t="shared" si="4"/>
        <v>223336</v>
      </c>
      <c r="AP32" s="49">
        <f>'[2]MAY 16'!$I$32</f>
        <v>6075</v>
      </c>
      <c r="AQ32" s="46">
        <f t="shared" si="12"/>
        <v>229411</v>
      </c>
      <c r="AS32" s="276">
        <f t="shared" si="5"/>
        <v>149</v>
      </c>
      <c r="AT32" s="5" t="str">
        <f t="shared" si="5"/>
        <v>SABADO</v>
      </c>
      <c r="AU32" s="8">
        <f t="shared" si="5"/>
        <v>42518</v>
      </c>
      <c r="AV32" s="69">
        <f t="shared" ref="AV32:AW35" si="37">E32/7</f>
        <v>8432</v>
      </c>
      <c r="AW32" s="69">
        <f t="shared" si="37"/>
        <v>12015</v>
      </c>
      <c r="AX32" s="69">
        <f t="shared" si="7"/>
        <v>4444</v>
      </c>
      <c r="AY32" s="69">
        <f t="shared" si="13"/>
        <v>0</v>
      </c>
      <c r="AZ32" s="157">
        <f t="shared" si="13"/>
        <v>4127</v>
      </c>
      <c r="BA32" s="159">
        <f t="shared" si="8"/>
        <v>29018</v>
      </c>
      <c r="BC32" s="309"/>
      <c r="BD32" s="313"/>
      <c r="BE32" s="135">
        <v>804</v>
      </c>
      <c r="BF32" s="82">
        <f t="shared" si="36"/>
        <v>2814</v>
      </c>
      <c r="BG32" s="79">
        <v>384</v>
      </c>
      <c r="BH32" s="82">
        <f t="shared" si="14"/>
        <v>1344</v>
      </c>
      <c r="BI32" s="79">
        <v>4277</v>
      </c>
      <c r="BJ32" s="82">
        <f t="shared" si="15"/>
        <v>29939</v>
      </c>
      <c r="BK32" s="79">
        <v>22</v>
      </c>
      <c r="BL32" s="174">
        <v>19</v>
      </c>
      <c r="BM32" s="174">
        <v>19</v>
      </c>
      <c r="BN32" s="119">
        <f t="shared" si="9"/>
        <v>1794.578947368421</v>
      </c>
      <c r="BO32" s="309"/>
      <c r="BP32" s="315"/>
      <c r="BQ32" s="99">
        <v>927</v>
      </c>
      <c r="BR32" s="83">
        <f t="shared" si="16"/>
        <v>3244.5</v>
      </c>
      <c r="BS32" s="174">
        <v>376</v>
      </c>
      <c r="BT32" s="83">
        <f t="shared" si="17"/>
        <v>1316</v>
      </c>
      <c r="BU32" s="174">
        <v>5377</v>
      </c>
      <c r="BV32" s="83">
        <f t="shared" si="18"/>
        <v>37639</v>
      </c>
      <c r="BW32" s="174">
        <v>20</v>
      </c>
      <c r="BX32" s="174">
        <v>17</v>
      </c>
      <c r="BY32" s="174">
        <v>17</v>
      </c>
      <c r="BZ32" s="100">
        <f t="shared" si="10"/>
        <v>2482.3235294117649</v>
      </c>
      <c r="CA32" s="309"/>
      <c r="CB32" s="317"/>
      <c r="CC32" s="99">
        <v>458</v>
      </c>
      <c r="CD32" s="74">
        <f t="shared" si="19"/>
        <v>1374</v>
      </c>
      <c r="CE32" s="174">
        <v>263</v>
      </c>
      <c r="CF32" s="74">
        <f t="shared" si="20"/>
        <v>789</v>
      </c>
      <c r="CG32" s="174">
        <v>1992</v>
      </c>
      <c r="CH32" s="74">
        <f t="shared" si="21"/>
        <v>11952</v>
      </c>
      <c r="CI32" s="174">
        <v>13</v>
      </c>
      <c r="CJ32" s="174">
        <v>12</v>
      </c>
      <c r="CK32" s="174">
        <v>12</v>
      </c>
      <c r="CL32" s="100">
        <f t="shared" si="22"/>
        <v>1176.25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382</v>
      </c>
      <c r="DB32" s="83">
        <f t="shared" si="27"/>
        <v>1337</v>
      </c>
      <c r="DC32" s="174">
        <v>112</v>
      </c>
      <c r="DD32" s="83">
        <f t="shared" si="28"/>
        <v>392</v>
      </c>
      <c r="DE32" s="174">
        <v>2190</v>
      </c>
      <c r="DF32" s="83">
        <f t="shared" si="29"/>
        <v>15330</v>
      </c>
      <c r="DG32" s="174">
        <v>11</v>
      </c>
      <c r="DH32" s="174">
        <v>9</v>
      </c>
      <c r="DI32" s="174">
        <v>9</v>
      </c>
      <c r="DJ32" s="100">
        <f t="shared" si="30"/>
        <v>1895.4444444444443</v>
      </c>
      <c r="DK32" s="309"/>
      <c r="DL32" s="311"/>
      <c r="DM32" s="102">
        <v>31</v>
      </c>
      <c r="DN32" s="74">
        <f t="shared" si="31"/>
        <v>116.25</v>
      </c>
      <c r="DO32" s="1">
        <v>84</v>
      </c>
      <c r="DP32" s="74">
        <f t="shared" si="32"/>
        <v>315</v>
      </c>
      <c r="DQ32" s="1">
        <v>537</v>
      </c>
      <c r="DR32" s="74">
        <f t="shared" si="33"/>
        <v>4027.5</v>
      </c>
      <c r="DS32" s="1">
        <v>4</v>
      </c>
      <c r="DT32" s="1">
        <v>4</v>
      </c>
      <c r="DU32" s="110">
        <f t="shared" si="34"/>
        <v>4</v>
      </c>
      <c r="DV32" s="108">
        <f t="shared" si="35"/>
        <v>1114.6875</v>
      </c>
    </row>
    <row r="33" spans="2:126" ht="19.5" thickBot="1" x14ac:dyDescent="0.35">
      <c r="B33" s="274">
        <v>150</v>
      </c>
      <c r="C33" s="38" t="s">
        <v>144</v>
      </c>
      <c r="D33" s="132">
        <f t="shared" si="11"/>
        <v>42519</v>
      </c>
      <c r="E33" s="144">
        <v>46858</v>
      </c>
      <c r="F33" s="144">
        <v>56910</v>
      </c>
      <c r="G33" s="2">
        <v>14376</v>
      </c>
      <c r="H33" s="170"/>
      <c r="I33" s="171">
        <v>10626</v>
      </c>
      <c r="J33" s="24">
        <f t="shared" si="0"/>
        <v>128770</v>
      </c>
      <c r="K33" s="7">
        <v>5878</v>
      </c>
      <c r="L33" s="7">
        <v>9012</v>
      </c>
      <c r="M33" s="23">
        <f t="shared" si="1"/>
        <v>143660</v>
      </c>
      <c r="N33" s="47"/>
      <c r="O33" s="48"/>
      <c r="P33" s="8">
        <f t="shared" si="2"/>
        <v>42519</v>
      </c>
      <c r="Q33" s="3">
        <v>0</v>
      </c>
      <c r="R33" s="3"/>
      <c r="S33" s="3"/>
      <c r="T33" s="3"/>
      <c r="U33" s="3"/>
      <c r="V33" s="3"/>
      <c r="W33" s="3"/>
      <c r="X33" s="3"/>
      <c r="Y33" s="3"/>
      <c r="Z33" s="3"/>
      <c r="AA33" s="6"/>
      <c r="AB33" s="3"/>
      <c r="AC33" s="3"/>
      <c r="AD33" s="3"/>
      <c r="AE33" s="3"/>
      <c r="AF33" s="3"/>
      <c r="AG33" s="3"/>
      <c r="AH33" s="3"/>
      <c r="AI33" s="3"/>
      <c r="AJ33" s="25"/>
      <c r="AK33" s="3"/>
      <c r="AL33" s="53"/>
      <c r="AM33" s="44">
        <f t="shared" si="3"/>
        <v>0</v>
      </c>
      <c r="AN33" s="9">
        <v>0</v>
      </c>
      <c r="AO33" s="9">
        <f t="shared" si="4"/>
        <v>143660</v>
      </c>
      <c r="AP33" s="49">
        <f>'[2]MAY 16'!$I$33</f>
        <v>3097.5</v>
      </c>
      <c r="AQ33" s="46">
        <f t="shared" si="12"/>
        <v>146757.5</v>
      </c>
      <c r="AS33" s="276">
        <f t="shared" si="5"/>
        <v>150</v>
      </c>
      <c r="AT33" s="5" t="str">
        <f t="shared" si="5"/>
        <v xml:space="preserve">DOMINGO </v>
      </c>
      <c r="AU33" s="8">
        <f t="shared" si="5"/>
        <v>42519</v>
      </c>
      <c r="AV33" s="69">
        <f t="shared" si="37"/>
        <v>6694</v>
      </c>
      <c r="AW33" s="69">
        <f t="shared" si="37"/>
        <v>8130</v>
      </c>
      <c r="AX33" s="69">
        <f t="shared" si="7"/>
        <v>2396</v>
      </c>
      <c r="AY33" s="69">
        <f t="shared" si="13"/>
        <v>0</v>
      </c>
      <c r="AZ33" s="157">
        <f t="shared" si="13"/>
        <v>1518</v>
      </c>
      <c r="BA33" s="159">
        <f t="shared" si="8"/>
        <v>18738</v>
      </c>
      <c r="BC33" s="308" t="str">
        <f>C19</f>
        <v xml:space="preserve">DOMINGO </v>
      </c>
      <c r="BD33" s="312">
        <f>AU19</f>
        <v>42505</v>
      </c>
      <c r="BE33" s="135">
        <v>438</v>
      </c>
      <c r="BF33" s="82">
        <f t="shared" si="36"/>
        <v>1533</v>
      </c>
      <c r="BG33" s="79">
        <v>261</v>
      </c>
      <c r="BH33" s="82">
        <f t="shared" si="14"/>
        <v>913.5</v>
      </c>
      <c r="BI33" s="79">
        <v>2682</v>
      </c>
      <c r="BJ33" s="82">
        <f t="shared" si="15"/>
        <v>18774</v>
      </c>
      <c r="BK33" s="79"/>
      <c r="BL33" s="174">
        <v>14</v>
      </c>
      <c r="BM33" s="174">
        <v>14</v>
      </c>
      <c r="BN33" s="119">
        <f t="shared" si="9"/>
        <v>1515.75</v>
      </c>
      <c r="BO33" s="308" t="str">
        <f>BC33</f>
        <v xml:space="preserve">DOMINGO </v>
      </c>
      <c r="BP33" s="314">
        <f>BD33</f>
        <v>42505</v>
      </c>
      <c r="BQ33" s="99">
        <v>400</v>
      </c>
      <c r="BR33" s="83">
        <f t="shared" si="16"/>
        <v>1400</v>
      </c>
      <c r="BS33" s="174">
        <v>275</v>
      </c>
      <c r="BT33" s="83">
        <f>BS33*3.5</f>
        <v>962.5</v>
      </c>
      <c r="BU33" s="174">
        <v>3322</v>
      </c>
      <c r="BV33" s="83">
        <f>BU33*7</f>
        <v>23254</v>
      </c>
      <c r="BW33" s="174"/>
      <c r="BX33" s="174">
        <v>17</v>
      </c>
      <c r="BY33" s="174">
        <v>17</v>
      </c>
      <c r="BZ33" s="100">
        <f t="shared" si="10"/>
        <v>1506.8529411764705</v>
      </c>
      <c r="CA33" s="308" t="str">
        <f>BO33</f>
        <v xml:space="preserve">DOMINGO </v>
      </c>
      <c r="CB33" s="316">
        <f>BP33</f>
        <v>42505</v>
      </c>
      <c r="CC33" s="99">
        <v>144</v>
      </c>
      <c r="CD33" s="74">
        <f t="shared" si="19"/>
        <v>432</v>
      </c>
      <c r="CE33" s="174">
        <v>84</v>
      </c>
      <c r="CF33" s="74">
        <f t="shared" si="20"/>
        <v>252</v>
      </c>
      <c r="CG33" s="174">
        <v>851</v>
      </c>
      <c r="CH33" s="74">
        <f t="shared" si="21"/>
        <v>5106</v>
      </c>
      <c r="CI33" s="174"/>
      <c r="CJ33" s="174">
        <v>5</v>
      </c>
      <c r="CK33" s="174">
        <v>8</v>
      </c>
      <c r="CL33" s="100">
        <f t="shared" si="22"/>
        <v>723.75</v>
      </c>
      <c r="CM33" s="308" t="str">
        <f>CA33</f>
        <v xml:space="preserve">DOMINGO </v>
      </c>
      <c r="CN33" s="318">
        <f>CB33</f>
        <v>42505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 xml:space="preserve">DOMINGO </v>
      </c>
      <c r="CZ33" s="306">
        <f>CN33</f>
        <v>42505</v>
      </c>
      <c r="DA33" s="99">
        <v>60</v>
      </c>
      <c r="DB33" s="83">
        <f t="shared" si="27"/>
        <v>210</v>
      </c>
      <c r="DC33" s="174">
        <v>43</v>
      </c>
      <c r="DD33" s="83">
        <f t="shared" si="28"/>
        <v>150.5</v>
      </c>
      <c r="DE33" s="174">
        <v>426</v>
      </c>
      <c r="DF33" s="83">
        <f t="shared" si="29"/>
        <v>2982</v>
      </c>
      <c r="DG33" s="174"/>
      <c r="DH33" s="174">
        <v>3</v>
      </c>
      <c r="DI33" s="174">
        <v>3</v>
      </c>
      <c r="DJ33" s="100">
        <f t="shared" si="30"/>
        <v>1114.1666666666667</v>
      </c>
      <c r="DK33" s="308" t="str">
        <f>CY33</f>
        <v xml:space="preserve">DOMINGO </v>
      </c>
      <c r="DL33" s="310">
        <f>CZ33</f>
        <v>42505</v>
      </c>
      <c r="DM33" s="102">
        <v>0</v>
      </c>
      <c r="DN33" s="74">
        <f t="shared" si="31"/>
        <v>0</v>
      </c>
      <c r="DO33" s="1">
        <v>78</v>
      </c>
      <c r="DP33" s="74">
        <f t="shared" si="32"/>
        <v>292.5</v>
      </c>
      <c r="DQ33" s="1">
        <v>244</v>
      </c>
      <c r="DR33" s="74">
        <f t="shared" si="33"/>
        <v>1830</v>
      </c>
      <c r="DS33" s="1"/>
      <c r="DT33" s="1">
        <v>4</v>
      </c>
      <c r="DU33" s="110">
        <f t="shared" si="34"/>
        <v>4</v>
      </c>
      <c r="DV33" s="108">
        <f t="shared" si="35"/>
        <v>530.625</v>
      </c>
    </row>
    <row r="34" spans="2:126" ht="19.5" thickBot="1" x14ac:dyDescent="0.35">
      <c r="B34" s="274">
        <v>151</v>
      </c>
      <c r="C34" s="38" t="s">
        <v>24</v>
      </c>
      <c r="D34" s="132">
        <f t="shared" si="11"/>
        <v>42520</v>
      </c>
      <c r="E34" s="144">
        <v>76916</v>
      </c>
      <c r="F34" s="144">
        <v>120085</v>
      </c>
      <c r="G34" s="2">
        <v>41682</v>
      </c>
      <c r="H34" s="170"/>
      <c r="I34" s="171">
        <v>39564</v>
      </c>
      <c r="J34" s="24">
        <f t="shared" si="0"/>
        <v>278247</v>
      </c>
      <c r="K34" s="7">
        <v>6497.5</v>
      </c>
      <c r="L34" s="7">
        <v>38253</v>
      </c>
      <c r="M34" s="23">
        <f t="shared" si="1"/>
        <v>322997.5</v>
      </c>
      <c r="N34" s="47"/>
      <c r="O34" s="48"/>
      <c r="P34" s="8">
        <f t="shared" si="2"/>
        <v>42520</v>
      </c>
      <c r="Q34" s="3">
        <v>440800</v>
      </c>
      <c r="R34" s="3">
        <v>1287</v>
      </c>
      <c r="S34" s="3">
        <v>14991</v>
      </c>
      <c r="T34" s="3"/>
      <c r="U34" s="3"/>
      <c r="V34" s="3"/>
      <c r="W34" s="3">
        <v>290</v>
      </c>
      <c r="X34" s="3">
        <v>58</v>
      </c>
      <c r="Y34" s="3"/>
      <c r="Z34" s="3"/>
      <c r="AA34" s="6"/>
      <c r="AB34" s="3">
        <v>350</v>
      </c>
      <c r="AC34" s="3">
        <v>7300</v>
      </c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3"/>
        <v>465076</v>
      </c>
      <c r="AN34" s="9"/>
      <c r="AO34" s="9">
        <f t="shared" si="4"/>
        <v>322997.5</v>
      </c>
      <c r="AP34" s="49">
        <f>'[2]MAY 16'!$I$34</f>
        <v>30932.5</v>
      </c>
      <c r="AQ34" s="162">
        <f t="shared" si="12"/>
        <v>819006</v>
      </c>
      <c r="AS34" s="276">
        <f t="shared" ref="AS34:AU35" si="38">B34</f>
        <v>151</v>
      </c>
      <c r="AT34" s="5" t="str">
        <f t="shared" si="38"/>
        <v>LUNES</v>
      </c>
      <c r="AU34" s="8">
        <f t="shared" si="38"/>
        <v>42520</v>
      </c>
      <c r="AV34" s="69">
        <f t="shared" si="37"/>
        <v>10988</v>
      </c>
      <c r="AW34" s="69">
        <f t="shared" si="37"/>
        <v>17155</v>
      </c>
      <c r="AX34" s="69">
        <f t="shared" si="7"/>
        <v>6947</v>
      </c>
      <c r="AY34" s="69">
        <f t="shared" si="13"/>
        <v>0</v>
      </c>
      <c r="AZ34" s="157">
        <f t="shared" si="13"/>
        <v>5652</v>
      </c>
      <c r="BA34" s="159">
        <f t="shared" si="8"/>
        <v>40742</v>
      </c>
      <c r="BC34" s="309"/>
      <c r="BD34" s="313"/>
      <c r="BE34" s="135">
        <v>447</v>
      </c>
      <c r="BF34" s="82">
        <f t="shared" si="36"/>
        <v>1564.5</v>
      </c>
      <c r="BG34" s="79">
        <v>277</v>
      </c>
      <c r="BH34" s="82">
        <f t="shared" si="14"/>
        <v>969.5</v>
      </c>
      <c r="BI34" s="79">
        <v>3084</v>
      </c>
      <c r="BJ34" s="82">
        <f t="shared" si="15"/>
        <v>21588</v>
      </c>
      <c r="BK34" s="79">
        <v>15</v>
      </c>
      <c r="BL34" s="174">
        <v>13</v>
      </c>
      <c r="BM34" s="174">
        <v>13</v>
      </c>
      <c r="BN34" s="119">
        <f t="shared" si="9"/>
        <v>1855.5384615384614</v>
      </c>
      <c r="BO34" s="309"/>
      <c r="BP34" s="315"/>
      <c r="BQ34" s="99">
        <v>357</v>
      </c>
      <c r="BR34" s="83">
        <f t="shared" si="16"/>
        <v>1249.5</v>
      </c>
      <c r="BS34" s="174">
        <v>216</v>
      </c>
      <c r="BT34" s="83">
        <f>BS34*3.5</f>
        <v>756</v>
      </c>
      <c r="BU34" s="174">
        <v>3316</v>
      </c>
      <c r="BV34" s="83">
        <f>BU34*7</f>
        <v>23212</v>
      </c>
      <c r="BW34" s="174">
        <v>16</v>
      </c>
      <c r="BX34" s="174">
        <v>13</v>
      </c>
      <c r="BY34" s="174">
        <v>13</v>
      </c>
      <c r="BZ34" s="100">
        <f t="shared" si="10"/>
        <v>1939.8076923076924</v>
      </c>
      <c r="CA34" s="309"/>
      <c r="CB34" s="317"/>
      <c r="CC34" s="99">
        <v>235</v>
      </c>
      <c r="CD34" s="74">
        <f t="shared" si="19"/>
        <v>705</v>
      </c>
      <c r="CE34" s="174">
        <v>159</v>
      </c>
      <c r="CF34" s="74">
        <f t="shared" si="20"/>
        <v>477</v>
      </c>
      <c r="CG34" s="174">
        <v>1295</v>
      </c>
      <c r="CH34" s="74">
        <f t="shared" si="21"/>
        <v>7770</v>
      </c>
      <c r="CI34" s="174">
        <v>10</v>
      </c>
      <c r="CJ34" s="174">
        <v>9</v>
      </c>
      <c r="CK34" s="174">
        <v>9</v>
      </c>
      <c r="CL34" s="100">
        <f t="shared" si="22"/>
        <v>994.66666666666663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82</v>
      </c>
      <c r="DB34" s="83">
        <f t="shared" si="27"/>
        <v>287</v>
      </c>
      <c r="DC34" s="174">
        <v>41</v>
      </c>
      <c r="DD34" s="83">
        <f t="shared" si="28"/>
        <v>143.5</v>
      </c>
      <c r="DE34" s="174">
        <v>652</v>
      </c>
      <c r="DF34" s="83">
        <f t="shared" si="29"/>
        <v>4564</v>
      </c>
      <c r="DG34" s="174">
        <v>4</v>
      </c>
      <c r="DH34" s="174">
        <v>4</v>
      </c>
      <c r="DI34" s="174">
        <v>4</v>
      </c>
      <c r="DJ34" s="100">
        <f t="shared" si="30"/>
        <v>1248.625</v>
      </c>
      <c r="DK34" s="309"/>
      <c r="DL34" s="311"/>
      <c r="DM34" s="102">
        <v>0</v>
      </c>
      <c r="DN34" s="74">
        <f t="shared" si="31"/>
        <v>0</v>
      </c>
      <c r="DO34" s="1">
        <v>94</v>
      </c>
      <c r="DP34" s="74">
        <f t="shared" si="32"/>
        <v>352.5</v>
      </c>
      <c r="DQ34" s="1">
        <v>358</v>
      </c>
      <c r="DR34" s="74">
        <f t="shared" si="33"/>
        <v>2685</v>
      </c>
      <c r="DS34" s="1">
        <v>4</v>
      </c>
      <c r="DT34" s="1">
        <v>3</v>
      </c>
      <c r="DU34" s="110">
        <f t="shared" si="34"/>
        <v>3</v>
      </c>
      <c r="DV34" s="108">
        <f t="shared" si="35"/>
        <v>1012.5</v>
      </c>
    </row>
    <row r="35" spans="2:126" ht="19.5" thickBot="1" x14ac:dyDescent="0.35">
      <c r="B35" s="274">
        <v>152</v>
      </c>
      <c r="C35" s="38" t="s">
        <v>21</v>
      </c>
      <c r="D35" s="132">
        <f t="shared" si="11"/>
        <v>42521</v>
      </c>
      <c r="E35" s="145">
        <v>86723</v>
      </c>
      <c r="F35" s="145">
        <v>119462</v>
      </c>
      <c r="G35" s="28">
        <v>41604</v>
      </c>
      <c r="H35" s="172"/>
      <c r="I35" s="173">
        <v>39410</v>
      </c>
      <c r="J35" s="24">
        <f t="shared" si="0"/>
        <v>287199</v>
      </c>
      <c r="K35" s="22">
        <v>7077.5</v>
      </c>
      <c r="L35" s="22">
        <v>40250.5</v>
      </c>
      <c r="M35" s="23">
        <f t="shared" si="1"/>
        <v>334527</v>
      </c>
      <c r="N35" s="47"/>
      <c r="O35" s="48"/>
      <c r="P35" s="8">
        <f t="shared" si="2"/>
        <v>42521</v>
      </c>
      <c r="Q35" s="29">
        <v>589000</v>
      </c>
      <c r="R35" s="29">
        <v>2340</v>
      </c>
      <c r="S35" s="29">
        <v>14179</v>
      </c>
      <c r="T35" s="29"/>
      <c r="U35" s="29">
        <v>15041</v>
      </c>
      <c r="V35" s="29"/>
      <c r="W35" s="29">
        <v>1160</v>
      </c>
      <c r="X35" s="29">
        <v>116</v>
      </c>
      <c r="Y35" s="29">
        <v>12072</v>
      </c>
      <c r="Z35" s="29"/>
      <c r="AA35" s="30"/>
      <c r="AB35" s="29">
        <v>350</v>
      </c>
      <c r="AC35" s="29">
        <v>7300</v>
      </c>
      <c r="AD35" s="29"/>
      <c r="AE35" s="29"/>
      <c r="AF35" s="29"/>
      <c r="AG35" s="29"/>
      <c r="AH35" s="29"/>
      <c r="AI35" s="29"/>
      <c r="AJ35" s="31"/>
      <c r="AK35" s="56"/>
      <c r="AL35" s="54">
        <v>6036</v>
      </c>
      <c r="AM35" s="44">
        <f t="shared" si="3"/>
        <v>647594</v>
      </c>
      <c r="AN35" s="45">
        <v>4870.1000000000004</v>
      </c>
      <c r="AO35" s="9">
        <f t="shared" si="4"/>
        <v>334527</v>
      </c>
      <c r="AP35" s="49">
        <f>'[2]MAY 16'!$I$35</f>
        <v>58887.5</v>
      </c>
      <c r="AQ35" s="60">
        <f t="shared" si="12"/>
        <v>1045878.6</v>
      </c>
      <c r="AS35" s="276">
        <f t="shared" si="38"/>
        <v>152</v>
      </c>
      <c r="AT35" s="5" t="str">
        <f t="shared" si="38"/>
        <v>MARTES</v>
      </c>
      <c r="AU35" s="8">
        <f t="shared" si="38"/>
        <v>42521</v>
      </c>
      <c r="AV35" s="69">
        <f t="shared" si="37"/>
        <v>12389</v>
      </c>
      <c r="AW35" s="69">
        <f t="shared" si="37"/>
        <v>17066</v>
      </c>
      <c r="AX35" s="69">
        <f t="shared" si="7"/>
        <v>6934</v>
      </c>
      <c r="AY35" s="69">
        <f>H35/7</f>
        <v>0</v>
      </c>
      <c r="AZ35" s="157">
        <f>I35/7</f>
        <v>5630</v>
      </c>
      <c r="BA35" s="160">
        <f t="shared" si="8"/>
        <v>42019</v>
      </c>
      <c r="BC35" s="308" t="str">
        <f>C20</f>
        <v>LUNES</v>
      </c>
      <c r="BD35" s="312">
        <f>AU20</f>
        <v>42506</v>
      </c>
      <c r="BE35" s="135">
        <v>1869</v>
      </c>
      <c r="BF35" s="82">
        <f t="shared" si="36"/>
        <v>6541.5</v>
      </c>
      <c r="BG35" s="79">
        <v>263</v>
      </c>
      <c r="BH35" s="82">
        <f t="shared" si="14"/>
        <v>920.5</v>
      </c>
      <c r="BI35" s="79">
        <v>5106</v>
      </c>
      <c r="BJ35" s="82">
        <f t="shared" si="15"/>
        <v>35742</v>
      </c>
      <c r="BK35" s="79"/>
      <c r="BL35" s="174">
        <v>25</v>
      </c>
      <c r="BM35" s="174">
        <v>25</v>
      </c>
      <c r="BN35" s="119">
        <f t="shared" si="9"/>
        <v>1728.16</v>
      </c>
      <c r="BO35" s="308" t="str">
        <f>BC35</f>
        <v>LUNES</v>
      </c>
      <c r="BP35" s="314">
        <f>BD35</f>
        <v>42506</v>
      </c>
      <c r="BQ35" s="99">
        <v>1869</v>
      </c>
      <c r="BR35" s="83">
        <f t="shared" si="16"/>
        <v>6541.5</v>
      </c>
      <c r="BS35" s="174">
        <v>263</v>
      </c>
      <c r="BT35" s="83">
        <f t="shared" ref="BT35:BT67" si="39">BS35*3.5</f>
        <v>920.5</v>
      </c>
      <c r="BU35" s="174">
        <v>5106</v>
      </c>
      <c r="BV35" s="83">
        <f t="shared" ref="BV35:BV67" si="40">BU35*7</f>
        <v>35742</v>
      </c>
      <c r="BW35" s="174"/>
      <c r="BX35" s="174">
        <v>25</v>
      </c>
      <c r="BY35" s="174">
        <v>25</v>
      </c>
      <c r="BZ35" s="100">
        <f t="shared" si="10"/>
        <v>1728.16</v>
      </c>
      <c r="CA35" s="308" t="str">
        <f>BO35</f>
        <v>LUNES</v>
      </c>
      <c r="CB35" s="316">
        <f>BP35</f>
        <v>42506</v>
      </c>
      <c r="CC35" s="99">
        <v>1887</v>
      </c>
      <c r="CD35" s="74">
        <f t="shared" si="19"/>
        <v>5661</v>
      </c>
      <c r="CE35" s="174">
        <v>265</v>
      </c>
      <c r="CF35" s="74">
        <f t="shared" si="20"/>
        <v>795</v>
      </c>
      <c r="CG35" s="174">
        <v>7230</v>
      </c>
      <c r="CH35" s="74">
        <f t="shared" si="21"/>
        <v>43380</v>
      </c>
      <c r="CI35" s="174"/>
      <c r="CJ35" s="174">
        <v>25</v>
      </c>
      <c r="CK35" s="174">
        <v>25</v>
      </c>
      <c r="CL35" s="100">
        <f t="shared" si="22"/>
        <v>1993.44</v>
      </c>
      <c r="CM35" s="308" t="str">
        <f>CA35</f>
        <v>LUNES</v>
      </c>
      <c r="CN35" s="318">
        <f>CB35</f>
        <v>42506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LUNES</v>
      </c>
      <c r="CZ35" s="306">
        <f>CN35</f>
        <v>42506</v>
      </c>
      <c r="DA35" s="99">
        <v>623</v>
      </c>
      <c r="DB35" s="83">
        <f t="shared" si="27"/>
        <v>2180.5</v>
      </c>
      <c r="DC35" s="174">
        <v>76</v>
      </c>
      <c r="DD35" s="83">
        <f t="shared" si="28"/>
        <v>266</v>
      </c>
      <c r="DE35" s="174">
        <v>2856</v>
      </c>
      <c r="DF35" s="83">
        <f t="shared" si="29"/>
        <v>19992</v>
      </c>
      <c r="DG35" s="174"/>
      <c r="DH35" s="174">
        <v>14</v>
      </c>
      <c r="DI35" s="174">
        <v>14</v>
      </c>
      <c r="DJ35" s="100">
        <f t="shared" si="30"/>
        <v>1602.75</v>
      </c>
      <c r="DK35" s="308" t="str">
        <f>CY35</f>
        <v>LUNES</v>
      </c>
      <c r="DL35" s="310">
        <f>CZ35</f>
        <v>42506</v>
      </c>
      <c r="DM35" s="102">
        <v>18</v>
      </c>
      <c r="DN35" s="74">
        <f t="shared" si="31"/>
        <v>67.5</v>
      </c>
      <c r="DO35" s="1">
        <v>52</v>
      </c>
      <c r="DP35" s="74">
        <f t="shared" si="32"/>
        <v>195</v>
      </c>
      <c r="DQ35" s="1">
        <v>279</v>
      </c>
      <c r="DR35" s="74">
        <f t="shared" si="33"/>
        <v>2092.5</v>
      </c>
      <c r="DS35" s="1"/>
      <c r="DT35" s="1">
        <v>3</v>
      </c>
      <c r="DU35" s="110">
        <f t="shared" si="34"/>
        <v>3</v>
      </c>
      <c r="DV35" s="108">
        <f t="shared" si="35"/>
        <v>785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1">SUM(E5:E35)</f>
        <v>2185953</v>
      </c>
      <c r="F36" s="260">
        <f t="shared" si="41"/>
        <v>2930844</v>
      </c>
      <c r="G36" s="261">
        <f t="shared" si="41"/>
        <v>1095990</v>
      </c>
      <c r="H36" s="262">
        <f t="shared" si="41"/>
        <v>0</v>
      </c>
      <c r="I36" s="263">
        <f t="shared" si="41"/>
        <v>1008098</v>
      </c>
      <c r="J36" s="264">
        <f t="shared" si="41"/>
        <v>7220885</v>
      </c>
      <c r="K36" s="279">
        <f t="shared" si="41"/>
        <v>205591</v>
      </c>
      <c r="L36" s="280">
        <f t="shared" si="41"/>
        <v>1082703.5</v>
      </c>
      <c r="M36" s="265">
        <f t="shared" si="41"/>
        <v>8509179.5</v>
      </c>
      <c r="N36" s="21"/>
      <c r="P36" s="13"/>
      <c r="Q36" s="32">
        <f t="shared" ref="Q36:AP36" si="42">SUM(Q5:Q35)</f>
        <v>3774250</v>
      </c>
      <c r="R36" s="283">
        <f t="shared" si="42"/>
        <v>51129</v>
      </c>
      <c r="S36" s="283">
        <f t="shared" si="42"/>
        <v>127491</v>
      </c>
      <c r="T36" s="283">
        <f t="shared" si="42"/>
        <v>0</v>
      </c>
      <c r="U36" s="283">
        <f t="shared" si="42"/>
        <v>75205</v>
      </c>
      <c r="V36" s="283">
        <f t="shared" si="42"/>
        <v>12072</v>
      </c>
      <c r="W36" s="283">
        <f t="shared" si="42"/>
        <v>10150</v>
      </c>
      <c r="X36" s="283">
        <f t="shared" si="42"/>
        <v>1624</v>
      </c>
      <c r="Y36" s="283">
        <f t="shared" si="42"/>
        <v>78468</v>
      </c>
      <c r="Z36" s="283">
        <f t="shared" si="42"/>
        <v>0</v>
      </c>
      <c r="AA36" s="284">
        <f t="shared" si="42"/>
        <v>0</v>
      </c>
      <c r="AB36" s="283">
        <f t="shared" si="42"/>
        <v>12250</v>
      </c>
      <c r="AC36" s="283">
        <f t="shared" si="42"/>
        <v>44700</v>
      </c>
      <c r="AD36" s="283">
        <f t="shared" si="42"/>
        <v>0</v>
      </c>
      <c r="AE36" s="283">
        <f t="shared" si="42"/>
        <v>0</v>
      </c>
      <c r="AF36" s="283">
        <f t="shared" si="42"/>
        <v>1080</v>
      </c>
      <c r="AG36" s="283">
        <f t="shared" si="42"/>
        <v>0</v>
      </c>
      <c r="AH36" s="283">
        <f t="shared" si="42"/>
        <v>0</v>
      </c>
      <c r="AI36" s="283">
        <f t="shared" si="42"/>
        <v>0</v>
      </c>
      <c r="AJ36" s="283">
        <f t="shared" si="42"/>
        <v>0</v>
      </c>
      <c r="AK36" s="283">
        <f t="shared" si="42"/>
        <v>6000</v>
      </c>
      <c r="AL36" s="165">
        <f t="shared" si="42"/>
        <v>126756</v>
      </c>
      <c r="AM36" s="251">
        <f t="shared" si="42"/>
        <v>4321175</v>
      </c>
      <c r="AN36" s="246">
        <f t="shared" si="42"/>
        <v>35044.18</v>
      </c>
      <c r="AO36" s="250">
        <f t="shared" si="42"/>
        <v>8509179.5</v>
      </c>
      <c r="AP36" s="257">
        <f t="shared" si="42"/>
        <v>398189.25</v>
      </c>
      <c r="AQ36" s="252">
        <f>SUM(AQ5:AQ35)</f>
        <v>13263587.93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1502</v>
      </c>
      <c r="BF36" s="82">
        <f t="shared" si="36"/>
        <v>5257</v>
      </c>
      <c r="BG36" s="79">
        <v>350</v>
      </c>
      <c r="BH36" s="82">
        <f t="shared" si="14"/>
        <v>1225</v>
      </c>
      <c r="BI36" s="79">
        <v>5573</v>
      </c>
      <c r="BJ36" s="82">
        <f t="shared" si="15"/>
        <v>39011</v>
      </c>
      <c r="BK36" s="79">
        <v>26</v>
      </c>
      <c r="BL36" s="69">
        <v>24</v>
      </c>
      <c r="BM36" s="69">
        <v>24</v>
      </c>
      <c r="BN36" s="119">
        <f t="shared" si="9"/>
        <v>1895.5416666666667</v>
      </c>
      <c r="BO36" s="309"/>
      <c r="BP36" s="315"/>
      <c r="BQ36" s="107">
        <v>1502</v>
      </c>
      <c r="BR36" s="83">
        <f t="shared" si="16"/>
        <v>5257</v>
      </c>
      <c r="BS36" s="174">
        <v>350</v>
      </c>
      <c r="BT36" s="83">
        <f t="shared" si="39"/>
        <v>1225</v>
      </c>
      <c r="BU36" s="174">
        <v>5573</v>
      </c>
      <c r="BV36" s="83">
        <f t="shared" si="40"/>
        <v>39011</v>
      </c>
      <c r="BW36" s="174">
        <v>26</v>
      </c>
      <c r="BX36" s="174">
        <v>24</v>
      </c>
      <c r="BY36" s="174">
        <v>24</v>
      </c>
      <c r="BZ36" s="100">
        <f t="shared" si="10"/>
        <v>1895.5416666666667</v>
      </c>
      <c r="CA36" s="309"/>
      <c r="CB36" s="317"/>
      <c r="CC36" s="99">
        <v>1640</v>
      </c>
      <c r="CD36" s="74">
        <f t="shared" si="19"/>
        <v>4920</v>
      </c>
      <c r="CE36" s="174">
        <v>275</v>
      </c>
      <c r="CF36" s="74">
        <f t="shared" si="20"/>
        <v>825</v>
      </c>
      <c r="CG36" s="174">
        <v>7465</v>
      </c>
      <c r="CH36" s="74">
        <f t="shared" si="21"/>
        <v>44790</v>
      </c>
      <c r="CI36" s="174">
        <v>27</v>
      </c>
      <c r="CJ36" s="174">
        <v>27</v>
      </c>
      <c r="CK36" s="174">
        <v>27</v>
      </c>
      <c r="CL36" s="100">
        <f t="shared" si="22"/>
        <v>1871.6666666666667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578</v>
      </c>
      <c r="DB36" s="83">
        <f t="shared" si="27"/>
        <v>2023</v>
      </c>
      <c r="DC36" s="174">
        <v>100</v>
      </c>
      <c r="DD36" s="83">
        <f t="shared" si="28"/>
        <v>350</v>
      </c>
      <c r="DE36" s="174">
        <v>2792</v>
      </c>
      <c r="DF36" s="83">
        <f t="shared" si="29"/>
        <v>19544</v>
      </c>
      <c r="DG36" s="174">
        <v>14</v>
      </c>
      <c r="DH36" s="174">
        <v>12</v>
      </c>
      <c r="DI36" s="174">
        <v>12</v>
      </c>
      <c r="DJ36" s="100">
        <f t="shared" si="30"/>
        <v>1826.4166666666667</v>
      </c>
      <c r="DK36" s="309"/>
      <c r="DL36" s="311"/>
      <c r="DM36" s="102">
        <v>31</v>
      </c>
      <c r="DN36" s="74">
        <f t="shared" si="31"/>
        <v>116.25</v>
      </c>
      <c r="DO36" s="1">
        <v>118</v>
      </c>
      <c r="DP36" s="74">
        <f t="shared" si="32"/>
        <v>442.5</v>
      </c>
      <c r="DQ36" s="1">
        <v>541</v>
      </c>
      <c r="DR36" s="74">
        <f t="shared" si="33"/>
        <v>4057.5</v>
      </c>
      <c r="DS36" s="1">
        <v>4</v>
      </c>
      <c r="DT36" s="1">
        <v>4</v>
      </c>
      <c r="DU36" s="110">
        <f t="shared" si="34"/>
        <v>4</v>
      </c>
      <c r="DV36" s="108">
        <f t="shared" si="35"/>
        <v>1154.0625</v>
      </c>
    </row>
    <row r="37" spans="2:126" ht="20.25" thickTop="1" thickBot="1" x14ac:dyDescent="0.3">
      <c r="G37" s="51" t="e">
        <f>#REF!+#REF!+G36</f>
        <v>#REF!</v>
      </c>
      <c r="I37" s="51">
        <f>H36+I36</f>
        <v>1008098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16799</v>
      </c>
      <c r="AO37" s="214">
        <f>AO36-M36</f>
        <v>0</v>
      </c>
      <c r="AP37" s="214">
        <f>AP36-'[2]MAY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182665</v>
      </c>
      <c r="AY37" s="215"/>
      <c r="AZ37" s="216"/>
      <c r="BA37" s="217">
        <f>SUM(AV37:AZ37)</f>
        <v>182665</v>
      </c>
      <c r="BC37" s="308" t="str">
        <f>C21</f>
        <v>MARTES</v>
      </c>
      <c r="BD37" s="312">
        <f>AU21</f>
        <v>42507</v>
      </c>
      <c r="BE37" s="135">
        <v>2053</v>
      </c>
      <c r="BF37" s="82">
        <f t="shared" si="36"/>
        <v>7185.5</v>
      </c>
      <c r="BG37" s="79">
        <v>336</v>
      </c>
      <c r="BH37" s="82">
        <f t="shared" si="14"/>
        <v>1176</v>
      </c>
      <c r="BI37" s="79">
        <v>5595</v>
      </c>
      <c r="BJ37" s="82">
        <f t="shared" si="15"/>
        <v>39165</v>
      </c>
      <c r="BK37" s="79"/>
      <c r="BL37" s="174">
        <v>26</v>
      </c>
      <c r="BM37" s="174">
        <v>26</v>
      </c>
      <c r="BN37" s="119">
        <f t="shared" si="9"/>
        <v>1827.9423076923076</v>
      </c>
      <c r="BO37" s="308" t="str">
        <f>BC37</f>
        <v>MARTES</v>
      </c>
      <c r="BP37" s="314">
        <f>BD37</f>
        <v>42507</v>
      </c>
      <c r="BQ37" s="99">
        <v>2235</v>
      </c>
      <c r="BR37" s="83">
        <f t="shared" si="16"/>
        <v>7822.5</v>
      </c>
      <c r="BS37" s="174">
        <v>244</v>
      </c>
      <c r="BT37" s="83">
        <f t="shared" si="39"/>
        <v>854</v>
      </c>
      <c r="BU37" s="174">
        <v>7455</v>
      </c>
      <c r="BV37" s="83">
        <f t="shared" si="40"/>
        <v>52185</v>
      </c>
      <c r="BW37" s="174"/>
      <c r="BX37" s="174">
        <v>27</v>
      </c>
      <c r="BY37" s="174">
        <v>26</v>
      </c>
      <c r="BZ37" s="100">
        <f t="shared" si="10"/>
        <v>2340.8269230769229</v>
      </c>
      <c r="CA37" s="308" t="str">
        <f>BO37</f>
        <v>MARTES</v>
      </c>
      <c r="CB37" s="316">
        <f>BP37</f>
        <v>42507</v>
      </c>
      <c r="CC37" s="99">
        <v>1898</v>
      </c>
      <c r="CD37" s="74">
        <f t="shared" si="19"/>
        <v>5694</v>
      </c>
      <c r="CE37" s="174">
        <v>368</v>
      </c>
      <c r="CF37" s="74">
        <f t="shared" si="20"/>
        <v>1104</v>
      </c>
      <c r="CG37" s="174">
        <v>4208</v>
      </c>
      <c r="CH37" s="74">
        <f t="shared" si="21"/>
        <v>25248</v>
      </c>
      <c r="CI37" s="174"/>
      <c r="CJ37" s="174">
        <v>19</v>
      </c>
      <c r="CK37" s="174">
        <v>17</v>
      </c>
      <c r="CL37" s="100">
        <f t="shared" si="22"/>
        <v>1885.0588235294117</v>
      </c>
      <c r="CM37" s="308" t="str">
        <f>CA37</f>
        <v>MARTES</v>
      </c>
      <c r="CN37" s="318">
        <f>CB37</f>
        <v>42507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MARTES</v>
      </c>
      <c r="CZ37" s="306">
        <f>CN37</f>
        <v>42507</v>
      </c>
      <c r="DA37" s="99">
        <v>751</v>
      </c>
      <c r="DB37" s="83">
        <f t="shared" si="27"/>
        <v>2628.5</v>
      </c>
      <c r="DC37" s="174">
        <v>79</v>
      </c>
      <c r="DD37" s="83">
        <f t="shared" si="28"/>
        <v>276.5</v>
      </c>
      <c r="DE37" s="174">
        <v>2753</v>
      </c>
      <c r="DF37" s="83">
        <f t="shared" si="29"/>
        <v>19271</v>
      </c>
      <c r="DG37" s="174"/>
      <c r="DH37" s="174">
        <v>14</v>
      </c>
      <c r="DI37" s="174">
        <v>15</v>
      </c>
      <c r="DJ37" s="100">
        <f t="shared" si="30"/>
        <v>1478.4</v>
      </c>
      <c r="DK37" s="308" t="str">
        <f>CY37</f>
        <v>MARTES</v>
      </c>
      <c r="DL37" s="310">
        <f>CZ37</f>
        <v>42507</v>
      </c>
      <c r="DM37" s="102">
        <v>59</v>
      </c>
      <c r="DN37" s="74">
        <f t="shared" si="31"/>
        <v>221.25</v>
      </c>
      <c r="DO37" s="1">
        <v>110</v>
      </c>
      <c r="DP37" s="74">
        <f t="shared" si="32"/>
        <v>412.5</v>
      </c>
      <c r="DQ37" s="1">
        <v>497</v>
      </c>
      <c r="DR37" s="74">
        <f t="shared" si="33"/>
        <v>3727.5</v>
      </c>
      <c r="DS37" s="1"/>
      <c r="DT37" s="1">
        <v>4</v>
      </c>
      <c r="DU37" s="110">
        <f t="shared" si="34"/>
        <v>4</v>
      </c>
      <c r="DV37" s="108">
        <f t="shared" si="35"/>
        <v>1090.3125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268" t="s">
        <v>77</v>
      </c>
      <c r="AN38" s="267">
        <f>[3]MAY!$I$40</f>
        <v>18245.18</v>
      </c>
      <c r="AP38" s="266" t="s">
        <v>141</v>
      </c>
      <c r="AQ38" s="248">
        <f>AQ36-AP36</f>
        <v>12865398.68</v>
      </c>
      <c r="AS38" s="152" t="s">
        <v>79</v>
      </c>
      <c r="AT38" s="150"/>
      <c r="AU38" s="150"/>
      <c r="AV38" s="151">
        <f>SUM(AV5:AV37)</f>
        <v>312279</v>
      </c>
      <c r="AW38" s="151">
        <f>SUM(AW5:AW37)</f>
        <v>418692</v>
      </c>
      <c r="AX38" s="151"/>
      <c r="AY38" s="151">
        <f>SUM(AY5:AY37)</f>
        <v>0</v>
      </c>
      <c r="AZ38" s="151">
        <f>SUM(AZ5:AZ37)</f>
        <v>144014</v>
      </c>
      <c r="BA38" s="164">
        <f t="shared" ref="BA38:BA42" si="43">SUM(AV38:AZ38)</f>
        <v>874985</v>
      </c>
      <c r="BC38" s="309"/>
      <c r="BD38" s="313"/>
      <c r="BE38" s="135">
        <v>2120</v>
      </c>
      <c r="BF38" s="82">
        <f t="shared" si="36"/>
        <v>7420</v>
      </c>
      <c r="BG38" s="79">
        <v>352</v>
      </c>
      <c r="BH38" s="82">
        <f t="shared" si="14"/>
        <v>1232</v>
      </c>
      <c r="BI38" s="79">
        <v>6189</v>
      </c>
      <c r="BJ38" s="82">
        <f t="shared" si="15"/>
        <v>43323</v>
      </c>
      <c r="BK38" s="79">
        <v>27</v>
      </c>
      <c r="BL38" s="174">
        <v>27</v>
      </c>
      <c r="BM38" s="174">
        <v>26</v>
      </c>
      <c r="BN38" s="119">
        <f t="shared" si="9"/>
        <v>1999.0384615384614</v>
      </c>
      <c r="BO38" s="309"/>
      <c r="BP38" s="315"/>
      <c r="BQ38" s="99">
        <v>2236</v>
      </c>
      <c r="BR38" s="83">
        <f t="shared" si="16"/>
        <v>7826</v>
      </c>
      <c r="BS38" s="174">
        <v>250</v>
      </c>
      <c r="BT38" s="83">
        <f t="shared" si="39"/>
        <v>875</v>
      </c>
      <c r="BU38" s="174">
        <v>7533</v>
      </c>
      <c r="BV38" s="83">
        <f t="shared" si="40"/>
        <v>52731</v>
      </c>
      <c r="BW38" s="174">
        <v>27</v>
      </c>
      <c r="BX38" s="174">
        <v>28</v>
      </c>
      <c r="BY38" s="174">
        <v>26</v>
      </c>
      <c r="BZ38" s="100">
        <f t="shared" si="10"/>
        <v>2362.7692307692309</v>
      </c>
      <c r="CA38" s="309"/>
      <c r="CB38" s="317"/>
      <c r="CC38" s="99">
        <v>1503</v>
      </c>
      <c r="CD38" s="74">
        <f t="shared" si="19"/>
        <v>4509</v>
      </c>
      <c r="CE38" s="174">
        <v>276</v>
      </c>
      <c r="CF38" s="74">
        <f t="shared" si="20"/>
        <v>828</v>
      </c>
      <c r="CG38" s="174">
        <v>3270</v>
      </c>
      <c r="CH38" s="74">
        <f t="shared" si="21"/>
        <v>19620</v>
      </c>
      <c r="CI38" s="174">
        <v>19</v>
      </c>
      <c r="CJ38" s="174">
        <v>16</v>
      </c>
      <c r="CK38" s="174">
        <v>17</v>
      </c>
      <c r="CL38" s="100">
        <f t="shared" si="22"/>
        <v>1468.0588235294117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710</v>
      </c>
      <c r="DB38" s="83">
        <f t="shared" si="27"/>
        <v>2485</v>
      </c>
      <c r="DC38" s="174">
        <v>87</v>
      </c>
      <c r="DD38" s="83">
        <f t="shared" si="28"/>
        <v>304.5</v>
      </c>
      <c r="DE38" s="174">
        <v>2971</v>
      </c>
      <c r="DF38" s="83">
        <f t="shared" si="29"/>
        <v>20797</v>
      </c>
      <c r="DG38" s="174">
        <v>15</v>
      </c>
      <c r="DH38" s="174">
        <v>15</v>
      </c>
      <c r="DI38" s="174">
        <v>15</v>
      </c>
      <c r="DJ38" s="100">
        <f t="shared" si="30"/>
        <v>1572.4333333333334</v>
      </c>
      <c r="DK38" s="309"/>
      <c r="DL38" s="311"/>
      <c r="DM38" s="102">
        <v>44</v>
      </c>
      <c r="DN38" s="74">
        <f t="shared" si="31"/>
        <v>165</v>
      </c>
      <c r="DO38" s="1">
        <v>204</v>
      </c>
      <c r="DP38" s="74">
        <f t="shared" si="32"/>
        <v>765</v>
      </c>
      <c r="DQ38" s="1">
        <v>452</v>
      </c>
      <c r="DR38" s="74">
        <f t="shared" si="33"/>
        <v>3390</v>
      </c>
      <c r="DS38" s="1">
        <v>4</v>
      </c>
      <c r="DT38" s="1">
        <v>4</v>
      </c>
      <c r="DU38" s="110">
        <f t="shared" si="34"/>
        <v>4</v>
      </c>
      <c r="DV38" s="108">
        <f t="shared" si="35"/>
        <v>1080</v>
      </c>
    </row>
    <row r="39" spans="2:126" ht="19.5" thickBot="1" x14ac:dyDescent="0.3">
      <c r="F39">
        <f>F37*70</f>
        <v>0</v>
      </c>
      <c r="G39" t="e">
        <f>G37*630</f>
        <v>#REF!</v>
      </c>
      <c r="H39">
        <f>H5+H11+H12+H18+H19+H25+H26+H32+H33</f>
        <v>0</v>
      </c>
      <c r="I39">
        <f>I5+I11+I12+I18+I19+I25+I26+I32+I33</f>
        <v>158557</v>
      </c>
      <c r="J39">
        <f>SUM(H39:I39)</f>
        <v>158557</v>
      </c>
      <c r="K39">
        <f>K5+K11+K12+K18+K19+K25+K26+K32+K33</f>
        <v>52439.5</v>
      </c>
      <c r="L39">
        <f>L5+L11+L12+L18+L19+L25+L26+L32+L33</f>
        <v>115363.5</v>
      </c>
      <c r="AS39" s="334" t="s">
        <v>87</v>
      </c>
      <c r="AT39" s="335"/>
      <c r="AU39" s="335"/>
      <c r="AV39" s="215"/>
      <c r="AW39" s="215"/>
      <c r="AX39" s="215">
        <f>'[4]MAY 16'!$D$37</f>
        <v>74950</v>
      </c>
      <c r="AY39" s="215"/>
      <c r="AZ39" s="216"/>
      <c r="BA39" s="217">
        <f t="shared" si="43"/>
        <v>74950</v>
      </c>
      <c r="BC39" s="308" t="str">
        <f>C22</f>
        <v>MIERCOLES</v>
      </c>
      <c r="BD39" s="312">
        <f>AU22</f>
        <v>42508</v>
      </c>
      <c r="BE39" s="135">
        <v>2057</v>
      </c>
      <c r="BF39" s="82">
        <f t="shared" si="36"/>
        <v>7199.5</v>
      </c>
      <c r="BG39" s="79">
        <v>267</v>
      </c>
      <c r="BH39" s="82">
        <f t="shared" si="14"/>
        <v>934.5</v>
      </c>
      <c r="BI39" s="79">
        <v>5352</v>
      </c>
      <c r="BJ39" s="82">
        <f t="shared" si="15"/>
        <v>37464</v>
      </c>
      <c r="BK39" s="79"/>
      <c r="BL39" s="174">
        <v>27</v>
      </c>
      <c r="BM39" s="174">
        <v>27</v>
      </c>
      <c r="BN39" s="119">
        <f t="shared" si="9"/>
        <v>1688.8148148148148</v>
      </c>
      <c r="BO39" s="308" t="str">
        <f>BC39</f>
        <v>MIERCOLES</v>
      </c>
      <c r="BP39" s="314">
        <f>BD39</f>
        <v>42508</v>
      </c>
      <c r="BQ39" s="99">
        <v>2376</v>
      </c>
      <c r="BR39" s="83">
        <f t="shared" si="16"/>
        <v>8316</v>
      </c>
      <c r="BS39" s="174">
        <v>320</v>
      </c>
      <c r="BT39" s="83">
        <f t="shared" si="39"/>
        <v>1120</v>
      </c>
      <c r="BU39" s="174">
        <v>7804</v>
      </c>
      <c r="BV39" s="83">
        <f t="shared" si="40"/>
        <v>54628</v>
      </c>
      <c r="BW39" s="174"/>
      <c r="BX39" s="174">
        <v>29</v>
      </c>
      <c r="BY39" s="174">
        <v>29</v>
      </c>
      <c r="BZ39" s="100">
        <f t="shared" si="10"/>
        <v>2209.1034482758619</v>
      </c>
      <c r="CA39" s="308" t="str">
        <f>BO39</f>
        <v>MIERCOLES</v>
      </c>
      <c r="CB39" s="316">
        <f>BP39</f>
        <v>42508</v>
      </c>
      <c r="CC39" s="99">
        <v>1864</v>
      </c>
      <c r="CD39" s="74">
        <f t="shared" si="19"/>
        <v>5592</v>
      </c>
      <c r="CE39" s="174">
        <v>377</v>
      </c>
      <c r="CF39" s="74">
        <f t="shared" si="20"/>
        <v>1131</v>
      </c>
      <c r="CG39" s="174">
        <v>3895</v>
      </c>
      <c r="CH39" s="74">
        <f t="shared" si="21"/>
        <v>23370</v>
      </c>
      <c r="CI39" s="174"/>
      <c r="CJ39" s="174">
        <v>20</v>
      </c>
      <c r="CK39" s="174">
        <v>20</v>
      </c>
      <c r="CL39" s="100">
        <f t="shared" si="22"/>
        <v>1504.65</v>
      </c>
      <c r="CM39" s="308" t="str">
        <f>CA39</f>
        <v>MIERCOLES</v>
      </c>
      <c r="CN39" s="318">
        <f>CB39</f>
        <v>42508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MIERCOLES</v>
      </c>
      <c r="CZ39" s="306">
        <f>CN39</f>
        <v>42508</v>
      </c>
      <c r="DA39" s="99">
        <v>870</v>
      </c>
      <c r="DB39" s="83">
        <f t="shared" si="27"/>
        <v>3045</v>
      </c>
      <c r="DC39" s="174">
        <v>60</v>
      </c>
      <c r="DD39" s="83">
        <f t="shared" si="28"/>
        <v>210</v>
      </c>
      <c r="DE39" s="174">
        <v>2914</v>
      </c>
      <c r="DF39" s="83">
        <f t="shared" si="29"/>
        <v>20398</v>
      </c>
      <c r="DG39" s="174"/>
      <c r="DH39" s="174">
        <v>14</v>
      </c>
      <c r="DI39" s="174">
        <v>14</v>
      </c>
      <c r="DJ39" s="100">
        <f t="shared" si="30"/>
        <v>1689.5</v>
      </c>
      <c r="DK39" s="308" t="str">
        <f>CY39</f>
        <v>MIERCOLES</v>
      </c>
      <c r="DL39" s="310">
        <f>CZ39</f>
        <v>42508</v>
      </c>
      <c r="DM39" s="102">
        <v>20</v>
      </c>
      <c r="DN39" s="74">
        <f t="shared" si="31"/>
        <v>75</v>
      </c>
      <c r="DO39" s="1">
        <v>72</v>
      </c>
      <c r="DP39" s="74">
        <f t="shared" si="32"/>
        <v>270</v>
      </c>
      <c r="DQ39" s="1">
        <v>304</v>
      </c>
      <c r="DR39" s="74">
        <f t="shared" si="33"/>
        <v>2280</v>
      </c>
      <c r="DS39" s="1"/>
      <c r="DT39" s="1">
        <v>3</v>
      </c>
      <c r="DU39" s="110">
        <f t="shared" si="34"/>
        <v>3</v>
      </c>
      <c r="DV39" s="108">
        <f t="shared" si="35"/>
        <v>875</v>
      </c>
    </row>
    <row r="40" spans="2:126" ht="19.5" thickBot="1" x14ac:dyDescent="0.3">
      <c r="AS40" s="152" t="s">
        <v>80</v>
      </c>
      <c r="AT40" s="153"/>
      <c r="AU40" s="153"/>
      <c r="AV40" s="151">
        <f>'[4]MAY 16'!$B$37</f>
        <v>102435</v>
      </c>
      <c r="AW40" s="151">
        <f>'[4]MAY 16'!$C$37</f>
        <v>108087</v>
      </c>
      <c r="AX40" s="151"/>
      <c r="AY40" s="151">
        <f>'[4]MAY 16'!$E$37</f>
        <v>0</v>
      </c>
      <c r="AZ40" s="151">
        <f>'[4]MAY 16'!$F$37</f>
        <v>34579</v>
      </c>
      <c r="BA40" s="164">
        <f t="shared" si="43"/>
        <v>245101</v>
      </c>
      <c r="BC40" s="309"/>
      <c r="BD40" s="313"/>
      <c r="BE40" s="135">
        <v>1989</v>
      </c>
      <c r="BF40" s="82">
        <f t="shared" si="36"/>
        <v>6961.5</v>
      </c>
      <c r="BG40" s="79">
        <v>324</v>
      </c>
      <c r="BH40" s="82">
        <f t="shared" si="14"/>
        <v>1134</v>
      </c>
      <c r="BI40" s="79">
        <v>5558</v>
      </c>
      <c r="BJ40" s="82">
        <f t="shared" si="15"/>
        <v>38906</v>
      </c>
      <c r="BK40" s="79">
        <v>27</v>
      </c>
      <c r="BL40" s="174">
        <v>24</v>
      </c>
      <c r="BM40" s="174">
        <v>27</v>
      </c>
      <c r="BN40" s="119">
        <f t="shared" si="9"/>
        <v>1740.7962962962963</v>
      </c>
      <c r="BO40" s="309"/>
      <c r="BP40" s="315"/>
      <c r="BQ40" s="99">
        <v>2215</v>
      </c>
      <c r="BR40" s="83">
        <f t="shared" si="16"/>
        <v>7752.5</v>
      </c>
      <c r="BS40" s="174">
        <v>314</v>
      </c>
      <c r="BT40" s="83">
        <f t="shared" si="39"/>
        <v>1099</v>
      </c>
      <c r="BU40" s="174">
        <v>7724</v>
      </c>
      <c r="BV40" s="83">
        <f t="shared" si="40"/>
        <v>54068</v>
      </c>
      <c r="BW40" s="174">
        <v>29</v>
      </c>
      <c r="BX40" s="174">
        <v>28</v>
      </c>
      <c r="BY40" s="174">
        <v>29</v>
      </c>
      <c r="BZ40" s="100">
        <f t="shared" si="10"/>
        <v>2169.6379310344828</v>
      </c>
      <c r="CA40" s="309"/>
      <c r="CB40" s="317"/>
      <c r="CC40" s="99">
        <v>1526</v>
      </c>
      <c r="CD40" s="74">
        <f t="shared" si="19"/>
        <v>4578</v>
      </c>
      <c r="CE40" s="174">
        <v>228</v>
      </c>
      <c r="CF40" s="74">
        <f t="shared" si="20"/>
        <v>684</v>
      </c>
      <c r="CG40" s="174">
        <v>3101</v>
      </c>
      <c r="CH40" s="74">
        <f t="shared" si="21"/>
        <v>18606</v>
      </c>
      <c r="CI40" s="174">
        <v>22</v>
      </c>
      <c r="CJ40" s="174">
        <v>16</v>
      </c>
      <c r="CK40" s="174">
        <v>20</v>
      </c>
      <c r="CL40" s="100">
        <f t="shared" si="22"/>
        <v>1193.4000000000001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677</v>
      </c>
      <c r="DB40" s="83">
        <f t="shared" si="27"/>
        <v>2369.5</v>
      </c>
      <c r="DC40" s="174">
        <v>70</v>
      </c>
      <c r="DD40" s="83">
        <f t="shared" si="28"/>
        <v>245</v>
      </c>
      <c r="DE40" s="174">
        <v>2822</v>
      </c>
      <c r="DF40" s="83">
        <f t="shared" si="29"/>
        <v>19754</v>
      </c>
      <c r="DG40" s="174">
        <v>16</v>
      </c>
      <c r="DH40" s="174">
        <v>15</v>
      </c>
      <c r="DI40" s="174">
        <v>14</v>
      </c>
      <c r="DJ40" s="100">
        <f t="shared" si="30"/>
        <v>1597.75</v>
      </c>
      <c r="DK40" s="309"/>
      <c r="DL40" s="311"/>
      <c r="DM40" s="102">
        <v>46</v>
      </c>
      <c r="DN40" s="74">
        <f t="shared" si="31"/>
        <v>172.5</v>
      </c>
      <c r="DO40" s="1">
        <v>172</v>
      </c>
      <c r="DP40" s="74">
        <f t="shared" si="32"/>
        <v>645</v>
      </c>
      <c r="DQ40" s="1">
        <v>466</v>
      </c>
      <c r="DR40" s="74">
        <f t="shared" si="33"/>
        <v>3495</v>
      </c>
      <c r="DS40" s="1">
        <v>4</v>
      </c>
      <c r="DT40" s="1">
        <v>4</v>
      </c>
      <c r="DU40" s="110">
        <f t="shared" si="34"/>
        <v>4</v>
      </c>
      <c r="DV40" s="108">
        <f t="shared" si="35"/>
        <v>1078.125</v>
      </c>
    </row>
    <row r="41" spans="2:126" ht="19.5" thickBot="1" x14ac:dyDescent="0.3">
      <c r="F41">
        <f>F36+F39</f>
        <v>2930844</v>
      </c>
      <c r="G41" t="e">
        <f>G36+G39</f>
        <v>#REF!</v>
      </c>
      <c r="H41">
        <f>H36-H39</f>
        <v>0</v>
      </c>
      <c r="I41">
        <f>I36-I39</f>
        <v>849541</v>
      </c>
      <c r="J41">
        <f t="shared" ref="J41:J51" si="44">SUM(H41:I41)</f>
        <v>849541</v>
      </c>
      <c r="K41">
        <f>K36-K39</f>
        <v>153151.5</v>
      </c>
      <c r="L41">
        <f>L36-L39</f>
        <v>967340</v>
      </c>
      <c r="AS41" s="334" t="s">
        <v>88</v>
      </c>
      <c r="AT41" s="335"/>
      <c r="AU41" s="335"/>
      <c r="AV41" s="215"/>
      <c r="AW41" s="215"/>
      <c r="AX41" s="215">
        <f>'[4]MAY 16'!$L$37</f>
        <v>15811</v>
      </c>
      <c r="AY41" s="215"/>
      <c r="AZ41" s="216"/>
      <c r="BA41" s="217">
        <f t="shared" si="43"/>
        <v>15811</v>
      </c>
      <c r="BC41" s="308" t="str">
        <f>C23</f>
        <v>JUEVES</v>
      </c>
      <c r="BD41" s="312">
        <f>AU23</f>
        <v>42509</v>
      </c>
      <c r="BE41" s="135">
        <v>2304</v>
      </c>
      <c r="BF41" s="82">
        <f t="shared" si="36"/>
        <v>8064</v>
      </c>
      <c r="BG41" s="79">
        <v>302</v>
      </c>
      <c r="BH41" s="82">
        <f t="shared" si="14"/>
        <v>1057</v>
      </c>
      <c r="BI41" s="79">
        <v>5526</v>
      </c>
      <c r="BJ41" s="82">
        <f t="shared" si="15"/>
        <v>38682</v>
      </c>
      <c r="BK41" s="79"/>
      <c r="BL41" s="174">
        <v>27</v>
      </c>
      <c r="BM41" s="174">
        <v>28</v>
      </c>
      <c r="BN41" s="119">
        <f t="shared" si="9"/>
        <v>1707.25</v>
      </c>
      <c r="BO41" s="308" t="str">
        <f>BC41</f>
        <v>JUEVES</v>
      </c>
      <c r="BP41" s="314">
        <f>BD41</f>
        <v>42509</v>
      </c>
      <c r="BQ41" s="99">
        <v>2820</v>
      </c>
      <c r="BR41" s="83">
        <f t="shared" si="16"/>
        <v>9870</v>
      </c>
      <c r="BS41" s="174">
        <v>265</v>
      </c>
      <c r="BT41" s="83">
        <f t="shared" si="39"/>
        <v>927.5</v>
      </c>
      <c r="BU41" s="174">
        <v>8028</v>
      </c>
      <c r="BV41" s="83">
        <f t="shared" si="40"/>
        <v>56196</v>
      </c>
      <c r="BW41" s="174"/>
      <c r="BX41" s="174">
        <v>31</v>
      </c>
      <c r="BY41" s="174">
        <v>30</v>
      </c>
      <c r="BZ41" s="100">
        <f t="shared" si="10"/>
        <v>2233.1166666666668</v>
      </c>
      <c r="CA41" s="308" t="str">
        <f>BO41</f>
        <v>JUEVES</v>
      </c>
      <c r="CB41" s="316">
        <f>BP41</f>
        <v>42509</v>
      </c>
      <c r="CC41" s="99">
        <v>1937</v>
      </c>
      <c r="CD41" s="74">
        <f t="shared" si="19"/>
        <v>5811</v>
      </c>
      <c r="CE41" s="174">
        <v>349</v>
      </c>
      <c r="CF41" s="74">
        <f t="shared" si="20"/>
        <v>1047</v>
      </c>
      <c r="CG41" s="174">
        <v>3894</v>
      </c>
      <c r="CH41" s="74">
        <f t="shared" si="21"/>
        <v>23364</v>
      </c>
      <c r="CI41" s="174"/>
      <c r="CJ41" s="174">
        <v>18</v>
      </c>
      <c r="CK41" s="174">
        <v>16</v>
      </c>
      <c r="CL41" s="100">
        <f t="shared" si="22"/>
        <v>1888.875</v>
      </c>
      <c r="CM41" s="308" t="str">
        <f>CA41</f>
        <v>JUEVES</v>
      </c>
      <c r="CN41" s="318">
        <f>CB41</f>
        <v>42509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JUEVES</v>
      </c>
      <c r="CZ41" s="306">
        <f>CN41</f>
        <v>42509</v>
      </c>
      <c r="DA41" s="99">
        <v>884</v>
      </c>
      <c r="DB41" s="83">
        <f t="shared" si="27"/>
        <v>3094</v>
      </c>
      <c r="DC41" s="174">
        <v>92</v>
      </c>
      <c r="DD41" s="83">
        <f t="shared" si="28"/>
        <v>322</v>
      </c>
      <c r="DE41" s="174">
        <v>2976</v>
      </c>
      <c r="DF41" s="83">
        <f t="shared" si="29"/>
        <v>20832</v>
      </c>
      <c r="DG41" s="174"/>
      <c r="DH41" s="174">
        <v>15</v>
      </c>
      <c r="DI41" s="174">
        <v>15</v>
      </c>
      <c r="DJ41" s="100">
        <f t="shared" si="30"/>
        <v>1616.5333333333333</v>
      </c>
      <c r="DK41" s="308" t="str">
        <f>CY41</f>
        <v>JUEVES</v>
      </c>
      <c r="DL41" s="310">
        <f>CZ41</f>
        <v>42509</v>
      </c>
      <c r="DM41" s="102">
        <v>42</v>
      </c>
      <c r="DN41" s="74">
        <f t="shared" si="31"/>
        <v>157.5</v>
      </c>
      <c r="DO41" s="1">
        <v>130</v>
      </c>
      <c r="DP41" s="74">
        <f t="shared" si="32"/>
        <v>487.5</v>
      </c>
      <c r="DQ41" s="1">
        <v>499</v>
      </c>
      <c r="DR41" s="74">
        <f t="shared" si="33"/>
        <v>3742.5</v>
      </c>
      <c r="DS41" s="1"/>
      <c r="DT41" s="1">
        <v>5</v>
      </c>
      <c r="DU41" s="110">
        <f t="shared" si="34"/>
        <v>5</v>
      </c>
      <c r="DV41" s="108">
        <f t="shared" si="35"/>
        <v>877.5</v>
      </c>
    </row>
    <row r="42" spans="2:126" ht="19.5" thickBot="1" x14ac:dyDescent="0.3">
      <c r="AS42" s="152" t="s">
        <v>81</v>
      </c>
      <c r="AT42" s="150"/>
      <c r="AU42" s="150"/>
      <c r="AV42" s="151">
        <f>'[4]MAY 16'!$J$37</f>
        <v>22170</v>
      </c>
      <c r="AW42" s="151">
        <f>'[4]MAY 16'!$K$37</f>
        <v>17854</v>
      </c>
      <c r="AX42" s="151"/>
      <c r="AY42" s="151">
        <f>'[4]MAY 16'!$M$37</f>
        <v>0</v>
      </c>
      <c r="AZ42" s="151">
        <f>'[4]MAY 16'!$N$37</f>
        <v>5164</v>
      </c>
      <c r="BA42" s="164">
        <f t="shared" si="43"/>
        <v>45188</v>
      </c>
      <c r="BC42" s="309"/>
      <c r="BD42" s="313"/>
      <c r="BE42" s="135">
        <v>2186</v>
      </c>
      <c r="BF42" s="82">
        <f t="shared" si="36"/>
        <v>7651</v>
      </c>
      <c r="BG42" s="79">
        <v>393</v>
      </c>
      <c r="BH42" s="82">
        <f t="shared" si="14"/>
        <v>1375.5</v>
      </c>
      <c r="BI42" s="79">
        <v>6296</v>
      </c>
      <c r="BJ42" s="82">
        <f t="shared" si="15"/>
        <v>44072</v>
      </c>
      <c r="BK42" s="79">
        <v>28</v>
      </c>
      <c r="BL42" s="174">
        <v>28</v>
      </c>
      <c r="BM42" s="174">
        <v>27</v>
      </c>
      <c r="BN42" s="119">
        <f t="shared" si="9"/>
        <v>1966.6111111111111</v>
      </c>
      <c r="BO42" s="309"/>
      <c r="BP42" s="315"/>
      <c r="BQ42" s="99">
        <v>2230</v>
      </c>
      <c r="BR42" s="83">
        <f t="shared" si="16"/>
        <v>7805</v>
      </c>
      <c r="BS42" s="174">
        <v>304</v>
      </c>
      <c r="BT42" s="83">
        <f t="shared" si="39"/>
        <v>1064</v>
      </c>
      <c r="BU42" s="174">
        <v>8050</v>
      </c>
      <c r="BV42" s="83">
        <f t="shared" si="40"/>
        <v>56350</v>
      </c>
      <c r="BW42" s="174">
        <v>30</v>
      </c>
      <c r="BX42" s="174">
        <v>29</v>
      </c>
      <c r="BY42" s="174">
        <v>29</v>
      </c>
      <c r="BZ42" s="100">
        <f t="shared" si="10"/>
        <v>2248.9310344827586</v>
      </c>
      <c r="CA42" s="309"/>
      <c r="CB42" s="317"/>
      <c r="CC42" s="99">
        <v>1492</v>
      </c>
      <c r="CD42" s="74">
        <f t="shared" si="19"/>
        <v>4476</v>
      </c>
      <c r="CE42" s="174">
        <v>222</v>
      </c>
      <c r="CF42" s="74">
        <f t="shared" si="20"/>
        <v>666</v>
      </c>
      <c r="CG42" s="174">
        <v>3138</v>
      </c>
      <c r="CH42" s="74">
        <f t="shared" si="21"/>
        <v>18828</v>
      </c>
      <c r="CI42" s="174">
        <v>21</v>
      </c>
      <c r="CJ42" s="174">
        <v>15</v>
      </c>
      <c r="CK42" s="174">
        <v>16</v>
      </c>
      <c r="CL42" s="100">
        <f t="shared" si="22"/>
        <v>1498.125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747</v>
      </c>
      <c r="DB42" s="83">
        <f t="shared" si="27"/>
        <v>2614.5</v>
      </c>
      <c r="DC42" s="174">
        <v>82</v>
      </c>
      <c r="DD42" s="83">
        <f t="shared" si="28"/>
        <v>287</v>
      </c>
      <c r="DE42" s="174">
        <v>3074</v>
      </c>
      <c r="DF42" s="83">
        <f t="shared" si="29"/>
        <v>21518</v>
      </c>
      <c r="DG42" s="174">
        <v>15</v>
      </c>
      <c r="DH42" s="174">
        <v>15</v>
      </c>
      <c r="DI42" s="174">
        <v>15</v>
      </c>
      <c r="DJ42" s="100">
        <f t="shared" si="30"/>
        <v>1627.9666666666667</v>
      </c>
      <c r="DK42" s="309"/>
      <c r="DL42" s="311"/>
      <c r="DM42" s="102">
        <v>63</v>
      </c>
      <c r="DN42" s="74">
        <f t="shared" si="31"/>
        <v>236.25</v>
      </c>
      <c r="DO42" s="1">
        <v>234</v>
      </c>
      <c r="DP42" s="74">
        <f t="shared" si="32"/>
        <v>877.5</v>
      </c>
      <c r="DQ42" s="1">
        <v>549</v>
      </c>
      <c r="DR42" s="74">
        <f t="shared" si="33"/>
        <v>4117.5</v>
      </c>
      <c r="DS42" s="1">
        <v>5</v>
      </c>
      <c r="DT42" s="1">
        <v>4</v>
      </c>
      <c r="DU42" s="110">
        <f t="shared" si="34"/>
        <v>4</v>
      </c>
      <c r="DV42" s="108">
        <f t="shared" si="35"/>
        <v>1307.8125</v>
      </c>
    </row>
    <row r="43" spans="2:126" ht="24" thickBot="1" x14ac:dyDescent="0.3">
      <c r="H43">
        <f>H41/6</f>
        <v>0</v>
      </c>
      <c r="I43">
        <f>I41/6</f>
        <v>141590.16666666666</v>
      </c>
      <c r="J43">
        <f t="shared" si="44"/>
        <v>141590.16666666666</v>
      </c>
      <c r="K43">
        <f>K41/3</f>
        <v>51050.5</v>
      </c>
      <c r="L43">
        <f>L41/3</f>
        <v>322446.66666666669</v>
      </c>
      <c r="AS43" s="328" t="s">
        <v>29</v>
      </c>
      <c r="AT43" s="329"/>
      <c r="AU43" s="330"/>
      <c r="AV43" s="218">
        <f>SUM(AV37:AV42)</f>
        <v>436884</v>
      </c>
      <c r="AW43" s="218">
        <f>SUM(AW37:AW42)</f>
        <v>544633</v>
      </c>
      <c r="AX43" s="218">
        <f t="shared" ref="AX43:AZ43" si="45">SUM(AX37:AX42)</f>
        <v>273426</v>
      </c>
      <c r="AY43" s="218">
        <f t="shared" si="45"/>
        <v>0</v>
      </c>
      <c r="AZ43" s="218">
        <f t="shared" si="45"/>
        <v>183757</v>
      </c>
      <c r="BA43" s="253">
        <f>SUM(AV43:AZ43)</f>
        <v>1438700</v>
      </c>
      <c r="BC43" s="308" t="str">
        <f>C24</f>
        <v>VIERNES</v>
      </c>
      <c r="BD43" s="312">
        <f>AU24</f>
        <v>42510</v>
      </c>
      <c r="BE43" s="135">
        <v>2076</v>
      </c>
      <c r="BF43" s="82">
        <f t="shared" si="36"/>
        <v>7266</v>
      </c>
      <c r="BG43" s="79">
        <v>376</v>
      </c>
      <c r="BH43" s="82">
        <f t="shared" si="14"/>
        <v>1316</v>
      </c>
      <c r="BI43" s="79">
        <v>5592</v>
      </c>
      <c r="BJ43" s="82">
        <f t="shared" si="15"/>
        <v>39144</v>
      </c>
      <c r="BK43" s="79"/>
      <c r="BL43" s="174">
        <v>28</v>
      </c>
      <c r="BM43" s="174">
        <v>28</v>
      </c>
      <c r="BN43" s="119">
        <f t="shared" si="9"/>
        <v>1704.5</v>
      </c>
      <c r="BO43" s="308" t="str">
        <f>BC43</f>
        <v>VIERNES</v>
      </c>
      <c r="BP43" s="314">
        <f>BD43</f>
        <v>42510</v>
      </c>
      <c r="BQ43" s="99">
        <v>2340</v>
      </c>
      <c r="BR43" s="83">
        <f t="shared" si="16"/>
        <v>8190</v>
      </c>
      <c r="BS43" s="174">
        <v>442</v>
      </c>
      <c r="BT43" s="83">
        <f t="shared" si="39"/>
        <v>1547</v>
      </c>
      <c r="BU43" s="174">
        <v>8730</v>
      </c>
      <c r="BV43" s="83">
        <f t="shared" si="40"/>
        <v>61110</v>
      </c>
      <c r="BW43" s="174"/>
      <c r="BX43" s="174">
        <v>30</v>
      </c>
      <c r="BY43" s="174">
        <v>30</v>
      </c>
      <c r="BZ43" s="100">
        <f t="shared" si="10"/>
        <v>2361.5666666666666</v>
      </c>
      <c r="CA43" s="308" t="str">
        <f>BO43</f>
        <v>VIERNES</v>
      </c>
      <c r="CB43" s="316">
        <f>BP43</f>
        <v>42510</v>
      </c>
      <c r="CC43" s="99">
        <v>1642</v>
      </c>
      <c r="CD43" s="74">
        <f t="shared" si="19"/>
        <v>4926</v>
      </c>
      <c r="CE43" s="174">
        <v>355</v>
      </c>
      <c r="CF43" s="74">
        <f t="shared" si="20"/>
        <v>1065</v>
      </c>
      <c r="CG43" s="174">
        <v>3887</v>
      </c>
      <c r="CH43" s="74">
        <f t="shared" si="21"/>
        <v>23322</v>
      </c>
      <c r="CI43" s="174"/>
      <c r="CJ43" s="174">
        <v>20</v>
      </c>
      <c r="CK43" s="174">
        <v>19</v>
      </c>
      <c r="CL43" s="100">
        <f t="shared" si="22"/>
        <v>1542.7894736842106</v>
      </c>
      <c r="CM43" s="308" t="str">
        <f>CA43</f>
        <v>VIERNES</v>
      </c>
      <c r="CN43" s="318">
        <f>CB43</f>
        <v>42510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VIERNES</v>
      </c>
      <c r="CZ43" s="306">
        <f>CN43</f>
        <v>42510</v>
      </c>
      <c r="DA43" s="99">
        <v>834</v>
      </c>
      <c r="DB43" s="83">
        <f t="shared" si="27"/>
        <v>2919</v>
      </c>
      <c r="DC43" s="174">
        <v>102</v>
      </c>
      <c r="DD43" s="83">
        <f t="shared" si="28"/>
        <v>357</v>
      </c>
      <c r="DE43" s="174">
        <v>3087</v>
      </c>
      <c r="DF43" s="83">
        <f t="shared" si="29"/>
        <v>21609</v>
      </c>
      <c r="DG43" s="174"/>
      <c r="DH43" s="174">
        <v>14</v>
      </c>
      <c r="DI43" s="174">
        <v>14</v>
      </c>
      <c r="DJ43" s="100">
        <f t="shared" si="30"/>
        <v>1777.5</v>
      </c>
      <c r="DK43" s="308" t="str">
        <f>CY43</f>
        <v>VIERNES</v>
      </c>
      <c r="DL43" s="310">
        <f>CZ43</f>
        <v>42510</v>
      </c>
      <c r="DM43" s="102">
        <v>48</v>
      </c>
      <c r="DN43" s="74">
        <f t="shared" si="31"/>
        <v>180</v>
      </c>
      <c r="DO43" s="1">
        <v>164</v>
      </c>
      <c r="DP43" s="74">
        <f t="shared" si="32"/>
        <v>615</v>
      </c>
      <c r="DQ43" s="1">
        <v>477</v>
      </c>
      <c r="DR43" s="74">
        <f t="shared" si="33"/>
        <v>3577.5</v>
      </c>
      <c r="DS43" s="1"/>
      <c r="DT43" s="1">
        <v>4</v>
      </c>
      <c r="DU43" s="110">
        <f t="shared" si="34"/>
        <v>4</v>
      </c>
      <c r="DV43" s="108">
        <f t="shared" si="35"/>
        <v>1093.125</v>
      </c>
    </row>
    <row r="44" spans="2:126" ht="16.5" thickBot="1" x14ac:dyDescent="0.3">
      <c r="AS44" s="19"/>
      <c r="AT44" s="19"/>
      <c r="AU44" s="19"/>
      <c r="AV44" s="331">
        <f>AV43+AW43+AX43</f>
        <v>1254943</v>
      </c>
      <c r="AW44" s="332"/>
      <c r="AX44" s="333"/>
      <c r="AY44" s="331">
        <f>AY43+AZ43</f>
        <v>183757</v>
      </c>
      <c r="AZ44" s="333"/>
      <c r="BA44" s="211"/>
      <c r="BC44" s="309"/>
      <c r="BD44" s="313"/>
      <c r="BE44" s="135">
        <v>2053</v>
      </c>
      <c r="BF44" s="82">
        <f t="shared" si="36"/>
        <v>7185.5</v>
      </c>
      <c r="BG44" s="79">
        <v>468</v>
      </c>
      <c r="BH44" s="82">
        <f t="shared" si="14"/>
        <v>1638</v>
      </c>
      <c r="BI44" s="79">
        <v>6176</v>
      </c>
      <c r="BJ44" s="82">
        <f t="shared" si="15"/>
        <v>43232</v>
      </c>
      <c r="BK44" s="79">
        <v>29</v>
      </c>
      <c r="BL44" s="174">
        <v>28</v>
      </c>
      <c r="BM44" s="174">
        <v>28</v>
      </c>
      <c r="BN44" s="119">
        <f t="shared" si="9"/>
        <v>1859.125</v>
      </c>
      <c r="BO44" s="309"/>
      <c r="BP44" s="315"/>
      <c r="BQ44" s="99">
        <v>2276</v>
      </c>
      <c r="BR44" s="83">
        <f t="shared" si="16"/>
        <v>7966</v>
      </c>
      <c r="BS44" s="174">
        <v>366</v>
      </c>
      <c r="BT44" s="83">
        <f t="shared" si="39"/>
        <v>1281</v>
      </c>
      <c r="BU44" s="174">
        <v>8480</v>
      </c>
      <c r="BV44" s="83">
        <f t="shared" si="40"/>
        <v>59360</v>
      </c>
      <c r="BW44" s="174">
        <v>30</v>
      </c>
      <c r="BX44" s="174">
        <v>28</v>
      </c>
      <c r="BY44" s="174">
        <v>30</v>
      </c>
      <c r="BZ44" s="100">
        <f t="shared" si="10"/>
        <v>2286.9</v>
      </c>
      <c r="CA44" s="309"/>
      <c r="CB44" s="317"/>
      <c r="CC44" s="99">
        <v>1343</v>
      </c>
      <c r="CD44" s="74">
        <f t="shared" si="19"/>
        <v>4029</v>
      </c>
      <c r="CE44" s="174">
        <v>271</v>
      </c>
      <c r="CF44" s="74">
        <f t="shared" si="20"/>
        <v>813</v>
      </c>
      <c r="CG44" s="174">
        <v>3494</v>
      </c>
      <c r="CH44" s="74">
        <f t="shared" si="21"/>
        <v>20964</v>
      </c>
      <c r="CI44" s="174">
        <v>20</v>
      </c>
      <c r="CJ44" s="174">
        <v>16</v>
      </c>
      <c r="CK44" s="174">
        <v>19</v>
      </c>
      <c r="CL44" s="100">
        <f t="shared" si="22"/>
        <v>1358.2105263157894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687</v>
      </c>
      <c r="DB44" s="83">
        <f t="shared" si="27"/>
        <v>2404.5</v>
      </c>
      <c r="DC44" s="174">
        <v>124</v>
      </c>
      <c r="DD44" s="83">
        <f t="shared" si="28"/>
        <v>434</v>
      </c>
      <c r="DE44" s="174">
        <v>3003</v>
      </c>
      <c r="DF44" s="83">
        <f t="shared" si="29"/>
        <v>21021</v>
      </c>
      <c r="DG44" s="174">
        <v>16</v>
      </c>
      <c r="DH44" s="174">
        <v>14</v>
      </c>
      <c r="DI44" s="174">
        <v>14</v>
      </c>
      <c r="DJ44" s="100">
        <f t="shared" si="30"/>
        <v>1704.25</v>
      </c>
      <c r="DK44" s="309"/>
      <c r="DL44" s="311"/>
      <c r="DM44" s="102">
        <v>47</v>
      </c>
      <c r="DN44" s="74">
        <f t="shared" si="31"/>
        <v>176.25</v>
      </c>
      <c r="DO44" s="1">
        <v>188</v>
      </c>
      <c r="DP44" s="74">
        <f t="shared" si="32"/>
        <v>705</v>
      </c>
      <c r="DQ44" s="1">
        <v>545</v>
      </c>
      <c r="DR44" s="74">
        <f t="shared" si="33"/>
        <v>4087.5</v>
      </c>
      <c r="DS44" s="1">
        <v>4</v>
      </c>
      <c r="DT44" s="1">
        <v>4</v>
      </c>
      <c r="DU44" s="110">
        <f t="shared" si="34"/>
        <v>4</v>
      </c>
      <c r="DV44" s="108">
        <f t="shared" si="35"/>
        <v>1242.1875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1254943</v>
      </c>
      <c r="AY45" s="192"/>
      <c r="AZ45" s="192">
        <f>AY44</f>
        <v>183757</v>
      </c>
      <c r="BA45" s="212">
        <f>SUM(BA37:BA42)-BA43</f>
        <v>0</v>
      </c>
      <c r="BC45" s="308" t="str">
        <f>C25</f>
        <v>SABADO</v>
      </c>
      <c r="BD45" s="312">
        <f>AU25</f>
        <v>42511</v>
      </c>
      <c r="BE45" s="135">
        <v>877</v>
      </c>
      <c r="BF45" s="82">
        <f t="shared" si="36"/>
        <v>3069.5</v>
      </c>
      <c r="BG45" s="79">
        <v>285</v>
      </c>
      <c r="BH45" s="82">
        <f t="shared" si="14"/>
        <v>997.5</v>
      </c>
      <c r="BI45" s="79">
        <v>3809</v>
      </c>
      <c r="BJ45" s="82">
        <f t="shared" si="15"/>
        <v>26663</v>
      </c>
      <c r="BK45" s="79"/>
      <c r="BL45" s="174">
        <v>18</v>
      </c>
      <c r="BM45" s="174">
        <v>20</v>
      </c>
      <c r="BN45" s="119">
        <f t="shared" si="9"/>
        <v>1536.5</v>
      </c>
      <c r="BO45" s="308" t="str">
        <f>BC45</f>
        <v>SABADO</v>
      </c>
      <c r="BP45" s="314">
        <f>BD45</f>
        <v>42511</v>
      </c>
      <c r="BQ45" s="99">
        <v>1088</v>
      </c>
      <c r="BR45" s="83">
        <f t="shared" si="16"/>
        <v>3808</v>
      </c>
      <c r="BS45" s="174">
        <v>295</v>
      </c>
      <c r="BT45" s="83">
        <f t="shared" si="39"/>
        <v>1032.5</v>
      </c>
      <c r="BU45" s="174">
        <v>5943</v>
      </c>
      <c r="BV45" s="83">
        <f t="shared" si="40"/>
        <v>41601</v>
      </c>
      <c r="BW45" s="174"/>
      <c r="BX45" s="174">
        <v>18</v>
      </c>
      <c r="BY45" s="174">
        <v>19</v>
      </c>
      <c r="BZ45" s="100">
        <f t="shared" si="10"/>
        <v>2444.2894736842104</v>
      </c>
      <c r="CA45" s="308" t="str">
        <f>BO45</f>
        <v>SABADO</v>
      </c>
      <c r="CB45" s="316">
        <f>BP45</f>
        <v>42511</v>
      </c>
      <c r="CC45" s="99">
        <v>523</v>
      </c>
      <c r="CD45" s="74">
        <f t="shared" si="19"/>
        <v>1569</v>
      </c>
      <c r="CE45" s="174">
        <v>204</v>
      </c>
      <c r="CF45" s="74">
        <f t="shared" si="20"/>
        <v>612</v>
      </c>
      <c r="CG45" s="174">
        <v>2232</v>
      </c>
      <c r="CH45" s="74">
        <f t="shared" si="21"/>
        <v>13392</v>
      </c>
      <c r="CI45" s="174"/>
      <c r="CJ45" s="174">
        <v>10</v>
      </c>
      <c r="CK45" s="174">
        <v>11</v>
      </c>
      <c r="CL45" s="100">
        <f t="shared" si="22"/>
        <v>1415.7272727272727</v>
      </c>
      <c r="CM45" s="308" t="str">
        <f>CA45</f>
        <v>SABADO</v>
      </c>
      <c r="CN45" s="318">
        <f>CB45</f>
        <v>42511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SABADO</v>
      </c>
      <c r="CZ45" s="306">
        <f>CN45</f>
        <v>42511</v>
      </c>
      <c r="DA45" s="99">
        <v>359</v>
      </c>
      <c r="DB45" s="83">
        <f t="shared" si="27"/>
        <v>1256.5</v>
      </c>
      <c r="DC45" s="174">
        <v>126</v>
      </c>
      <c r="DD45" s="83">
        <f t="shared" si="28"/>
        <v>441</v>
      </c>
      <c r="DE45" s="174">
        <v>1828</v>
      </c>
      <c r="DF45" s="83">
        <f t="shared" si="29"/>
        <v>12796</v>
      </c>
      <c r="DG45" s="174"/>
      <c r="DH45" s="174">
        <v>10</v>
      </c>
      <c r="DI45" s="174">
        <v>10</v>
      </c>
      <c r="DJ45" s="100">
        <f t="shared" si="30"/>
        <v>1449.35</v>
      </c>
      <c r="DK45" s="308" t="str">
        <f>CY45</f>
        <v>SABADO</v>
      </c>
      <c r="DL45" s="310">
        <f>CZ45</f>
        <v>42511</v>
      </c>
      <c r="DM45" s="102">
        <v>18</v>
      </c>
      <c r="DN45" s="74">
        <f t="shared" si="31"/>
        <v>67.5</v>
      </c>
      <c r="DO45" s="1">
        <v>128</v>
      </c>
      <c r="DP45" s="74">
        <f t="shared" si="32"/>
        <v>480</v>
      </c>
      <c r="DQ45" s="1">
        <v>394</v>
      </c>
      <c r="DR45" s="74">
        <f t="shared" si="33"/>
        <v>2955</v>
      </c>
      <c r="DS45" s="1"/>
      <c r="DT45" s="1">
        <v>4</v>
      </c>
      <c r="DU45" s="110">
        <f t="shared" si="34"/>
        <v>4</v>
      </c>
      <c r="DV45" s="108">
        <f t="shared" si="35"/>
        <v>875.625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955</v>
      </c>
      <c r="BF46" s="82">
        <f t="shared" si="36"/>
        <v>3342.5</v>
      </c>
      <c r="BG46" s="79">
        <v>421</v>
      </c>
      <c r="BH46" s="82">
        <f t="shared" si="14"/>
        <v>1473.5</v>
      </c>
      <c r="BI46" s="79">
        <v>4721</v>
      </c>
      <c r="BJ46" s="82">
        <f t="shared" si="15"/>
        <v>33047</v>
      </c>
      <c r="BK46" s="79">
        <v>21</v>
      </c>
      <c r="BL46" s="174">
        <v>19</v>
      </c>
      <c r="BM46" s="174">
        <v>18</v>
      </c>
      <c r="BN46" s="119">
        <f t="shared" si="9"/>
        <v>2103.5</v>
      </c>
      <c r="BO46" s="309"/>
      <c r="BP46" s="315"/>
      <c r="BQ46" s="99">
        <v>930</v>
      </c>
      <c r="BR46" s="83">
        <f t="shared" si="16"/>
        <v>3255</v>
      </c>
      <c r="BS46" s="174">
        <v>337</v>
      </c>
      <c r="BT46" s="83">
        <f t="shared" si="39"/>
        <v>1179.5</v>
      </c>
      <c r="BU46" s="174">
        <v>5984</v>
      </c>
      <c r="BV46" s="83">
        <f t="shared" si="40"/>
        <v>41888</v>
      </c>
      <c r="BW46" s="174">
        <v>20</v>
      </c>
      <c r="BX46" s="174">
        <v>18</v>
      </c>
      <c r="BY46" s="174">
        <v>18</v>
      </c>
      <c r="BZ46" s="100">
        <f t="shared" si="10"/>
        <v>2573.4722222222222</v>
      </c>
      <c r="CA46" s="309"/>
      <c r="CB46" s="317"/>
      <c r="CC46" s="99">
        <v>411</v>
      </c>
      <c r="CD46" s="74">
        <f t="shared" si="19"/>
        <v>1233</v>
      </c>
      <c r="CE46" s="174">
        <v>279</v>
      </c>
      <c r="CF46" s="74">
        <f t="shared" si="20"/>
        <v>837</v>
      </c>
      <c r="CG46" s="174">
        <v>2044</v>
      </c>
      <c r="CH46" s="74">
        <f t="shared" si="21"/>
        <v>12264</v>
      </c>
      <c r="CI46" s="174">
        <v>12</v>
      </c>
      <c r="CJ46" s="174">
        <v>10</v>
      </c>
      <c r="CK46" s="174">
        <v>10</v>
      </c>
      <c r="CL46" s="100">
        <f t="shared" si="22"/>
        <v>1433.4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421</v>
      </c>
      <c r="DB46" s="83">
        <f t="shared" si="27"/>
        <v>1473.5</v>
      </c>
      <c r="DC46" s="174">
        <v>122</v>
      </c>
      <c r="DD46" s="83">
        <f t="shared" si="28"/>
        <v>427</v>
      </c>
      <c r="DE46" s="174">
        <v>2205</v>
      </c>
      <c r="DF46" s="83">
        <f t="shared" si="29"/>
        <v>15435</v>
      </c>
      <c r="DG46" s="174">
        <v>10</v>
      </c>
      <c r="DH46" s="174">
        <v>9</v>
      </c>
      <c r="DI46" s="174">
        <v>9</v>
      </c>
      <c r="DJ46" s="100">
        <f t="shared" si="30"/>
        <v>1926.1666666666667</v>
      </c>
      <c r="DK46" s="309"/>
      <c r="DL46" s="311"/>
      <c r="DM46" s="102">
        <v>15</v>
      </c>
      <c r="DN46" s="74">
        <f t="shared" si="31"/>
        <v>56.25</v>
      </c>
      <c r="DO46" s="1">
        <v>120</v>
      </c>
      <c r="DP46" s="74">
        <f t="shared" si="32"/>
        <v>450</v>
      </c>
      <c r="DQ46" s="1">
        <v>482</v>
      </c>
      <c r="DR46" s="74">
        <f t="shared" si="33"/>
        <v>3615</v>
      </c>
      <c r="DS46" s="1">
        <v>4</v>
      </c>
      <c r="DT46" s="1">
        <v>4</v>
      </c>
      <c r="DU46" s="110">
        <f t="shared" si="34"/>
        <v>4</v>
      </c>
      <c r="DV46" s="108">
        <f t="shared" si="35"/>
        <v>1030.3125</v>
      </c>
    </row>
    <row r="47" spans="2:126" ht="21.75" thickBot="1" x14ac:dyDescent="0.4">
      <c r="H47">
        <f>H39/6</f>
        <v>0</v>
      </c>
      <c r="I47">
        <f>I39/6</f>
        <v>26426.166666666668</v>
      </c>
      <c r="J47">
        <f t="shared" si="44"/>
        <v>26426.166666666668</v>
      </c>
      <c r="K47">
        <f>K39/3</f>
        <v>17479.833333333332</v>
      </c>
      <c r="L47">
        <f>L39/3</f>
        <v>38454.5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 xml:space="preserve">DOMINGO </v>
      </c>
      <c r="BD47" s="312">
        <f>AU26</f>
        <v>42512</v>
      </c>
      <c r="BE47" s="135">
        <v>473</v>
      </c>
      <c r="BF47" s="82">
        <f t="shared" si="36"/>
        <v>1655.5</v>
      </c>
      <c r="BG47" s="79">
        <v>299</v>
      </c>
      <c r="BH47" s="82">
        <f t="shared" si="14"/>
        <v>1046.5</v>
      </c>
      <c r="BI47" s="79">
        <v>2903</v>
      </c>
      <c r="BJ47" s="82">
        <f t="shared" si="15"/>
        <v>20321</v>
      </c>
      <c r="BK47" s="79"/>
      <c r="BL47" s="174">
        <v>16</v>
      </c>
      <c r="BM47" s="174">
        <v>16</v>
      </c>
      <c r="BN47" s="119">
        <f t="shared" si="9"/>
        <v>1438.9375</v>
      </c>
      <c r="BO47" s="308" t="str">
        <f>BC47</f>
        <v xml:space="preserve">DOMINGO </v>
      </c>
      <c r="BP47" s="314">
        <f>BD47</f>
        <v>42512</v>
      </c>
      <c r="BQ47" s="99">
        <v>447</v>
      </c>
      <c r="BR47" s="83">
        <f t="shared" si="16"/>
        <v>1564.5</v>
      </c>
      <c r="BS47" s="174">
        <v>183</v>
      </c>
      <c r="BT47" s="83">
        <f t="shared" si="39"/>
        <v>640.5</v>
      </c>
      <c r="BU47" s="174">
        <v>3671</v>
      </c>
      <c r="BV47" s="83">
        <f t="shared" si="40"/>
        <v>25697</v>
      </c>
      <c r="BW47" s="174"/>
      <c r="BX47" s="174">
        <v>17</v>
      </c>
      <c r="BY47" s="174">
        <v>17</v>
      </c>
      <c r="BZ47" s="100">
        <f t="shared" si="10"/>
        <v>1641.2941176470588</v>
      </c>
      <c r="CA47" s="308" t="str">
        <f>BO47</f>
        <v xml:space="preserve">DOMINGO </v>
      </c>
      <c r="CB47" s="316">
        <f>BP47</f>
        <v>42512</v>
      </c>
      <c r="CC47" s="99">
        <v>212</v>
      </c>
      <c r="CD47" s="74">
        <f t="shared" si="19"/>
        <v>636</v>
      </c>
      <c r="CE47" s="174">
        <v>136</v>
      </c>
      <c r="CF47" s="74">
        <f t="shared" si="20"/>
        <v>408</v>
      </c>
      <c r="CG47" s="174">
        <v>1201</v>
      </c>
      <c r="CH47" s="74">
        <f t="shared" si="21"/>
        <v>7206</v>
      </c>
      <c r="CI47" s="174"/>
      <c r="CJ47" s="174">
        <v>10</v>
      </c>
      <c r="CK47" s="174">
        <v>12</v>
      </c>
      <c r="CL47" s="100">
        <f t="shared" si="22"/>
        <v>687.5</v>
      </c>
      <c r="CM47" s="308" t="str">
        <f>CA47</f>
        <v xml:space="preserve">DOMINGO </v>
      </c>
      <c r="CN47" s="318">
        <f>CB47</f>
        <v>42512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 xml:space="preserve">DOMINGO </v>
      </c>
      <c r="CZ47" s="306">
        <f>CN47</f>
        <v>42512</v>
      </c>
      <c r="DA47" s="99">
        <v>87</v>
      </c>
      <c r="DB47" s="83">
        <f t="shared" si="27"/>
        <v>304.5</v>
      </c>
      <c r="DC47" s="174">
        <v>34</v>
      </c>
      <c r="DD47" s="83">
        <f t="shared" si="28"/>
        <v>119</v>
      </c>
      <c r="DE47" s="174">
        <v>597</v>
      </c>
      <c r="DF47" s="83">
        <f t="shared" si="29"/>
        <v>4179</v>
      </c>
      <c r="DG47" s="174"/>
      <c r="DH47" s="174">
        <v>4</v>
      </c>
      <c r="DI47" s="174">
        <v>4</v>
      </c>
      <c r="DJ47" s="100">
        <f t="shared" si="30"/>
        <v>1150.625</v>
      </c>
      <c r="DK47" s="308" t="str">
        <f>CY47</f>
        <v xml:space="preserve">DOMINGO </v>
      </c>
      <c r="DL47" s="310">
        <f>CZ47</f>
        <v>42512</v>
      </c>
      <c r="DM47" s="102">
        <v>0</v>
      </c>
      <c r="DN47" s="74">
        <f t="shared" si="31"/>
        <v>0</v>
      </c>
      <c r="DO47" s="1">
        <v>66</v>
      </c>
      <c r="DP47" s="74">
        <f t="shared" si="32"/>
        <v>247.5</v>
      </c>
      <c r="DQ47" s="1">
        <v>228</v>
      </c>
      <c r="DR47" s="74">
        <f t="shared" si="33"/>
        <v>1710</v>
      </c>
      <c r="DS47" s="1"/>
      <c r="DT47" s="1">
        <v>3</v>
      </c>
      <c r="DU47" s="110">
        <f t="shared" si="34"/>
        <v>3</v>
      </c>
      <c r="DV47" s="108">
        <f t="shared" si="35"/>
        <v>652.5</v>
      </c>
    </row>
    <row r="48" spans="2:126" ht="19.5" thickBot="1" x14ac:dyDescent="0.35">
      <c r="AS48" s="350" t="str">
        <f>AS2</f>
        <v>MAYO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>
        <v>527</v>
      </c>
      <c r="BF48" s="82">
        <f t="shared" si="36"/>
        <v>1844.5</v>
      </c>
      <c r="BG48" s="79">
        <v>438</v>
      </c>
      <c r="BH48" s="82">
        <f t="shared" si="14"/>
        <v>1533</v>
      </c>
      <c r="BI48" s="79">
        <v>3809</v>
      </c>
      <c r="BJ48" s="82">
        <f t="shared" si="15"/>
        <v>26663</v>
      </c>
      <c r="BK48" s="79">
        <v>22</v>
      </c>
      <c r="BL48" s="174">
        <v>20</v>
      </c>
      <c r="BM48" s="174">
        <v>20</v>
      </c>
      <c r="BN48" s="119">
        <f t="shared" si="9"/>
        <v>1502.0250000000001</v>
      </c>
      <c r="BO48" s="309"/>
      <c r="BP48" s="315"/>
      <c r="BQ48" s="99">
        <v>353</v>
      </c>
      <c r="BR48" s="83">
        <f t="shared" si="16"/>
        <v>1235.5</v>
      </c>
      <c r="BS48" s="174">
        <v>228</v>
      </c>
      <c r="BT48" s="83">
        <f t="shared" si="39"/>
        <v>798</v>
      </c>
      <c r="BU48" s="174">
        <v>3525</v>
      </c>
      <c r="BV48" s="83">
        <f t="shared" si="40"/>
        <v>24675</v>
      </c>
      <c r="BW48" s="174">
        <v>17</v>
      </c>
      <c r="BX48" s="174">
        <v>12</v>
      </c>
      <c r="BY48" s="174">
        <v>12</v>
      </c>
      <c r="BZ48" s="100">
        <f t="shared" si="10"/>
        <v>2225.7083333333335</v>
      </c>
      <c r="CA48" s="309"/>
      <c r="CB48" s="317"/>
      <c r="CC48" s="99">
        <v>248</v>
      </c>
      <c r="CD48" s="74">
        <f t="shared" si="19"/>
        <v>744</v>
      </c>
      <c r="CE48" s="174">
        <v>210</v>
      </c>
      <c r="CF48" s="74">
        <f t="shared" si="20"/>
        <v>630</v>
      </c>
      <c r="CG48" s="174">
        <v>1390</v>
      </c>
      <c r="CH48" s="74">
        <f t="shared" si="21"/>
        <v>8340</v>
      </c>
      <c r="CI48" s="174">
        <v>13</v>
      </c>
      <c r="CJ48" s="174">
        <v>11</v>
      </c>
      <c r="CK48" s="174">
        <v>11</v>
      </c>
      <c r="CL48" s="100">
        <f t="shared" si="22"/>
        <v>883.09090909090912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102</v>
      </c>
      <c r="DB48" s="83">
        <f t="shared" si="27"/>
        <v>357</v>
      </c>
      <c r="DC48" s="174">
        <v>56</v>
      </c>
      <c r="DD48" s="83">
        <f t="shared" si="28"/>
        <v>196</v>
      </c>
      <c r="DE48" s="174">
        <v>796</v>
      </c>
      <c r="DF48" s="83">
        <f t="shared" si="29"/>
        <v>5572</v>
      </c>
      <c r="DG48" s="174">
        <v>6</v>
      </c>
      <c r="DH48" s="174">
        <v>6</v>
      </c>
      <c r="DI48" s="174">
        <v>6</v>
      </c>
      <c r="DJ48" s="100">
        <f t="shared" si="30"/>
        <v>1020.8333333333334</v>
      </c>
      <c r="DK48" s="309"/>
      <c r="DL48" s="311"/>
      <c r="DM48" s="102">
        <v>0</v>
      </c>
      <c r="DN48" s="74">
        <f t="shared" si="31"/>
        <v>0</v>
      </c>
      <c r="DO48" s="1">
        <v>74</v>
      </c>
      <c r="DP48" s="74">
        <f t="shared" si="32"/>
        <v>277.5</v>
      </c>
      <c r="DQ48" s="1">
        <v>424</v>
      </c>
      <c r="DR48" s="74">
        <f t="shared" si="33"/>
        <v>3180</v>
      </c>
      <c r="DS48" s="1">
        <v>4</v>
      </c>
      <c r="DT48" s="1">
        <v>4</v>
      </c>
      <c r="DU48" s="110">
        <f t="shared" si="34"/>
        <v>4</v>
      </c>
      <c r="DV48" s="108">
        <f t="shared" si="35"/>
        <v>864.375</v>
      </c>
    </row>
    <row r="49" spans="8:126" ht="19.5" thickBot="1" x14ac:dyDescent="0.3">
      <c r="H49">
        <f>H43/21</f>
        <v>0</v>
      </c>
      <c r="I49">
        <f>I43/21</f>
        <v>6742.3888888888887</v>
      </c>
      <c r="J49">
        <f t="shared" si="44"/>
        <v>6742.3888888888887</v>
      </c>
      <c r="K49">
        <f>K43/21</f>
        <v>2430.9761904761904</v>
      </c>
      <c r="L49">
        <f>L43/21</f>
        <v>15354.603174603175</v>
      </c>
      <c r="AS49" s="327" t="s">
        <v>85</v>
      </c>
      <c r="AT49" s="327"/>
      <c r="AU49" s="327"/>
      <c r="AV49" s="224"/>
      <c r="AW49" s="224"/>
      <c r="AX49" s="224">
        <f>AX37*6</f>
        <v>1095990</v>
      </c>
      <c r="AY49" s="224"/>
      <c r="AZ49" s="225"/>
      <c r="BA49" s="155">
        <f t="shared" ref="BA49:BA54" si="46">SUM(AV49:AZ49)</f>
        <v>1095990</v>
      </c>
      <c r="BC49" s="308" t="str">
        <f>C27</f>
        <v>LUNES</v>
      </c>
      <c r="BD49" s="312">
        <f>AU27</f>
        <v>42513</v>
      </c>
      <c r="BE49" s="135">
        <v>2184</v>
      </c>
      <c r="BF49" s="82">
        <f t="shared" si="36"/>
        <v>7644</v>
      </c>
      <c r="BG49" s="79">
        <v>271</v>
      </c>
      <c r="BH49" s="82">
        <f t="shared" si="14"/>
        <v>948.5</v>
      </c>
      <c r="BI49" s="79">
        <v>5548</v>
      </c>
      <c r="BJ49" s="82">
        <f t="shared" si="15"/>
        <v>38836</v>
      </c>
      <c r="BK49" s="79"/>
      <c r="BL49" s="174">
        <v>26</v>
      </c>
      <c r="BM49" s="174">
        <v>26</v>
      </c>
      <c r="BN49" s="119">
        <f t="shared" si="9"/>
        <v>1824.1730769230769</v>
      </c>
      <c r="BO49" s="308" t="str">
        <f>BC49</f>
        <v>LUNES</v>
      </c>
      <c r="BP49" s="314">
        <f>BD49</f>
        <v>42513</v>
      </c>
      <c r="BQ49" s="99">
        <v>2151</v>
      </c>
      <c r="BR49" s="83">
        <f t="shared" si="16"/>
        <v>7528.5</v>
      </c>
      <c r="BS49" s="174">
        <v>273</v>
      </c>
      <c r="BT49" s="83">
        <f t="shared" si="39"/>
        <v>955.5</v>
      </c>
      <c r="BU49" s="174">
        <v>7654</v>
      </c>
      <c r="BV49" s="83">
        <f t="shared" si="40"/>
        <v>53578</v>
      </c>
      <c r="BW49" s="174"/>
      <c r="BX49" s="174">
        <v>25</v>
      </c>
      <c r="BY49" s="174">
        <v>25</v>
      </c>
      <c r="BZ49" s="100">
        <f t="shared" si="10"/>
        <v>2482.48</v>
      </c>
      <c r="CA49" s="308" t="str">
        <f>BO49</f>
        <v>LUNES</v>
      </c>
      <c r="CB49" s="316">
        <f>BP49</f>
        <v>42513</v>
      </c>
      <c r="CC49" s="99">
        <v>1597</v>
      </c>
      <c r="CD49" s="74">
        <f t="shared" si="19"/>
        <v>4791</v>
      </c>
      <c r="CE49" s="174">
        <v>272</v>
      </c>
      <c r="CF49" s="74">
        <f t="shared" si="20"/>
        <v>816</v>
      </c>
      <c r="CG49" s="174">
        <v>3584</v>
      </c>
      <c r="CH49" s="74">
        <f t="shared" si="21"/>
        <v>21504</v>
      </c>
      <c r="CI49" s="174"/>
      <c r="CJ49" s="174">
        <v>16</v>
      </c>
      <c r="CK49" s="174">
        <v>18</v>
      </c>
      <c r="CL49" s="100">
        <f t="shared" si="22"/>
        <v>1506.1666666666667</v>
      </c>
      <c r="CM49" s="308" t="str">
        <f>CA49</f>
        <v>LUNES</v>
      </c>
      <c r="CN49" s="318">
        <f>CB49</f>
        <v>42513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LUNES</v>
      </c>
      <c r="CZ49" s="306">
        <f>CN49</f>
        <v>42513</v>
      </c>
      <c r="DA49" s="99">
        <v>709</v>
      </c>
      <c r="DB49" s="83">
        <f t="shared" si="27"/>
        <v>2481.5</v>
      </c>
      <c r="DC49" s="174">
        <v>69</v>
      </c>
      <c r="DD49" s="83">
        <f t="shared" si="28"/>
        <v>241.5</v>
      </c>
      <c r="DE49" s="174">
        <v>2830</v>
      </c>
      <c r="DF49" s="83">
        <f t="shared" si="29"/>
        <v>19810</v>
      </c>
      <c r="DG49" s="174"/>
      <c r="DH49" s="174">
        <v>13</v>
      </c>
      <c r="DI49" s="174">
        <v>13</v>
      </c>
      <c r="DJ49" s="100">
        <f t="shared" si="30"/>
        <v>1733.3076923076924</v>
      </c>
      <c r="DK49" s="308" t="str">
        <f>CY49</f>
        <v>LUNES</v>
      </c>
      <c r="DL49" s="310">
        <f>CZ49</f>
        <v>42513</v>
      </c>
      <c r="DM49" s="102">
        <v>56</v>
      </c>
      <c r="DN49" s="74">
        <f t="shared" si="31"/>
        <v>210</v>
      </c>
      <c r="DO49" s="1">
        <v>84</v>
      </c>
      <c r="DP49" s="74">
        <f t="shared" si="32"/>
        <v>315</v>
      </c>
      <c r="DQ49" s="1">
        <v>446</v>
      </c>
      <c r="DR49" s="74">
        <f t="shared" si="33"/>
        <v>3345</v>
      </c>
      <c r="DS49" s="1"/>
      <c r="DT49" s="1">
        <v>4</v>
      </c>
      <c r="DU49" s="110">
        <f t="shared" si="34"/>
        <v>4</v>
      </c>
      <c r="DV49" s="108">
        <f t="shared" si="35"/>
        <v>967.5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2185953</v>
      </c>
      <c r="AW50" s="147">
        <f>AW38*7</f>
        <v>2930844</v>
      </c>
      <c r="AX50" s="147"/>
      <c r="AY50" s="147">
        <f>AY38*7</f>
        <v>0</v>
      </c>
      <c r="AZ50" s="147">
        <f>AZ38*7</f>
        <v>1008098</v>
      </c>
      <c r="BA50" s="163">
        <f t="shared" si="46"/>
        <v>6124895</v>
      </c>
      <c r="BC50" s="309"/>
      <c r="BD50" s="313"/>
      <c r="BE50" s="135">
        <v>1938</v>
      </c>
      <c r="BF50" s="82">
        <f t="shared" si="36"/>
        <v>6783</v>
      </c>
      <c r="BG50" s="79">
        <v>393</v>
      </c>
      <c r="BH50" s="82">
        <f t="shared" si="14"/>
        <v>1375.5</v>
      </c>
      <c r="BI50" s="79">
        <v>5828</v>
      </c>
      <c r="BJ50" s="82">
        <f t="shared" si="15"/>
        <v>40796</v>
      </c>
      <c r="BK50" s="79">
        <v>28</v>
      </c>
      <c r="BL50" s="174">
        <v>27</v>
      </c>
      <c r="BM50" s="174">
        <v>26</v>
      </c>
      <c r="BN50" s="119">
        <f t="shared" si="9"/>
        <v>1882.8653846153845</v>
      </c>
      <c r="BO50" s="309"/>
      <c r="BP50" s="315"/>
      <c r="BQ50" s="99">
        <v>2050</v>
      </c>
      <c r="BR50" s="83">
        <f t="shared" si="16"/>
        <v>7175</v>
      </c>
      <c r="BS50" s="174">
        <v>277</v>
      </c>
      <c r="BT50" s="83">
        <f t="shared" si="39"/>
        <v>969.5</v>
      </c>
      <c r="BU50" s="174">
        <v>7439</v>
      </c>
      <c r="BV50" s="83">
        <f t="shared" si="40"/>
        <v>52073</v>
      </c>
      <c r="BW50" s="174">
        <v>27</v>
      </c>
      <c r="BX50" s="174">
        <v>23</v>
      </c>
      <c r="BY50" s="174">
        <v>25</v>
      </c>
      <c r="BZ50" s="100">
        <f t="shared" si="10"/>
        <v>2408.6999999999998</v>
      </c>
      <c r="CA50" s="309"/>
      <c r="CB50" s="317"/>
      <c r="CC50" s="99">
        <v>1551</v>
      </c>
      <c r="CD50" s="74">
        <f t="shared" si="19"/>
        <v>4653</v>
      </c>
      <c r="CE50" s="174">
        <v>269</v>
      </c>
      <c r="CF50" s="74">
        <f t="shared" si="20"/>
        <v>807</v>
      </c>
      <c r="CG50" s="174">
        <v>3483</v>
      </c>
      <c r="CH50" s="74">
        <f t="shared" si="21"/>
        <v>20898</v>
      </c>
      <c r="CI50" s="174">
        <v>17</v>
      </c>
      <c r="CJ50" s="174">
        <v>17</v>
      </c>
      <c r="CK50" s="174">
        <v>18</v>
      </c>
      <c r="CL50" s="100">
        <f t="shared" si="22"/>
        <v>1464.3333333333333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592</v>
      </c>
      <c r="DB50" s="83">
        <f t="shared" si="27"/>
        <v>2072</v>
      </c>
      <c r="DC50" s="174">
        <v>95</v>
      </c>
      <c r="DD50" s="83">
        <f t="shared" si="28"/>
        <v>332.5</v>
      </c>
      <c r="DE50" s="174">
        <v>2768</v>
      </c>
      <c r="DF50" s="83">
        <f t="shared" si="29"/>
        <v>19376</v>
      </c>
      <c r="DG50" s="174">
        <v>13</v>
      </c>
      <c r="DH50" s="174">
        <v>13</v>
      </c>
      <c r="DI50" s="174">
        <v>13</v>
      </c>
      <c r="DJ50" s="100">
        <f t="shared" si="30"/>
        <v>1675.4230769230769</v>
      </c>
      <c r="DK50" s="309"/>
      <c r="DL50" s="311"/>
      <c r="DM50" s="102">
        <v>57</v>
      </c>
      <c r="DN50" s="74">
        <f t="shared" si="31"/>
        <v>213.75</v>
      </c>
      <c r="DO50" s="1">
        <v>152</v>
      </c>
      <c r="DP50" s="74">
        <f t="shared" si="32"/>
        <v>570</v>
      </c>
      <c r="DQ50" s="1">
        <v>569</v>
      </c>
      <c r="DR50" s="74">
        <f t="shared" si="33"/>
        <v>4267.5</v>
      </c>
      <c r="DS50" s="1">
        <v>4</v>
      </c>
      <c r="DT50" s="1">
        <v>4</v>
      </c>
      <c r="DU50" s="110">
        <f t="shared" si="34"/>
        <v>4</v>
      </c>
      <c r="DV50" s="108">
        <f t="shared" si="35"/>
        <v>1262.8125</v>
      </c>
    </row>
    <row r="51" spans="8:126" ht="19.5" thickBot="1" x14ac:dyDescent="0.3">
      <c r="H51">
        <f>H47/9</f>
        <v>0</v>
      </c>
      <c r="I51">
        <f>I47/9</f>
        <v>2936.2407407407409</v>
      </c>
      <c r="J51">
        <f t="shared" si="44"/>
        <v>2936.2407407407409</v>
      </c>
      <c r="K51">
        <f>K47/9</f>
        <v>1942.2037037037035</v>
      </c>
      <c r="L51">
        <f>L47/9</f>
        <v>4272.7222222222226</v>
      </c>
      <c r="AS51" s="327" t="s">
        <v>101</v>
      </c>
      <c r="AT51" s="327"/>
      <c r="AU51" s="327"/>
      <c r="AV51" s="175"/>
      <c r="AW51" s="175"/>
      <c r="AX51" s="175">
        <f>AX39*3</f>
        <v>224850</v>
      </c>
      <c r="AY51" s="175"/>
      <c r="AZ51" s="154"/>
      <c r="BA51" s="155">
        <f t="shared" si="46"/>
        <v>224850</v>
      </c>
      <c r="BC51" s="308" t="str">
        <f>C28</f>
        <v>MARTES</v>
      </c>
      <c r="BD51" s="312">
        <f>AU28</f>
        <v>42514</v>
      </c>
      <c r="BE51" s="135">
        <v>2164</v>
      </c>
      <c r="BF51" s="82">
        <f t="shared" si="36"/>
        <v>7574</v>
      </c>
      <c r="BG51" s="79">
        <v>295</v>
      </c>
      <c r="BH51" s="82">
        <f t="shared" si="14"/>
        <v>1032.5</v>
      </c>
      <c r="BI51" s="79">
        <v>5517</v>
      </c>
      <c r="BJ51" s="82">
        <f t="shared" si="15"/>
        <v>38619</v>
      </c>
      <c r="BK51" s="79"/>
      <c r="BL51" s="174">
        <v>26</v>
      </c>
      <c r="BM51" s="174">
        <v>28</v>
      </c>
      <c r="BN51" s="119">
        <f t="shared" si="9"/>
        <v>1686.625</v>
      </c>
      <c r="BO51" s="308" t="str">
        <f>BC51</f>
        <v>MARTES</v>
      </c>
      <c r="BP51" s="314">
        <f>BD51</f>
        <v>42514</v>
      </c>
      <c r="BQ51" s="99">
        <v>2494</v>
      </c>
      <c r="BR51" s="83">
        <f t="shared" si="16"/>
        <v>8729</v>
      </c>
      <c r="BS51" s="174">
        <v>352</v>
      </c>
      <c r="BT51" s="83">
        <f t="shared" si="39"/>
        <v>1232</v>
      </c>
      <c r="BU51" s="174">
        <v>8437</v>
      </c>
      <c r="BV51" s="83">
        <f t="shared" si="40"/>
        <v>59059</v>
      </c>
      <c r="BW51" s="174"/>
      <c r="BX51" s="174">
        <v>30</v>
      </c>
      <c r="BY51" s="174">
        <v>29</v>
      </c>
      <c r="BZ51" s="100">
        <f t="shared" si="10"/>
        <v>2380</v>
      </c>
      <c r="CA51" s="308" t="str">
        <f>BO51</f>
        <v>MARTES</v>
      </c>
      <c r="CB51" s="316">
        <f>BP51</f>
        <v>42514</v>
      </c>
      <c r="CC51" s="99">
        <v>1756</v>
      </c>
      <c r="CD51" s="74">
        <f t="shared" si="19"/>
        <v>5268</v>
      </c>
      <c r="CE51" s="174">
        <v>359</v>
      </c>
      <c r="CF51" s="74">
        <f t="shared" si="20"/>
        <v>1077</v>
      </c>
      <c r="CG51" s="174">
        <v>3843</v>
      </c>
      <c r="CH51" s="74">
        <f t="shared" si="21"/>
        <v>23058</v>
      </c>
      <c r="CI51" s="174"/>
      <c r="CJ51" s="174">
        <v>18</v>
      </c>
      <c r="CK51" s="174">
        <v>18</v>
      </c>
      <c r="CL51" s="100">
        <f t="shared" si="22"/>
        <v>1633.5</v>
      </c>
      <c r="CM51" s="308" t="str">
        <f>CA51</f>
        <v>MARTES</v>
      </c>
      <c r="CN51" s="318">
        <f>CB51</f>
        <v>42514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MARTES</v>
      </c>
      <c r="CZ51" s="306">
        <f>CN51</f>
        <v>42514</v>
      </c>
      <c r="DA51" s="99">
        <v>819</v>
      </c>
      <c r="DB51" s="83">
        <f t="shared" si="27"/>
        <v>2866.5</v>
      </c>
      <c r="DC51" s="174">
        <v>76</v>
      </c>
      <c r="DD51" s="83">
        <f t="shared" si="28"/>
        <v>266</v>
      </c>
      <c r="DE51" s="174">
        <v>2991</v>
      </c>
      <c r="DF51" s="83">
        <f t="shared" si="29"/>
        <v>20937</v>
      </c>
      <c r="DG51" s="174"/>
      <c r="DH51" s="174">
        <v>13</v>
      </c>
      <c r="DI51" s="174">
        <v>13</v>
      </c>
      <c r="DJ51" s="100">
        <f t="shared" si="30"/>
        <v>1851.5</v>
      </c>
      <c r="DK51" s="308" t="str">
        <f>CY51</f>
        <v>MARTES</v>
      </c>
      <c r="DL51" s="310">
        <f>CZ51</f>
        <v>42514</v>
      </c>
      <c r="DM51" s="102">
        <v>43</v>
      </c>
      <c r="DN51" s="74">
        <f t="shared" si="31"/>
        <v>161.25</v>
      </c>
      <c r="DO51" s="1">
        <v>114</v>
      </c>
      <c r="DP51" s="74">
        <f t="shared" si="32"/>
        <v>427.5</v>
      </c>
      <c r="DQ51" s="1">
        <v>441</v>
      </c>
      <c r="DR51" s="74">
        <f t="shared" si="33"/>
        <v>3307.5</v>
      </c>
      <c r="DS51" s="1"/>
      <c r="DT51" s="1">
        <v>4</v>
      </c>
      <c r="DU51" s="110">
        <f t="shared" si="34"/>
        <v>4</v>
      </c>
      <c r="DV51" s="108">
        <f t="shared" si="35"/>
        <v>974.0625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358522.5</v>
      </c>
      <c r="AW52" s="147">
        <f>AW40*3.5</f>
        <v>378304.5</v>
      </c>
      <c r="AX52" s="147"/>
      <c r="AY52" s="147">
        <f>AY40*3.5</f>
        <v>0</v>
      </c>
      <c r="AZ52" s="147">
        <f>AZ40*3.5</f>
        <v>121026.5</v>
      </c>
      <c r="BA52" s="163">
        <f t="shared" si="46"/>
        <v>857853.5</v>
      </c>
      <c r="BC52" s="309"/>
      <c r="BD52" s="313"/>
      <c r="BE52" s="135">
        <v>2139</v>
      </c>
      <c r="BF52" s="82">
        <f t="shared" si="36"/>
        <v>7486.5</v>
      </c>
      <c r="BG52" s="79">
        <v>395</v>
      </c>
      <c r="BH52" s="82">
        <f t="shared" si="14"/>
        <v>1382.5</v>
      </c>
      <c r="BI52" s="79">
        <v>6227</v>
      </c>
      <c r="BJ52" s="82">
        <f t="shared" si="15"/>
        <v>43589</v>
      </c>
      <c r="BK52" s="79">
        <v>29</v>
      </c>
      <c r="BL52" s="174">
        <v>28</v>
      </c>
      <c r="BM52" s="174">
        <v>28</v>
      </c>
      <c r="BN52" s="119">
        <f t="shared" si="9"/>
        <v>1873.5</v>
      </c>
      <c r="BO52" s="309"/>
      <c r="BP52" s="315"/>
      <c r="BQ52" s="99">
        <v>2156</v>
      </c>
      <c r="BR52" s="83">
        <f t="shared" si="16"/>
        <v>7546</v>
      </c>
      <c r="BS52" s="174">
        <v>258</v>
      </c>
      <c r="BT52" s="83">
        <f t="shared" si="39"/>
        <v>903</v>
      </c>
      <c r="BU52" s="174">
        <v>7847</v>
      </c>
      <c r="BV52" s="83">
        <f t="shared" si="40"/>
        <v>54929</v>
      </c>
      <c r="BW52" s="174">
        <v>29</v>
      </c>
      <c r="BX52" s="174">
        <v>25</v>
      </c>
      <c r="BY52" s="174">
        <v>29</v>
      </c>
      <c r="BZ52" s="100">
        <f t="shared" si="10"/>
        <v>2185.4482758620688</v>
      </c>
      <c r="CA52" s="309"/>
      <c r="CB52" s="317"/>
      <c r="CC52" s="99">
        <v>1701</v>
      </c>
      <c r="CD52" s="74">
        <f t="shared" si="19"/>
        <v>5103</v>
      </c>
      <c r="CE52" s="174">
        <v>261</v>
      </c>
      <c r="CF52" s="74">
        <f t="shared" si="20"/>
        <v>783</v>
      </c>
      <c r="CG52" s="174">
        <v>3560</v>
      </c>
      <c r="CH52" s="74">
        <f t="shared" si="21"/>
        <v>21360</v>
      </c>
      <c r="CI52" s="174">
        <v>18</v>
      </c>
      <c r="CJ52" s="174">
        <v>16</v>
      </c>
      <c r="CK52" s="174">
        <v>18</v>
      </c>
      <c r="CL52" s="100">
        <f t="shared" si="22"/>
        <v>1513.6666666666667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593</v>
      </c>
      <c r="DB52" s="83">
        <f t="shared" si="27"/>
        <v>2075.5</v>
      </c>
      <c r="DC52" s="174">
        <v>88</v>
      </c>
      <c r="DD52" s="83">
        <f t="shared" si="28"/>
        <v>308</v>
      </c>
      <c r="DE52" s="174">
        <v>2887</v>
      </c>
      <c r="DF52" s="83">
        <f t="shared" si="29"/>
        <v>20209</v>
      </c>
      <c r="DG52" s="174">
        <v>14</v>
      </c>
      <c r="DH52" s="174">
        <v>12</v>
      </c>
      <c r="DI52" s="174">
        <v>13</v>
      </c>
      <c r="DJ52" s="100">
        <f t="shared" si="30"/>
        <v>1737.8846153846155</v>
      </c>
      <c r="DK52" s="309"/>
      <c r="DL52" s="311"/>
      <c r="DM52" s="102">
        <v>77</v>
      </c>
      <c r="DN52" s="74">
        <f t="shared" si="31"/>
        <v>288.75</v>
      </c>
      <c r="DO52" s="1">
        <v>218</v>
      </c>
      <c r="DP52" s="74">
        <f t="shared" si="32"/>
        <v>817.5</v>
      </c>
      <c r="DQ52" s="1">
        <v>492</v>
      </c>
      <c r="DR52" s="74">
        <f t="shared" si="33"/>
        <v>3690</v>
      </c>
      <c r="DS52" s="1">
        <v>4</v>
      </c>
      <c r="DT52" s="1">
        <v>4</v>
      </c>
      <c r="DU52" s="110">
        <f t="shared" si="34"/>
        <v>4</v>
      </c>
      <c r="DV52" s="108">
        <f t="shared" si="35"/>
        <v>1199.0625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47433</v>
      </c>
      <c r="AY53" s="175"/>
      <c r="AZ53" s="154"/>
      <c r="BA53" s="155">
        <f t="shared" si="46"/>
        <v>47433</v>
      </c>
      <c r="BB53" s="59"/>
      <c r="BC53" s="308" t="str">
        <f>C29</f>
        <v>MIERCOLES</v>
      </c>
      <c r="BD53" s="312">
        <f>AU29</f>
        <v>42515</v>
      </c>
      <c r="BE53" s="135">
        <v>2208</v>
      </c>
      <c r="BF53" s="82">
        <f t="shared" si="36"/>
        <v>7728</v>
      </c>
      <c r="BG53" s="79">
        <v>246</v>
      </c>
      <c r="BH53" s="82">
        <f t="shared" si="14"/>
        <v>861</v>
      </c>
      <c r="BI53" s="79">
        <v>5656</v>
      </c>
      <c r="BJ53" s="82">
        <f t="shared" si="15"/>
        <v>39592</v>
      </c>
      <c r="BK53" s="79"/>
      <c r="BL53" s="174">
        <v>28</v>
      </c>
      <c r="BM53" s="174">
        <v>27</v>
      </c>
      <c r="BN53" s="119">
        <f t="shared" si="9"/>
        <v>1784.4814814814815</v>
      </c>
      <c r="BO53" s="308" t="str">
        <f>BC53</f>
        <v>MIERCOLES</v>
      </c>
      <c r="BP53" s="314">
        <f>BD53</f>
        <v>42515</v>
      </c>
      <c r="BQ53" s="99">
        <v>2307</v>
      </c>
      <c r="BR53" s="83">
        <f t="shared" si="16"/>
        <v>8074.5</v>
      </c>
      <c r="BS53" s="174">
        <v>338</v>
      </c>
      <c r="BT53" s="83">
        <f t="shared" si="39"/>
        <v>1183</v>
      </c>
      <c r="BU53" s="174">
        <v>8228</v>
      </c>
      <c r="BV53" s="83">
        <f t="shared" si="40"/>
        <v>57596</v>
      </c>
      <c r="BW53" s="174"/>
      <c r="BX53" s="174">
        <v>30</v>
      </c>
      <c r="BY53" s="174">
        <v>29</v>
      </c>
      <c r="BZ53" s="100">
        <f t="shared" si="10"/>
        <v>2305.2931034482758</v>
      </c>
      <c r="CA53" s="308" t="str">
        <f>BO53</f>
        <v>MIERCOLES</v>
      </c>
      <c r="CB53" s="316">
        <f>BP53</f>
        <v>42515</v>
      </c>
      <c r="CC53" s="99">
        <v>1581</v>
      </c>
      <c r="CD53" s="74">
        <f t="shared" si="19"/>
        <v>4743</v>
      </c>
      <c r="CE53" s="174">
        <v>343</v>
      </c>
      <c r="CF53" s="74">
        <f t="shared" si="20"/>
        <v>1029</v>
      </c>
      <c r="CG53" s="174">
        <v>3620</v>
      </c>
      <c r="CH53" s="74">
        <f t="shared" si="21"/>
        <v>21720</v>
      </c>
      <c r="CI53" s="174"/>
      <c r="CJ53" s="174">
        <v>18</v>
      </c>
      <c r="CK53" s="174">
        <v>18</v>
      </c>
      <c r="CL53" s="100">
        <f t="shared" si="22"/>
        <v>1527.3333333333333</v>
      </c>
      <c r="CM53" s="308" t="str">
        <f>CA53</f>
        <v>MIERCOLES</v>
      </c>
      <c r="CN53" s="318">
        <f>CB53</f>
        <v>42515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MIERCOLES</v>
      </c>
      <c r="CZ53" s="306">
        <f>CN53</f>
        <v>42515</v>
      </c>
      <c r="DA53" s="99">
        <v>679</v>
      </c>
      <c r="DB53" s="83">
        <f t="shared" si="27"/>
        <v>2376.5</v>
      </c>
      <c r="DC53" s="174">
        <v>55</v>
      </c>
      <c r="DD53" s="83">
        <f t="shared" si="28"/>
        <v>192.5</v>
      </c>
      <c r="DE53" s="174">
        <v>2824</v>
      </c>
      <c r="DF53" s="83">
        <f t="shared" si="29"/>
        <v>19768</v>
      </c>
      <c r="DG53" s="174"/>
      <c r="DH53" s="174">
        <v>14</v>
      </c>
      <c r="DI53" s="174">
        <v>13</v>
      </c>
      <c r="DJ53" s="100">
        <f t="shared" si="30"/>
        <v>1718.2307692307693</v>
      </c>
      <c r="DK53" s="308" t="str">
        <f>CY53</f>
        <v>MIERCOLES</v>
      </c>
      <c r="DL53" s="310">
        <f>CZ53</f>
        <v>42515</v>
      </c>
      <c r="DM53" s="102">
        <v>21</v>
      </c>
      <c r="DN53" s="74">
        <f t="shared" si="31"/>
        <v>78.75</v>
      </c>
      <c r="DO53" s="1">
        <v>114</v>
      </c>
      <c r="DP53" s="74">
        <f t="shared" si="32"/>
        <v>427.5</v>
      </c>
      <c r="DQ53" s="1">
        <v>407</v>
      </c>
      <c r="DR53" s="74">
        <f t="shared" si="33"/>
        <v>3052.5</v>
      </c>
      <c r="DS53" s="1"/>
      <c r="DT53" s="1">
        <v>3</v>
      </c>
      <c r="DU53" s="110">
        <f t="shared" si="34"/>
        <v>3</v>
      </c>
      <c r="DV53" s="108">
        <f t="shared" si="35"/>
        <v>1186.25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77595</v>
      </c>
      <c r="AW54" s="16">
        <f>AW42*3.5</f>
        <v>62489</v>
      </c>
      <c r="AX54" s="16"/>
      <c r="AY54" s="16">
        <f>AY42*3.5</f>
        <v>0</v>
      </c>
      <c r="AZ54" s="16">
        <f>AZ42*3.5</f>
        <v>18074</v>
      </c>
      <c r="BA54" s="163">
        <f t="shared" si="46"/>
        <v>158158</v>
      </c>
      <c r="BC54" s="309"/>
      <c r="BD54" s="313"/>
      <c r="BE54" s="135">
        <v>2035</v>
      </c>
      <c r="BF54" s="82">
        <f t="shared" si="36"/>
        <v>7122.5</v>
      </c>
      <c r="BG54" s="79">
        <v>374</v>
      </c>
      <c r="BH54" s="82">
        <f t="shared" si="14"/>
        <v>1309</v>
      </c>
      <c r="BI54" s="79">
        <v>5879</v>
      </c>
      <c r="BJ54" s="82">
        <f t="shared" si="15"/>
        <v>41153</v>
      </c>
      <c r="BK54" s="79">
        <v>29</v>
      </c>
      <c r="BL54" s="174">
        <v>27</v>
      </c>
      <c r="BM54" s="174">
        <v>27</v>
      </c>
      <c r="BN54" s="119">
        <f t="shared" si="9"/>
        <v>1836.462962962963</v>
      </c>
      <c r="BO54" s="309"/>
      <c r="BP54" s="315"/>
      <c r="BQ54" s="99">
        <v>2078</v>
      </c>
      <c r="BR54" s="83">
        <f t="shared" si="16"/>
        <v>7273</v>
      </c>
      <c r="BS54" s="174">
        <v>267</v>
      </c>
      <c r="BT54" s="83">
        <f t="shared" si="39"/>
        <v>934.5</v>
      </c>
      <c r="BU54" s="174">
        <v>7606</v>
      </c>
      <c r="BV54" s="83">
        <f t="shared" si="40"/>
        <v>53242</v>
      </c>
      <c r="BW54" s="174">
        <v>29</v>
      </c>
      <c r="BX54" s="174">
        <v>27</v>
      </c>
      <c r="BY54" s="174">
        <v>29</v>
      </c>
      <c r="BZ54" s="100">
        <f t="shared" si="10"/>
        <v>2118.9482758620688</v>
      </c>
      <c r="CA54" s="309"/>
      <c r="CB54" s="317"/>
      <c r="CC54" s="99">
        <v>1566</v>
      </c>
      <c r="CD54" s="74">
        <f t="shared" si="19"/>
        <v>4698</v>
      </c>
      <c r="CE54" s="174">
        <v>236</v>
      </c>
      <c r="CF54" s="74">
        <f t="shared" si="20"/>
        <v>708</v>
      </c>
      <c r="CG54" s="174">
        <v>3228</v>
      </c>
      <c r="CH54" s="74">
        <f t="shared" si="21"/>
        <v>19368</v>
      </c>
      <c r="CI54" s="174">
        <v>18</v>
      </c>
      <c r="CJ54" s="174">
        <v>17</v>
      </c>
      <c r="CK54" s="174">
        <v>18</v>
      </c>
      <c r="CL54" s="100">
        <f t="shared" si="22"/>
        <v>1376.3333333333333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711</v>
      </c>
      <c r="DB54" s="83">
        <f t="shared" si="27"/>
        <v>2488.5</v>
      </c>
      <c r="DC54" s="174">
        <v>66</v>
      </c>
      <c r="DD54" s="83">
        <f t="shared" si="28"/>
        <v>231</v>
      </c>
      <c r="DE54" s="174">
        <v>2866</v>
      </c>
      <c r="DF54" s="83">
        <f t="shared" si="29"/>
        <v>20062</v>
      </c>
      <c r="DG54" s="174">
        <v>14</v>
      </c>
      <c r="DH54" s="174">
        <v>14</v>
      </c>
      <c r="DI54" s="174">
        <v>13</v>
      </c>
      <c r="DJ54" s="100">
        <f t="shared" si="30"/>
        <v>1752.4230769230769</v>
      </c>
      <c r="DK54" s="309"/>
      <c r="DL54" s="311"/>
      <c r="DM54" s="102">
        <v>79</v>
      </c>
      <c r="DN54" s="74">
        <f t="shared" si="31"/>
        <v>296.25</v>
      </c>
      <c r="DO54" s="1">
        <v>150</v>
      </c>
      <c r="DP54" s="74">
        <f t="shared" si="32"/>
        <v>562.5</v>
      </c>
      <c r="DQ54" s="1">
        <v>557</v>
      </c>
      <c r="DR54" s="74">
        <f t="shared" si="33"/>
        <v>4177.5</v>
      </c>
      <c r="DS54" s="1">
        <v>4</v>
      </c>
      <c r="DT54" s="1">
        <v>4</v>
      </c>
      <c r="DU54" s="110">
        <f t="shared" si="34"/>
        <v>4</v>
      </c>
      <c r="DV54" s="108">
        <f t="shared" si="35"/>
        <v>1259.0625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2622070.5</v>
      </c>
      <c r="AW55" s="167">
        <f>SUM(AW49:AW54)</f>
        <v>3371637.5</v>
      </c>
      <c r="AX55" s="146">
        <f>SUM(AX49:AX54)</f>
        <v>1368273</v>
      </c>
      <c r="AY55" s="167">
        <f>SUM(AY49:AY54)</f>
        <v>0</v>
      </c>
      <c r="AZ55" s="146">
        <f>SUM(AZ49:AZ54)</f>
        <v>1147198.5</v>
      </c>
      <c r="BA55" s="255">
        <f>SUM(AV55:AZ55)</f>
        <v>8509179.5</v>
      </c>
      <c r="BC55" s="308" t="str">
        <f>C30</f>
        <v>JUEVES</v>
      </c>
      <c r="BD55" s="312">
        <f>AU30</f>
        <v>42516</v>
      </c>
      <c r="BE55" s="135">
        <v>2184</v>
      </c>
      <c r="BF55" s="82">
        <f t="shared" si="36"/>
        <v>7644</v>
      </c>
      <c r="BG55" s="79">
        <v>326</v>
      </c>
      <c r="BH55" s="82">
        <f t="shared" si="14"/>
        <v>1141</v>
      </c>
      <c r="BI55" s="79">
        <v>5625</v>
      </c>
      <c r="BJ55" s="82">
        <f t="shared" si="15"/>
        <v>39375</v>
      </c>
      <c r="BK55" s="79"/>
      <c r="BL55" s="174">
        <v>28</v>
      </c>
      <c r="BM55" s="174">
        <v>29</v>
      </c>
      <c r="BN55" s="119">
        <f t="shared" si="9"/>
        <v>1660.6896551724137</v>
      </c>
      <c r="BO55" s="308" t="str">
        <f>BC55</f>
        <v>JUEVES</v>
      </c>
      <c r="BP55" s="314">
        <f>BD55</f>
        <v>42516</v>
      </c>
      <c r="BQ55" s="99">
        <v>2708</v>
      </c>
      <c r="BR55" s="83">
        <f t="shared" si="16"/>
        <v>9478</v>
      </c>
      <c r="BS55" s="174">
        <v>287</v>
      </c>
      <c r="BT55" s="83">
        <f t="shared" si="39"/>
        <v>1004.5</v>
      </c>
      <c r="BU55" s="174">
        <v>8386</v>
      </c>
      <c r="BV55" s="83">
        <f t="shared" si="40"/>
        <v>58702</v>
      </c>
      <c r="BW55" s="174"/>
      <c r="BX55" s="174">
        <v>28</v>
      </c>
      <c r="BY55" s="174">
        <v>28</v>
      </c>
      <c r="BZ55" s="100">
        <f t="shared" si="10"/>
        <v>2470.875</v>
      </c>
      <c r="CA55" s="308" t="str">
        <f>BO55</f>
        <v>JUEVES</v>
      </c>
      <c r="CB55" s="316">
        <f>BP55</f>
        <v>42516</v>
      </c>
      <c r="CC55" s="99">
        <v>1588</v>
      </c>
      <c r="CD55" s="74">
        <f t="shared" si="19"/>
        <v>4764</v>
      </c>
      <c r="CE55" s="174">
        <v>389</v>
      </c>
      <c r="CF55" s="74">
        <f t="shared" si="20"/>
        <v>1167</v>
      </c>
      <c r="CG55" s="174">
        <v>3802</v>
      </c>
      <c r="CH55" s="74">
        <f t="shared" si="21"/>
        <v>22812</v>
      </c>
      <c r="CI55" s="174"/>
      <c r="CJ55" s="174">
        <v>19</v>
      </c>
      <c r="CK55" s="174">
        <v>18</v>
      </c>
      <c r="CL55" s="100">
        <f t="shared" si="22"/>
        <v>1596.8333333333333</v>
      </c>
      <c r="CM55" s="308" t="str">
        <f>CA55</f>
        <v>JUEVES</v>
      </c>
      <c r="CN55" s="318">
        <f>CB55</f>
        <v>42516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JUEVES</v>
      </c>
      <c r="CZ55" s="306">
        <f>CN55</f>
        <v>42516</v>
      </c>
      <c r="DA55" s="99">
        <v>759</v>
      </c>
      <c r="DB55" s="83">
        <f t="shared" si="27"/>
        <v>2656.5</v>
      </c>
      <c r="DC55" s="174">
        <v>100</v>
      </c>
      <c r="DD55" s="83">
        <f t="shared" si="28"/>
        <v>350</v>
      </c>
      <c r="DE55" s="174">
        <v>2699</v>
      </c>
      <c r="DF55" s="83">
        <f t="shared" si="29"/>
        <v>18893</v>
      </c>
      <c r="DG55" s="174"/>
      <c r="DH55" s="174">
        <v>13</v>
      </c>
      <c r="DI55" s="174">
        <v>13</v>
      </c>
      <c r="DJ55" s="100">
        <f t="shared" si="30"/>
        <v>1684.5769230769231</v>
      </c>
      <c r="DK55" s="308" t="str">
        <f>CY55</f>
        <v>JUEVES</v>
      </c>
      <c r="DL55" s="310">
        <f>CZ55</f>
        <v>42516</v>
      </c>
      <c r="DM55" s="102">
        <v>27</v>
      </c>
      <c r="DN55" s="74">
        <f t="shared" si="31"/>
        <v>101.25</v>
      </c>
      <c r="DO55" s="1">
        <v>142</v>
      </c>
      <c r="DP55" s="74">
        <f t="shared" si="32"/>
        <v>532.5</v>
      </c>
      <c r="DQ55" s="1">
        <v>475</v>
      </c>
      <c r="DR55" s="74">
        <f t="shared" si="33"/>
        <v>3562.5</v>
      </c>
      <c r="DS55" s="1"/>
      <c r="DT55" s="1">
        <v>4</v>
      </c>
      <c r="DU55" s="110">
        <f t="shared" si="34"/>
        <v>4</v>
      </c>
      <c r="DV55" s="108">
        <f t="shared" si="35"/>
        <v>1049.0625</v>
      </c>
    </row>
    <row r="56" spans="8:126" ht="15.75" thickBot="1" x14ac:dyDescent="0.3">
      <c r="AV56" s="324">
        <f>AV55+AW55+AX55</f>
        <v>7361981</v>
      </c>
      <c r="AW56" s="325"/>
      <c r="AX56" s="326"/>
      <c r="AY56" s="324">
        <f>AY55+AZ55</f>
        <v>1147198.5</v>
      </c>
      <c r="AZ56" s="326"/>
      <c r="BA56" s="210"/>
      <c r="BC56" s="309"/>
      <c r="BD56" s="313"/>
      <c r="BE56" s="135">
        <v>2114</v>
      </c>
      <c r="BF56" s="82">
        <f t="shared" si="36"/>
        <v>7399</v>
      </c>
      <c r="BG56" s="79">
        <v>422</v>
      </c>
      <c r="BH56" s="82">
        <f t="shared" si="14"/>
        <v>1477</v>
      </c>
      <c r="BI56" s="79">
        <v>6004</v>
      </c>
      <c r="BJ56" s="82">
        <f t="shared" si="15"/>
        <v>42028</v>
      </c>
      <c r="BK56" s="79">
        <v>30</v>
      </c>
      <c r="BL56" s="174">
        <v>29</v>
      </c>
      <c r="BM56" s="174">
        <v>29</v>
      </c>
      <c r="BN56" s="119">
        <f t="shared" si="9"/>
        <v>1755.3103448275863</v>
      </c>
      <c r="BO56" s="309"/>
      <c r="BP56" s="315"/>
      <c r="BQ56" s="99">
        <v>2232</v>
      </c>
      <c r="BR56" s="83">
        <f t="shared" si="16"/>
        <v>7812</v>
      </c>
      <c r="BS56" s="174">
        <v>305</v>
      </c>
      <c r="BT56" s="83">
        <f t="shared" si="39"/>
        <v>1067.5</v>
      </c>
      <c r="BU56" s="174">
        <v>8239</v>
      </c>
      <c r="BV56" s="83">
        <f t="shared" si="40"/>
        <v>57673</v>
      </c>
      <c r="BW56" s="174">
        <v>29</v>
      </c>
      <c r="BX56" s="174">
        <v>29</v>
      </c>
      <c r="BY56" s="174">
        <v>28</v>
      </c>
      <c r="BZ56" s="100">
        <f t="shared" si="10"/>
        <v>2376.875</v>
      </c>
      <c r="CA56" s="309"/>
      <c r="CB56" s="317"/>
      <c r="CC56" s="99">
        <v>1540</v>
      </c>
      <c r="CD56" s="74">
        <f t="shared" si="19"/>
        <v>4620</v>
      </c>
      <c r="CE56" s="174">
        <v>193</v>
      </c>
      <c r="CF56" s="74">
        <f t="shared" si="20"/>
        <v>579</v>
      </c>
      <c r="CG56" s="174">
        <v>3421</v>
      </c>
      <c r="CH56" s="74">
        <f t="shared" si="21"/>
        <v>20526</v>
      </c>
      <c r="CI56" s="174">
        <v>21</v>
      </c>
      <c r="CJ56" s="174">
        <v>18</v>
      </c>
      <c r="CK56" s="174">
        <v>18</v>
      </c>
      <c r="CL56" s="100">
        <f t="shared" si="22"/>
        <v>1429.1666666666667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651</v>
      </c>
      <c r="DB56" s="83">
        <f t="shared" si="27"/>
        <v>2278.5</v>
      </c>
      <c r="DC56" s="174">
        <v>68</v>
      </c>
      <c r="DD56" s="83">
        <f t="shared" si="28"/>
        <v>238</v>
      </c>
      <c r="DE56" s="174">
        <v>2836</v>
      </c>
      <c r="DF56" s="83">
        <f t="shared" si="29"/>
        <v>19852</v>
      </c>
      <c r="DG56" s="174">
        <v>13</v>
      </c>
      <c r="DH56" s="174">
        <v>13</v>
      </c>
      <c r="DI56" s="174">
        <v>13</v>
      </c>
      <c r="DJ56" s="100">
        <f t="shared" si="30"/>
        <v>1720.6538461538462</v>
      </c>
      <c r="DK56" s="309"/>
      <c r="DL56" s="311"/>
      <c r="DM56" s="102">
        <v>34</v>
      </c>
      <c r="DN56" s="74">
        <f t="shared" si="31"/>
        <v>127.5</v>
      </c>
      <c r="DO56" s="1">
        <v>158</v>
      </c>
      <c r="DP56" s="74">
        <f t="shared" si="32"/>
        <v>592.5</v>
      </c>
      <c r="DQ56" s="1">
        <v>427</v>
      </c>
      <c r="DR56" s="74">
        <f t="shared" si="33"/>
        <v>3202.5</v>
      </c>
      <c r="DS56" s="1">
        <v>4</v>
      </c>
      <c r="DT56" s="1">
        <v>4</v>
      </c>
      <c r="DU56" s="110">
        <f t="shared" si="34"/>
        <v>4</v>
      </c>
      <c r="DV56" s="108">
        <f t="shared" si="35"/>
        <v>980.625</v>
      </c>
    </row>
    <row r="57" spans="8:126" ht="16.5" thickTop="1" thickBot="1" x14ac:dyDescent="0.3">
      <c r="AX57" s="193">
        <f>AV56</f>
        <v>7361981</v>
      </c>
      <c r="AY57" s="194"/>
      <c r="AZ57" s="193">
        <f>AY56</f>
        <v>1147198.5</v>
      </c>
      <c r="BA57" s="213">
        <f>M36-BA55</f>
        <v>0</v>
      </c>
      <c r="BC57" s="308" t="str">
        <f>C31</f>
        <v>VIERNES</v>
      </c>
      <c r="BD57" s="312">
        <f>AU31</f>
        <v>42517</v>
      </c>
      <c r="BE57" s="135">
        <v>1934</v>
      </c>
      <c r="BF57" s="82">
        <f t="shared" si="36"/>
        <v>6769</v>
      </c>
      <c r="BG57" s="79">
        <v>326</v>
      </c>
      <c r="BH57" s="82">
        <f t="shared" si="14"/>
        <v>1141</v>
      </c>
      <c r="BI57" s="79">
        <v>5239</v>
      </c>
      <c r="BJ57" s="82">
        <f t="shared" si="15"/>
        <v>36673</v>
      </c>
      <c r="BK57" s="79"/>
      <c r="BL57" s="174">
        <v>28</v>
      </c>
      <c r="BM57" s="174">
        <v>29</v>
      </c>
      <c r="BN57" s="119">
        <f t="shared" si="9"/>
        <v>1537.344827586207</v>
      </c>
      <c r="BO57" s="308" t="str">
        <f>BC57</f>
        <v>VIERNES</v>
      </c>
      <c r="BP57" s="314">
        <f>BD57</f>
        <v>42517</v>
      </c>
      <c r="BQ57" s="99">
        <v>2342</v>
      </c>
      <c r="BR57" s="83">
        <f t="shared" si="16"/>
        <v>8197</v>
      </c>
      <c r="BS57" s="174">
        <v>381</v>
      </c>
      <c r="BT57" s="83">
        <f t="shared" si="39"/>
        <v>1333.5</v>
      </c>
      <c r="BU57" s="174">
        <v>9049</v>
      </c>
      <c r="BV57" s="83">
        <f t="shared" si="40"/>
        <v>63343</v>
      </c>
      <c r="BW57" s="174"/>
      <c r="BX57" s="174">
        <v>31</v>
      </c>
      <c r="BY57" s="174">
        <v>32</v>
      </c>
      <c r="BZ57" s="100">
        <f t="shared" si="10"/>
        <v>2277.296875</v>
      </c>
      <c r="CA57" s="308" t="str">
        <f>BO57</f>
        <v>VIERNES</v>
      </c>
      <c r="CB57" s="316">
        <f>BP57</f>
        <v>42517</v>
      </c>
      <c r="CC57" s="99">
        <v>1121</v>
      </c>
      <c r="CD57" s="74">
        <f t="shared" si="19"/>
        <v>3363</v>
      </c>
      <c r="CE57" s="174">
        <v>357</v>
      </c>
      <c r="CF57" s="74">
        <f t="shared" si="20"/>
        <v>1071</v>
      </c>
      <c r="CG57" s="174">
        <v>3107</v>
      </c>
      <c r="CH57" s="74">
        <f t="shared" si="21"/>
        <v>18642</v>
      </c>
      <c r="CI57" s="174"/>
      <c r="CJ57" s="174">
        <v>13</v>
      </c>
      <c r="CK57" s="174">
        <v>13</v>
      </c>
      <c r="CL57" s="100">
        <f t="shared" si="22"/>
        <v>1775.0769230769231</v>
      </c>
      <c r="CM57" s="308" t="str">
        <f>CA57</f>
        <v>VIERNES</v>
      </c>
      <c r="CN57" s="318">
        <f>CB57</f>
        <v>42517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VIERNES</v>
      </c>
      <c r="CZ57" s="306">
        <f>CN57</f>
        <v>42517</v>
      </c>
      <c r="DA57" s="99">
        <v>701</v>
      </c>
      <c r="DB57" s="83">
        <f t="shared" si="27"/>
        <v>2453.5</v>
      </c>
      <c r="DC57" s="174">
        <v>87</v>
      </c>
      <c r="DD57" s="83">
        <f t="shared" si="28"/>
        <v>304.5</v>
      </c>
      <c r="DE57" s="174">
        <v>3023</v>
      </c>
      <c r="DF57" s="83">
        <f t="shared" si="29"/>
        <v>21161</v>
      </c>
      <c r="DG57" s="174"/>
      <c r="DH57" s="174">
        <v>14</v>
      </c>
      <c r="DI57" s="174">
        <v>14</v>
      </c>
      <c r="DJ57" s="100">
        <f t="shared" si="30"/>
        <v>1708.5</v>
      </c>
      <c r="DK57" s="308" t="str">
        <f>CY57</f>
        <v>VIERNES</v>
      </c>
      <c r="DL57" s="310">
        <f>CZ57</f>
        <v>42517</v>
      </c>
      <c r="DM57" s="102">
        <v>31</v>
      </c>
      <c r="DN57" s="74">
        <f t="shared" si="31"/>
        <v>116.25</v>
      </c>
      <c r="DO57" s="1">
        <v>110</v>
      </c>
      <c r="DP57" s="74">
        <f t="shared" si="32"/>
        <v>412.5</v>
      </c>
      <c r="DQ57" s="1">
        <v>479</v>
      </c>
      <c r="DR57" s="74">
        <f t="shared" si="33"/>
        <v>3592.5</v>
      </c>
      <c r="DS57" s="1"/>
      <c r="DT57" s="1">
        <v>4</v>
      </c>
      <c r="DU57" s="110">
        <f t="shared" si="34"/>
        <v>4</v>
      </c>
      <c r="DV57" s="108">
        <f t="shared" si="35"/>
        <v>1030.3125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1905</v>
      </c>
      <c r="BF58" s="82">
        <f t="shared" si="36"/>
        <v>6667.5</v>
      </c>
      <c r="BG58" s="79">
        <v>544</v>
      </c>
      <c r="BH58" s="82">
        <f t="shared" si="14"/>
        <v>1904</v>
      </c>
      <c r="BI58" s="79">
        <v>6525</v>
      </c>
      <c r="BJ58" s="82">
        <f t="shared" si="15"/>
        <v>45675</v>
      </c>
      <c r="BK58" s="79">
        <v>31</v>
      </c>
      <c r="BL58" s="174">
        <v>30</v>
      </c>
      <c r="BM58" s="174">
        <v>29</v>
      </c>
      <c r="BN58" s="119">
        <f t="shared" si="9"/>
        <v>1870.5689655172414</v>
      </c>
      <c r="BO58" s="309"/>
      <c r="BP58" s="315"/>
      <c r="BQ58" s="99">
        <v>2051</v>
      </c>
      <c r="BR58" s="83">
        <f t="shared" si="16"/>
        <v>7178.5</v>
      </c>
      <c r="BS58" s="174">
        <v>370</v>
      </c>
      <c r="BT58" s="83">
        <f t="shared" si="39"/>
        <v>1295</v>
      </c>
      <c r="BU58" s="174">
        <v>8470</v>
      </c>
      <c r="BV58" s="83">
        <f t="shared" si="40"/>
        <v>59290</v>
      </c>
      <c r="BW58" s="174">
        <v>33</v>
      </c>
      <c r="BX58" s="174">
        <v>30</v>
      </c>
      <c r="BY58" s="174">
        <v>32</v>
      </c>
      <c r="BZ58" s="100">
        <f t="shared" si="10"/>
        <v>2117.609375</v>
      </c>
      <c r="CA58" s="309"/>
      <c r="CB58" s="317"/>
      <c r="CC58" s="99">
        <v>1116</v>
      </c>
      <c r="CD58" s="74">
        <f t="shared" si="19"/>
        <v>3348</v>
      </c>
      <c r="CE58" s="174">
        <v>289</v>
      </c>
      <c r="CF58" s="74">
        <f t="shared" si="20"/>
        <v>867</v>
      </c>
      <c r="CG58" s="174">
        <v>3332</v>
      </c>
      <c r="CH58" s="74">
        <f t="shared" si="21"/>
        <v>19992</v>
      </c>
      <c r="CI58" s="174">
        <v>16</v>
      </c>
      <c r="CJ58" s="174">
        <v>14</v>
      </c>
      <c r="CK58" s="174">
        <v>13</v>
      </c>
      <c r="CL58" s="100">
        <f t="shared" si="22"/>
        <v>1862.0769230769231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621</v>
      </c>
      <c r="DB58" s="83">
        <f t="shared" si="27"/>
        <v>2173.5</v>
      </c>
      <c r="DC58" s="174">
        <v>106</v>
      </c>
      <c r="DD58" s="83">
        <f t="shared" si="28"/>
        <v>371</v>
      </c>
      <c r="DE58" s="174">
        <v>3009</v>
      </c>
      <c r="DF58" s="83">
        <f t="shared" si="29"/>
        <v>21063</v>
      </c>
      <c r="DG58" s="174">
        <v>14</v>
      </c>
      <c r="DH58" s="174">
        <v>13</v>
      </c>
      <c r="DI58" s="174">
        <v>14</v>
      </c>
      <c r="DJ58" s="100">
        <f t="shared" si="30"/>
        <v>1686.25</v>
      </c>
      <c r="DK58" s="309"/>
      <c r="DL58" s="311"/>
      <c r="DM58" s="102">
        <v>35</v>
      </c>
      <c r="DN58" s="74">
        <f t="shared" si="31"/>
        <v>131.25</v>
      </c>
      <c r="DO58" s="1">
        <v>106</v>
      </c>
      <c r="DP58" s="74">
        <f t="shared" si="32"/>
        <v>397.5</v>
      </c>
      <c r="DQ58" s="1">
        <v>353</v>
      </c>
      <c r="DR58" s="74">
        <f t="shared" si="33"/>
        <v>2647.5</v>
      </c>
      <c r="DS58" s="1">
        <v>4</v>
      </c>
      <c r="DT58" s="1">
        <v>2</v>
      </c>
      <c r="DU58" s="110">
        <f t="shared" si="34"/>
        <v>2</v>
      </c>
      <c r="DV58" s="108">
        <f t="shared" si="35"/>
        <v>1588.125</v>
      </c>
    </row>
    <row r="59" spans="8:126" ht="15.75" thickTop="1" x14ac:dyDescent="0.25">
      <c r="BC59" s="308" t="str">
        <f>C32</f>
        <v>SABADO</v>
      </c>
      <c r="BD59" s="312">
        <f>AU32</f>
        <v>42518</v>
      </c>
      <c r="BE59" s="135">
        <v>834</v>
      </c>
      <c r="BF59" s="82">
        <f t="shared" si="36"/>
        <v>2919</v>
      </c>
      <c r="BG59" s="79">
        <v>309</v>
      </c>
      <c r="BH59" s="82">
        <f t="shared" si="14"/>
        <v>1081.5</v>
      </c>
      <c r="BI59" s="79">
        <v>4083</v>
      </c>
      <c r="BJ59" s="82">
        <f t="shared" si="15"/>
        <v>28581</v>
      </c>
      <c r="BK59" s="79"/>
      <c r="BL59" s="174">
        <v>21</v>
      </c>
      <c r="BM59" s="174">
        <v>21</v>
      </c>
      <c r="BN59" s="119">
        <f t="shared" si="9"/>
        <v>1551.5</v>
      </c>
      <c r="BO59" s="308" t="str">
        <f>BC59</f>
        <v>SABADO</v>
      </c>
      <c r="BP59" s="314">
        <f>BD59</f>
        <v>42518</v>
      </c>
      <c r="BQ59" s="99">
        <v>1098</v>
      </c>
      <c r="BR59" s="83">
        <f t="shared" si="16"/>
        <v>3843</v>
      </c>
      <c r="BS59" s="174">
        <v>236</v>
      </c>
      <c r="BT59" s="83">
        <f t="shared" si="39"/>
        <v>826</v>
      </c>
      <c r="BU59" s="174">
        <v>6552</v>
      </c>
      <c r="BV59" s="83">
        <f t="shared" si="40"/>
        <v>45864</v>
      </c>
      <c r="BW59" s="174"/>
      <c r="BX59" s="174">
        <v>21</v>
      </c>
      <c r="BY59" s="174">
        <v>21</v>
      </c>
      <c r="BZ59" s="100">
        <f t="shared" si="10"/>
        <v>2406.3333333333335</v>
      </c>
      <c r="CA59" s="308" t="str">
        <f>BO59</f>
        <v>SABADO</v>
      </c>
      <c r="CB59" s="316">
        <f>BP59</f>
        <v>42518</v>
      </c>
      <c r="CC59" s="99">
        <v>528</v>
      </c>
      <c r="CD59" s="74">
        <f t="shared" si="19"/>
        <v>1584</v>
      </c>
      <c r="CE59" s="174">
        <v>268</v>
      </c>
      <c r="CF59" s="74">
        <f t="shared" si="20"/>
        <v>804</v>
      </c>
      <c r="CG59" s="174">
        <v>2528</v>
      </c>
      <c r="CH59" s="74">
        <f t="shared" si="21"/>
        <v>15168</v>
      </c>
      <c r="CI59" s="174"/>
      <c r="CJ59" s="174">
        <v>11</v>
      </c>
      <c r="CK59" s="174">
        <v>11</v>
      </c>
      <c r="CL59" s="100">
        <f t="shared" si="22"/>
        <v>1596</v>
      </c>
      <c r="CM59" s="308" t="str">
        <f>CA59</f>
        <v>SABADO</v>
      </c>
      <c r="CN59" s="318">
        <f>CB59</f>
        <v>42518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SABADO</v>
      </c>
      <c r="CZ59" s="306">
        <f>CN59</f>
        <v>42518</v>
      </c>
      <c r="DA59" s="99">
        <v>465</v>
      </c>
      <c r="DB59" s="83">
        <f t="shared" si="27"/>
        <v>1627.5</v>
      </c>
      <c r="DC59" s="174">
        <v>123</v>
      </c>
      <c r="DD59" s="83">
        <f t="shared" si="28"/>
        <v>430.5</v>
      </c>
      <c r="DE59" s="174">
        <v>2336</v>
      </c>
      <c r="DF59" s="83">
        <f t="shared" si="29"/>
        <v>16352</v>
      </c>
      <c r="DG59" s="174"/>
      <c r="DH59" s="174">
        <v>13</v>
      </c>
      <c r="DI59" s="174">
        <v>13</v>
      </c>
      <c r="DJ59" s="100">
        <f t="shared" si="30"/>
        <v>1416.1538461538462</v>
      </c>
      <c r="DK59" s="308" t="str">
        <f>CY59</f>
        <v>SABADO</v>
      </c>
      <c r="DL59" s="310">
        <f>CZ59</f>
        <v>42518</v>
      </c>
      <c r="DM59" s="102">
        <v>9</v>
      </c>
      <c r="DN59" s="74">
        <f t="shared" si="31"/>
        <v>33.75</v>
      </c>
      <c r="DO59" s="1">
        <v>92</v>
      </c>
      <c r="DP59" s="74">
        <f t="shared" si="32"/>
        <v>345</v>
      </c>
      <c r="DQ59" s="1">
        <v>306</v>
      </c>
      <c r="DR59" s="74">
        <f t="shared" si="33"/>
        <v>2295</v>
      </c>
      <c r="DS59" s="1"/>
      <c r="DT59" s="1">
        <v>3</v>
      </c>
      <c r="DU59" s="110">
        <f t="shared" si="34"/>
        <v>3</v>
      </c>
      <c r="DV59" s="108">
        <f t="shared" si="35"/>
        <v>891.25</v>
      </c>
    </row>
    <row r="60" spans="8:126" ht="15.75" thickBot="1" x14ac:dyDescent="0.3">
      <c r="BC60" s="309"/>
      <c r="BD60" s="313"/>
      <c r="BE60" s="135">
        <v>763</v>
      </c>
      <c r="BF60" s="82">
        <f t="shared" si="36"/>
        <v>2670.5</v>
      </c>
      <c r="BG60" s="79">
        <v>455</v>
      </c>
      <c r="BH60" s="82">
        <f t="shared" si="14"/>
        <v>1592.5</v>
      </c>
      <c r="BI60" s="79">
        <v>4349</v>
      </c>
      <c r="BJ60" s="82">
        <f t="shared" si="15"/>
        <v>30443</v>
      </c>
      <c r="BK60" s="79">
        <v>23</v>
      </c>
      <c r="BL60" s="174">
        <v>19</v>
      </c>
      <c r="BM60" s="174">
        <v>19</v>
      </c>
      <c r="BN60" s="119">
        <f t="shared" si="9"/>
        <v>1826.6315789473683</v>
      </c>
      <c r="BO60" s="309"/>
      <c r="BP60" s="315"/>
      <c r="BQ60" s="99">
        <v>823</v>
      </c>
      <c r="BR60" s="83">
        <f t="shared" si="16"/>
        <v>2880.5</v>
      </c>
      <c r="BS60" s="174">
        <v>286</v>
      </c>
      <c r="BT60" s="83">
        <f t="shared" si="39"/>
        <v>1001</v>
      </c>
      <c r="BU60" s="174">
        <v>5463</v>
      </c>
      <c r="BV60" s="83">
        <f t="shared" si="40"/>
        <v>38241</v>
      </c>
      <c r="BW60" s="174">
        <v>21</v>
      </c>
      <c r="BX60" s="174">
        <v>16</v>
      </c>
      <c r="BY60" s="174">
        <v>16</v>
      </c>
      <c r="BZ60" s="100">
        <f t="shared" si="10"/>
        <v>2632.65625</v>
      </c>
      <c r="CA60" s="309"/>
      <c r="CB60" s="317"/>
      <c r="CC60" s="99">
        <v>450</v>
      </c>
      <c r="CD60" s="74">
        <f t="shared" si="19"/>
        <v>1350</v>
      </c>
      <c r="CE60" s="174">
        <v>175</v>
      </c>
      <c r="CF60" s="74">
        <f t="shared" si="20"/>
        <v>525</v>
      </c>
      <c r="CG60" s="174">
        <v>1916</v>
      </c>
      <c r="CH60" s="74">
        <f t="shared" si="21"/>
        <v>11496</v>
      </c>
      <c r="CI60" s="174">
        <v>12</v>
      </c>
      <c r="CJ60" s="174">
        <v>10</v>
      </c>
      <c r="CK60" s="174">
        <v>10</v>
      </c>
      <c r="CL60" s="100">
        <f t="shared" si="22"/>
        <v>1337.1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284</v>
      </c>
      <c r="DB60" s="83">
        <f t="shared" si="27"/>
        <v>994</v>
      </c>
      <c r="DC60" s="174">
        <v>150</v>
      </c>
      <c r="DD60" s="83">
        <f t="shared" si="28"/>
        <v>525</v>
      </c>
      <c r="DE60" s="174">
        <v>1791</v>
      </c>
      <c r="DF60" s="83">
        <f t="shared" si="29"/>
        <v>12537</v>
      </c>
      <c r="DG60" s="174">
        <v>14</v>
      </c>
      <c r="DH60" s="174">
        <v>7</v>
      </c>
      <c r="DI60" s="174">
        <v>7</v>
      </c>
      <c r="DJ60" s="100">
        <f t="shared" si="30"/>
        <v>2008</v>
      </c>
      <c r="DK60" s="309"/>
      <c r="DL60" s="311"/>
      <c r="DM60" s="102">
        <v>11</v>
      </c>
      <c r="DN60" s="74">
        <f t="shared" si="31"/>
        <v>41.25</v>
      </c>
      <c r="DO60" s="1">
        <v>78</v>
      </c>
      <c r="DP60" s="74">
        <f t="shared" si="32"/>
        <v>292.5</v>
      </c>
      <c r="DQ60" s="1">
        <v>409</v>
      </c>
      <c r="DR60" s="74">
        <f t="shared" si="33"/>
        <v>3067.5</v>
      </c>
      <c r="DS60" s="1">
        <v>3</v>
      </c>
      <c r="DT60" s="1">
        <v>3</v>
      </c>
      <c r="DU60" s="110">
        <f t="shared" si="34"/>
        <v>3</v>
      </c>
      <c r="DV60" s="108">
        <f t="shared" si="35"/>
        <v>1133.75</v>
      </c>
    </row>
    <row r="61" spans="8:126" x14ac:dyDescent="0.25">
      <c r="BC61" s="308" t="str">
        <f>C33</f>
        <v xml:space="preserve">DOMINGO </v>
      </c>
      <c r="BD61" s="312">
        <f>AU33</f>
        <v>42519</v>
      </c>
      <c r="BE61" s="135">
        <v>484</v>
      </c>
      <c r="BF61" s="82">
        <f t="shared" si="36"/>
        <v>1694</v>
      </c>
      <c r="BG61" s="79">
        <v>309</v>
      </c>
      <c r="BH61" s="82">
        <f t="shared" si="14"/>
        <v>1081.5</v>
      </c>
      <c r="BI61" s="79">
        <v>2800</v>
      </c>
      <c r="BJ61" s="82">
        <f t="shared" si="15"/>
        <v>19600</v>
      </c>
      <c r="BK61" s="79"/>
      <c r="BL61" s="174">
        <v>16</v>
      </c>
      <c r="BM61" s="174">
        <v>16</v>
      </c>
      <c r="BN61" s="119">
        <f t="shared" si="9"/>
        <v>1398.46875</v>
      </c>
      <c r="BO61" s="308" t="str">
        <f>BC61</f>
        <v xml:space="preserve">DOMINGO </v>
      </c>
      <c r="BP61" s="314">
        <f>BD61</f>
        <v>42519</v>
      </c>
      <c r="BQ61" s="99">
        <v>434</v>
      </c>
      <c r="BR61" s="83">
        <f t="shared" si="16"/>
        <v>1519</v>
      </c>
      <c r="BS61" s="174">
        <v>211</v>
      </c>
      <c r="BT61" s="83">
        <f t="shared" si="39"/>
        <v>738.5</v>
      </c>
      <c r="BU61" s="174">
        <v>3861</v>
      </c>
      <c r="BV61" s="83">
        <f t="shared" si="40"/>
        <v>27027</v>
      </c>
      <c r="BW61" s="174"/>
      <c r="BX61" s="174">
        <v>19</v>
      </c>
      <c r="BY61" s="174">
        <v>19</v>
      </c>
      <c r="BZ61" s="100">
        <f t="shared" si="10"/>
        <v>1541.2894736842106</v>
      </c>
      <c r="CA61" s="308" t="str">
        <f>BO61</f>
        <v xml:space="preserve">DOMINGO </v>
      </c>
      <c r="CB61" s="316">
        <f>BP61</f>
        <v>42519</v>
      </c>
      <c r="CC61" s="99">
        <v>195</v>
      </c>
      <c r="CD61" s="74">
        <f t="shared" si="19"/>
        <v>585</v>
      </c>
      <c r="CE61" s="174">
        <v>101</v>
      </c>
      <c r="CF61" s="74">
        <f t="shared" si="20"/>
        <v>303</v>
      </c>
      <c r="CG61" s="174">
        <v>1120</v>
      </c>
      <c r="CH61" s="74">
        <f t="shared" si="21"/>
        <v>6720</v>
      </c>
      <c r="CI61" s="174"/>
      <c r="CJ61" s="174">
        <v>9</v>
      </c>
      <c r="CK61" s="174">
        <v>9</v>
      </c>
      <c r="CL61" s="100">
        <f t="shared" si="22"/>
        <v>845.33333333333337</v>
      </c>
      <c r="CM61" s="308" t="str">
        <f>CA61</f>
        <v xml:space="preserve">DOMINGO </v>
      </c>
      <c r="CN61" s="318">
        <f>CB61</f>
        <v>42519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 xml:space="preserve">DOMINGO </v>
      </c>
      <c r="CZ61" s="306">
        <f>CN61</f>
        <v>42519</v>
      </c>
      <c r="DA61" s="99">
        <v>102</v>
      </c>
      <c r="DB61" s="83">
        <f t="shared" si="27"/>
        <v>357</v>
      </c>
      <c r="DC61" s="174">
        <v>96</v>
      </c>
      <c r="DD61" s="83">
        <f t="shared" si="28"/>
        <v>336</v>
      </c>
      <c r="DE61" s="174">
        <v>719</v>
      </c>
      <c r="DF61" s="83">
        <f t="shared" si="29"/>
        <v>5033</v>
      </c>
      <c r="DG61" s="174"/>
      <c r="DH61" s="174">
        <v>5</v>
      </c>
      <c r="DI61" s="174">
        <v>5</v>
      </c>
      <c r="DJ61" s="100">
        <f t="shared" si="30"/>
        <v>1145.2</v>
      </c>
      <c r="DK61" s="308" t="str">
        <f>CY61</f>
        <v xml:space="preserve">DOMINGO </v>
      </c>
      <c r="DL61" s="310">
        <f>CZ61</f>
        <v>42519</v>
      </c>
      <c r="DM61" s="102">
        <v>0</v>
      </c>
      <c r="DN61" s="74">
        <f t="shared" si="31"/>
        <v>0</v>
      </c>
      <c r="DO61" s="1">
        <v>74</v>
      </c>
      <c r="DP61" s="74">
        <f t="shared" si="32"/>
        <v>277.5</v>
      </c>
      <c r="DQ61" s="1">
        <v>249</v>
      </c>
      <c r="DR61" s="74">
        <f t="shared" si="33"/>
        <v>1867.5</v>
      </c>
      <c r="DS61" s="1"/>
      <c r="DT61" s="1">
        <v>3</v>
      </c>
      <c r="DU61" s="110">
        <f t="shared" si="34"/>
        <v>3</v>
      </c>
      <c r="DV61" s="108">
        <f t="shared" si="35"/>
        <v>715</v>
      </c>
    </row>
    <row r="62" spans="8:126" ht="15.75" thickBot="1" x14ac:dyDescent="0.3">
      <c r="BC62" s="309"/>
      <c r="BD62" s="313"/>
      <c r="BE62" s="135">
        <v>625</v>
      </c>
      <c r="BF62" s="82">
        <f t="shared" si="36"/>
        <v>2187.5</v>
      </c>
      <c r="BG62" s="79">
        <v>489</v>
      </c>
      <c r="BH62" s="82">
        <f t="shared" si="14"/>
        <v>1711.5</v>
      </c>
      <c r="BI62" s="79">
        <v>3894</v>
      </c>
      <c r="BJ62" s="82">
        <f t="shared" si="15"/>
        <v>27258</v>
      </c>
      <c r="BK62" s="79">
        <v>21</v>
      </c>
      <c r="BL62" s="174">
        <v>21</v>
      </c>
      <c r="BM62" s="174">
        <v>21</v>
      </c>
      <c r="BN62" s="119">
        <f t="shared" si="9"/>
        <v>1483.6666666666667</v>
      </c>
      <c r="BO62" s="309"/>
      <c r="BP62" s="315"/>
      <c r="BQ62" s="99">
        <v>478</v>
      </c>
      <c r="BR62" s="83">
        <f t="shared" si="16"/>
        <v>1673</v>
      </c>
      <c r="BS62" s="174">
        <v>288</v>
      </c>
      <c r="BT62" s="83">
        <f t="shared" si="39"/>
        <v>1008</v>
      </c>
      <c r="BU62" s="174">
        <v>4269</v>
      </c>
      <c r="BV62" s="83">
        <f t="shared" si="40"/>
        <v>29883</v>
      </c>
      <c r="BW62" s="174">
        <v>19</v>
      </c>
      <c r="BX62" s="174">
        <v>16</v>
      </c>
      <c r="BY62" s="174">
        <v>16</v>
      </c>
      <c r="BZ62" s="100">
        <f t="shared" si="10"/>
        <v>2035.25</v>
      </c>
      <c r="CA62" s="309"/>
      <c r="CB62" s="317"/>
      <c r="CC62" s="99">
        <v>219</v>
      </c>
      <c r="CD62" s="74">
        <f t="shared" si="19"/>
        <v>657</v>
      </c>
      <c r="CE62" s="174">
        <v>190</v>
      </c>
      <c r="CF62" s="74">
        <f t="shared" si="20"/>
        <v>570</v>
      </c>
      <c r="CG62" s="174">
        <v>1276</v>
      </c>
      <c r="CH62" s="74">
        <f t="shared" si="21"/>
        <v>7656</v>
      </c>
      <c r="CI62" s="174">
        <v>9</v>
      </c>
      <c r="CJ62" s="174">
        <v>9</v>
      </c>
      <c r="CK62" s="174">
        <v>9</v>
      </c>
      <c r="CL62" s="100">
        <f t="shared" si="22"/>
        <v>987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97</v>
      </c>
      <c r="DB62" s="83">
        <f t="shared" si="27"/>
        <v>339.5</v>
      </c>
      <c r="DC62" s="174">
        <v>37</v>
      </c>
      <c r="DD62" s="83">
        <f t="shared" si="28"/>
        <v>129.5</v>
      </c>
      <c r="DE62" s="174">
        <v>799</v>
      </c>
      <c r="DF62" s="83">
        <f t="shared" si="29"/>
        <v>5593</v>
      </c>
      <c r="DG62" s="174">
        <v>6</v>
      </c>
      <c r="DH62" s="174">
        <v>6</v>
      </c>
      <c r="DI62" s="174">
        <v>6</v>
      </c>
      <c r="DJ62" s="100">
        <f t="shared" si="30"/>
        <v>1010.3333333333334</v>
      </c>
      <c r="DK62" s="309"/>
      <c r="DL62" s="311"/>
      <c r="DM62" s="102">
        <v>0</v>
      </c>
      <c r="DN62" s="74">
        <f t="shared" si="31"/>
        <v>0</v>
      </c>
      <c r="DO62" s="1">
        <v>30</v>
      </c>
      <c r="DP62" s="74">
        <f t="shared" si="32"/>
        <v>112.5</v>
      </c>
      <c r="DQ62" s="1">
        <v>112</v>
      </c>
      <c r="DR62" s="74">
        <f t="shared" si="33"/>
        <v>840</v>
      </c>
      <c r="DS62" s="1">
        <v>3</v>
      </c>
      <c r="DT62" s="1">
        <v>2</v>
      </c>
      <c r="DU62" s="110">
        <f t="shared" si="34"/>
        <v>2</v>
      </c>
      <c r="DV62" s="108">
        <f t="shared" si="35"/>
        <v>476.25</v>
      </c>
    </row>
    <row r="63" spans="8:126" x14ac:dyDescent="0.25">
      <c r="BC63" s="308" t="str">
        <f>C34</f>
        <v>LUNES</v>
      </c>
      <c r="BD63" s="312">
        <f>AU34</f>
        <v>42520</v>
      </c>
      <c r="BE63" s="135">
        <v>1706</v>
      </c>
      <c r="BF63" s="82">
        <f t="shared" si="36"/>
        <v>5971</v>
      </c>
      <c r="BG63" s="79">
        <v>221</v>
      </c>
      <c r="BH63" s="82">
        <f t="shared" si="14"/>
        <v>773.5</v>
      </c>
      <c r="BI63" s="79">
        <v>4994</v>
      </c>
      <c r="BJ63" s="82">
        <f t="shared" si="15"/>
        <v>34958</v>
      </c>
      <c r="BK63" s="79"/>
      <c r="BL63" s="174">
        <v>24</v>
      </c>
      <c r="BM63" s="174">
        <v>23</v>
      </c>
      <c r="BN63" s="119">
        <f t="shared" si="9"/>
        <v>1813.1521739130435</v>
      </c>
      <c r="BO63" s="308" t="str">
        <f t="shared" ref="BO63:BP65" si="47">BC63</f>
        <v>LUNES</v>
      </c>
      <c r="BP63" s="314">
        <f t="shared" si="47"/>
        <v>42520</v>
      </c>
      <c r="BQ63" s="99">
        <v>2226</v>
      </c>
      <c r="BR63" s="83">
        <f t="shared" si="16"/>
        <v>7791</v>
      </c>
      <c r="BS63" s="174">
        <v>259</v>
      </c>
      <c r="BT63" s="83">
        <f t="shared" si="39"/>
        <v>906.5</v>
      </c>
      <c r="BU63" s="174">
        <v>8660</v>
      </c>
      <c r="BV63" s="83">
        <f t="shared" si="40"/>
        <v>60620</v>
      </c>
      <c r="BW63" s="174"/>
      <c r="BX63" s="174">
        <v>29</v>
      </c>
      <c r="BY63" s="174">
        <v>29</v>
      </c>
      <c r="BZ63" s="100">
        <f t="shared" si="10"/>
        <v>2390.2586206896553</v>
      </c>
      <c r="CA63" s="308" t="str">
        <f t="shared" ref="CA63:CB65" si="48">BO63</f>
        <v>LUNES</v>
      </c>
      <c r="CB63" s="316">
        <f t="shared" si="48"/>
        <v>42520</v>
      </c>
      <c r="CC63" s="99">
        <v>968</v>
      </c>
      <c r="CD63" s="74">
        <f t="shared" si="19"/>
        <v>2904</v>
      </c>
      <c r="CE63" s="174">
        <v>345</v>
      </c>
      <c r="CF63" s="74">
        <f t="shared" si="20"/>
        <v>1035</v>
      </c>
      <c r="CG63" s="174">
        <v>3370</v>
      </c>
      <c r="CH63" s="74">
        <f t="shared" si="21"/>
        <v>20220</v>
      </c>
      <c r="CI63" s="174"/>
      <c r="CJ63" s="174">
        <v>17</v>
      </c>
      <c r="CK63" s="174">
        <v>17</v>
      </c>
      <c r="CL63" s="100">
        <f t="shared" si="22"/>
        <v>1421.1176470588234</v>
      </c>
      <c r="CM63" s="308" t="str">
        <f t="shared" ref="CM63:CN65" si="49">CA63</f>
        <v>LUNES</v>
      </c>
      <c r="CN63" s="318">
        <f t="shared" si="49"/>
        <v>42520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:CZ65" si="50">CM63</f>
        <v>LUNES</v>
      </c>
      <c r="CZ63" s="306">
        <f t="shared" si="50"/>
        <v>42520</v>
      </c>
      <c r="DA63" s="99">
        <v>699</v>
      </c>
      <c r="DB63" s="83">
        <f t="shared" si="27"/>
        <v>2446.5</v>
      </c>
      <c r="DC63" s="174">
        <v>59</v>
      </c>
      <c r="DD63" s="83">
        <f t="shared" si="28"/>
        <v>206.5</v>
      </c>
      <c r="DE63" s="174">
        <v>3071</v>
      </c>
      <c r="DF63" s="83">
        <f t="shared" si="29"/>
        <v>21497</v>
      </c>
      <c r="DG63" s="174"/>
      <c r="DH63" s="174">
        <v>14</v>
      </c>
      <c r="DI63" s="174">
        <v>14</v>
      </c>
      <c r="DJ63" s="100">
        <f t="shared" si="30"/>
        <v>1725</v>
      </c>
      <c r="DK63" s="308" t="str">
        <f t="shared" ref="DK63:DL65" si="51">CY63</f>
        <v>LUNES</v>
      </c>
      <c r="DL63" s="310">
        <f t="shared" si="51"/>
        <v>42520</v>
      </c>
      <c r="DM63" s="102">
        <v>0</v>
      </c>
      <c r="DN63" s="74">
        <f t="shared" si="31"/>
        <v>0</v>
      </c>
      <c r="DO63" s="1">
        <v>12</v>
      </c>
      <c r="DP63" s="74">
        <f t="shared" si="32"/>
        <v>45</v>
      </c>
      <c r="DQ63" s="1">
        <v>39</v>
      </c>
      <c r="DR63" s="74">
        <f t="shared" si="33"/>
        <v>292.5</v>
      </c>
      <c r="DS63" s="1"/>
      <c r="DT63" s="1">
        <v>1</v>
      </c>
      <c r="DU63" s="110">
        <f t="shared" si="34"/>
        <v>1</v>
      </c>
      <c r="DV63" s="108">
        <f t="shared" si="35"/>
        <v>337.5</v>
      </c>
    </row>
    <row r="64" spans="8:126" ht="15.75" thickBot="1" x14ac:dyDescent="0.3">
      <c r="BC64" s="309"/>
      <c r="BD64" s="313"/>
      <c r="BE64" s="135">
        <v>1776</v>
      </c>
      <c r="BF64" s="82">
        <f t="shared" si="36"/>
        <v>6216</v>
      </c>
      <c r="BG64" s="79">
        <v>410</v>
      </c>
      <c r="BH64" s="82">
        <f t="shared" si="14"/>
        <v>1435</v>
      </c>
      <c r="BI64" s="79">
        <v>5994</v>
      </c>
      <c r="BJ64" s="82">
        <f t="shared" si="15"/>
        <v>41958</v>
      </c>
      <c r="BK64" s="79">
        <v>27</v>
      </c>
      <c r="BL64" s="174">
        <v>25</v>
      </c>
      <c r="BM64" s="174">
        <v>23</v>
      </c>
      <c r="BN64" s="119">
        <f t="shared" si="9"/>
        <v>2156.913043478261</v>
      </c>
      <c r="BO64" s="309"/>
      <c r="BP64" s="315"/>
      <c r="BQ64" s="99">
        <v>2086</v>
      </c>
      <c r="BR64" s="83">
        <f t="shared" si="16"/>
        <v>7301</v>
      </c>
      <c r="BS64" s="174">
        <v>365</v>
      </c>
      <c r="BT64" s="83">
        <f t="shared" si="39"/>
        <v>1277.5</v>
      </c>
      <c r="BU64" s="174">
        <v>8495</v>
      </c>
      <c r="BV64" s="83">
        <f t="shared" si="40"/>
        <v>59465</v>
      </c>
      <c r="BW64" s="174">
        <v>32</v>
      </c>
      <c r="BX64" s="174">
        <v>31</v>
      </c>
      <c r="BY64" s="174">
        <v>29</v>
      </c>
      <c r="BZ64" s="100">
        <f t="shared" si="10"/>
        <v>2346.3275862068967</v>
      </c>
      <c r="CA64" s="309"/>
      <c r="CB64" s="317"/>
      <c r="CC64" s="99">
        <v>1255</v>
      </c>
      <c r="CD64" s="74">
        <f t="shared" si="19"/>
        <v>3765</v>
      </c>
      <c r="CE64" s="174">
        <v>205</v>
      </c>
      <c r="CF64" s="74">
        <f t="shared" si="20"/>
        <v>615</v>
      </c>
      <c r="CG64" s="174">
        <v>3577</v>
      </c>
      <c r="CH64" s="74">
        <f t="shared" si="21"/>
        <v>21462</v>
      </c>
      <c r="CI64" s="174">
        <v>20</v>
      </c>
      <c r="CJ64" s="174">
        <v>17</v>
      </c>
      <c r="CK64" s="174">
        <v>17</v>
      </c>
      <c r="CL64" s="100">
        <f t="shared" si="22"/>
        <v>1520.1176470588234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>
        <v>531</v>
      </c>
      <c r="DB64" s="83">
        <f t="shared" si="27"/>
        <v>1858.5</v>
      </c>
      <c r="DC64" s="174">
        <v>71</v>
      </c>
      <c r="DD64" s="83">
        <f t="shared" si="28"/>
        <v>248.5</v>
      </c>
      <c r="DE64" s="174">
        <v>2581</v>
      </c>
      <c r="DF64" s="83">
        <f t="shared" si="29"/>
        <v>18067</v>
      </c>
      <c r="DG64" s="174">
        <v>14</v>
      </c>
      <c r="DH64" s="174">
        <v>12</v>
      </c>
      <c r="DI64" s="174">
        <v>14</v>
      </c>
      <c r="DJ64" s="100">
        <f t="shared" si="30"/>
        <v>1441</v>
      </c>
      <c r="DK64" s="309"/>
      <c r="DL64" s="311"/>
      <c r="DM64" s="102">
        <v>26</v>
      </c>
      <c r="DN64" s="74">
        <f t="shared" si="31"/>
        <v>97.5</v>
      </c>
      <c r="DO64" s="1">
        <v>146</v>
      </c>
      <c r="DP64" s="74">
        <f t="shared" si="32"/>
        <v>547.5</v>
      </c>
      <c r="DQ64" s="1">
        <v>480</v>
      </c>
      <c r="DR64" s="74">
        <f t="shared" si="33"/>
        <v>3600</v>
      </c>
      <c r="DS64" s="1">
        <v>4</v>
      </c>
      <c r="DT64" s="1">
        <v>4</v>
      </c>
      <c r="DU64" s="110">
        <f t="shared" si="34"/>
        <v>4</v>
      </c>
      <c r="DV64" s="108">
        <f t="shared" si="35"/>
        <v>1061.25</v>
      </c>
    </row>
    <row r="65" spans="55:126" x14ac:dyDescent="0.25">
      <c r="BC65" s="308" t="str">
        <f>C35</f>
        <v>MARTES</v>
      </c>
      <c r="BD65" s="312">
        <f>AU35</f>
        <v>42521</v>
      </c>
      <c r="BE65" s="135">
        <v>2019</v>
      </c>
      <c r="BF65" s="82">
        <f t="shared" si="36"/>
        <v>7066.5</v>
      </c>
      <c r="BG65" s="79">
        <v>270</v>
      </c>
      <c r="BH65" s="82">
        <f t="shared" si="14"/>
        <v>945</v>
      </c>
      <c r="BI65" s="79">
        <v>5986</v>
      </c>
      <c r="BJ65" s="82">
        <f t="shared" si="15"/>
        <v>41902</v>
      </c>
      <c r="BK65" s="79"/>
      <c r="BL65" s="174">
        <v>28</v>
      </c>
      <c r="BM65" s="174">
        <v>28</v>
      </c>
      <c r="BN65" s="119">
        <f t="shared" si="9"/>
        <v>1782.625</v>
      </c>
      <c r="BO65" s="308" t="str">
        <f t="shared" ref="BO65" si="52">BC65</f>
        <v>MARTES</v>
      </c>
      <c r="BP65" s="314">
        <f t="shared" si="47"/>
        <v>42521</v>
      </c>
      <c r="BQ65" s="99">
        <v>2241</v>
      </c>
      <c r="BR65" s="83">
        <f t="shared" si="16"/>
        <v>7843.5</v>
      </c>
      <c r="BS65" s="174">
        <v>360</v>
      </c>
      <c r="BT65" s="83">
        <f t="shared" si="39"/>
        <v>1260</v>
      </c>
      <c r="BU65" s="174">
        <v>8607</v>
      </c>
      <c r="BV65" s="83">
        <f t="shared" si="40"/>
        <v>60249</v>
      </c>
      <c r="BW65" s="174"/>
      <c r="BX65" s="174">
        <v>32</v>
      </c>
      <c r="BY65" s="174">
        <v>33</v>
      </c>
      <c r="BZ65" s="100">
        <f t="shared" si="10"/>
        <v>2101.590909090909</v>
      </c>
      <c r="CA65" s="308" t="str">
        <f t="shared" ref="CA65" si="53">BO65</f>
        <v>MARTES</v>
      </c>
      <c r="CB65" s="316">
        <f t="shared" si="48"/>
        <v>42521</v>
      </c>
      <c r="CC65" s="99">
        <v>1100</v>
      </c>
      <c r="CD65" s="74">
        <f t="shared" si="19"/>
        <v>3300</v>
      </c>
      <c r="CE65" s="174">
        <v>421</v>
      </c>
      <c r="CF65" s="74">
        <f t="shared" si="20"/>
        <v>1263</v>
      </c>
      <c r="CG65" s="174">
        <v>3705</v>
      </c>
      <c r="CH65" s="74">
        <f t="shared" si="21"/>
        <v>22230</v>
      </c>
      <c r="CI65" s="174"/>
      <c r="CJ65" s="174">
        <v>17</v>
      </c>
      <c r="CK65" s="174">
        <v>17</v>
      </c>
      <c r="CL65" s="100">
        <f t="shared" si="22"/>
        <v>1576.0588235294117</v>
      </c>
      <c r="CM65" s="308" t="str">
        <f t="shared" ref="CM65" si="54">CA65</f>
        <v>MARTES</v>
      </c>
      <c r="CN65" s="318">
        <f t="shared" si="49"/>
        <v>42521</v>
      </c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 t="str">
        <f t="shared" ref="CY65" si="55">CM65</f>
        <v>MARTES</v>
      </c>
      <c r="CZ65" s="306">
        <f t="shared" si="50"/>
        <v>42521</v>
      </c>
      <c r="DA65" s="99">
        <v>648</v>
      </c>
      <c r="DB65" s="83">
        <f t="shared" si="27"/>
        <v>2268</v>
      </c>
      <c r="DC65" s="174">
        <v>88</v>
      </c>
      <c r="DD65" s="83">
        <f t="shared" si="28"/>
        <v>308</v>
      </c>
      <c r="DE65" s="174">
        <v>2884</v>
      </c>
      <c r="DF65" s="83">
        <f t="shared" si="29"/>
        <v>20188</v>
      </c>
      <c r="DG65" s="174"/>
      <c r="DH65" s="174">
        <v>12</v>
      </c>
      <c r="DI65" s="174">
        <v>12</v>
      </c>
      <c r="DJ65" s="100">
        <f t="shared" si="30"/>
        <v>1897</v>
      </c>
      <c r="DK65" s="308" t="str">
        <f t="shared" ref="DK65" si="56">CY65</f>
        <v>MARTES</v>
      </c>
      <c r="DL65" s="310">
        <f t="shared" si="51"/>
        <v>42521</v>
      </c>
      <c r="DM65" s="102">
        <v>42</v>
      </c>
      <c r="DN65" s="74">
        <f t="shared" si="31"/>
        <v>157.5</v>
      </c>
      <c r="DO65" s="1">
        <v>162</v>
      </c>
      <c r="DP65" s="74">
        <f t="shared" si="32"/>
        <v>607.5</v>
      </c>
      <c r="DQ65" s="1">
        <v>482</v>
      </c>
      <c r="DR65" s="74">
        <f t="shared" si="33"/>
        <v>3615</v>
      </c>
      <c r="DS65" s="1"/>
      <c r="DT65" s="1">
        <v>4</v>
      </c>
      <c r="DU65" s="110">
        <f t="shared" si="34"/>
        <v>4</v>
      </c>
      <c r="DV65" s="108">
        <f t="shared" si="35"/>
        <v>1095</v>
      </c>
    </row>
    <row r="66" spans="55:126" ht="15.75" thickBot="1" x14ac:dyDescent="0.3">
      <c r="BC66" s="309"/>
      <c r="BD66" s="313"/>
      <c r="BE66" s="95">
        <v>1939</v>
      </c>
      <c r="BF66" s="82">
        <f t="shared" si="36"/>
        <v>6786.5</v>
      </c>
      <c r="BG66" s="96">
        <v>395</v>
      </c>
      <c r="BH66" s="82">
        <f t="shared" si="14"/>
        <v>1382.5</v>
      </c>
      <c r="BI66" s="96">
        <v>6403</v>
      </c>
      <c r="BJ66" s="82">
        <f t="shared" si="15"/>
        <v>44821</v>
      </c>
      <c r="BK66" s="96">
        <v>28</v>
      </c>
      <c r="BL66" s="97">
        <v>27</v>
      </c>
      <c r="BM66" s="97">
        <v>28</v>
      </c>
      <c r="BN66" s="119">
        <f t="shared" si="9"/>
        <v>1892.5</v>
      </c>
      <c r="BO66" s="309"/>
      <c r="BP66" s="315"/>
      <c r="BQ66" s="120">
        <v>2139</v>
      </c>
      <c r="BR66" s="83">
        <f t="shared" si="16"/>
        <v>7486.5</v>
      </c>
      <c r="BS66" s="174">
        <v>272</v>
      </c>
      <c r="BT66" s="83">
        <f t="shared" si="39"/>
        <v>952</v>
      </c>
      <c r="BU66" s="174">
        <v>8459</v>
      </c>
      <c r="BV66" s="83">
        <f t="shared" si="40"/>
        <v>59213</v>
      </c>
      <c r="BW66" s="174">
        <v>33</v>
      </c>
      <c r="BX66" s="141">
        <v>30</v>
      </c>
      <c r="BY66" s="174">
        <v>33</v>
      </c>
      <c r="BZ66" s="100">
        <f t="shared" si="10"/>
        <v>2050.0454545454545</v>
      </c>
      <c r="CA66" s="309"/>
      <c r="CB66" s="317"/>
      <c r="CC66" s="99">
        <v>1097</v>
      </c>
      <c r="CD66" s="74">
        <f t="shared" si="19"/>
        <v>3291</v>
      </c>
      <c r="CE66" s="174">
        <v>222</v>
      </c>
      <c r="CF66" s="74">
        <f t="shared" si="20"/>
        <v>666</v>
      </c>
      <c r="CG66" s="174">
        <v>3229</v>
      </c>
      <c r="CH66" s="74">
        <f t="shared" si="21"/>
        <v>19374</v>
      </c>
      <c r="CI66" s="174">
        <v>17</v>
      </c>
      <c r="CJ66" s="141">
        <v>15</v>
      </c>
      <c r="CK66" s="174">
        <v>17</v>
      </c>
      <c r="CL66" s="100">
        <f t="shared" si="22"/>
        <v>1372.4117647058824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>
        <v>631</v>
      </c>
      <c r="DB66" s="83">
        <f t="shared" si="27"/>
        <v>2208.5</v>
      </c>
      <c r="DC66" s="174">
        <v>86</v>
      </c>
      <c r="DD66" s="83">
        <f t="shared" si="28"/>
        <v>301</v>
      </c>
      <c r="DE66" s="174">
        <v>2746</v>
      </c>
      <c r="DF66" s="83">
        <f t="shared" si="29"/>
        <v>19222</v>
      </c>
      <c r="DG66" s="174">
        <v>12</v>
      </c>
      <c r="DH66" s="141">
        <v>12</v>
      </c>
      <c r="DI66" s="174">
        <v>12</v>
      </c>
      <c r="DJ66" s="100">
        <f t="shared" si="30"/>
        <v>1810.9583333333333</v>
      </c>
      <c r="DK66" s="309"/>
      <c r="DL66" s="311"/>
      <c r="DM66" s="103">
        <v>42</v>
      </c>
      <c r="DN66" s="87">
        <f t="shared" si="31"/>
        <v>157.5</v>
      </c>
      <c r="DO66" s="84">
        <v>150</v>
      </c>
      <c r="DP66" s="87">
        <f t="shared" si="32"/>
        <v>562.5</v>
      </c>
      <c r="DQ66" s="84">
        <v>585</v>
      </c>
      <c r="DR66" s="87">
        <f t="shared" si="33"/>
        <v>4387.5</v>
      </c>
      <c r="DS66" s="84">
        <v>4</v>
      </c>
      <c r="DT66" s="84">
        <v>4</v>
      </c>
      <c r="DU66" s="110">
        <f t="shared" si="34"/>
        <v>4</v>
      </c>
      <c r="DV66" s="108">
        <f t="shared" si="35"/>
        <v>1276.875</v>
      </c>
    </row>
    <row r="67" spans="55:126" ht="15.75" thickBot="1" x14ac:dyDescent="0.3">
      <c r="BD67" s="122" t="s">
        <v>28</v>
      </c>
      <c r="BE67" s="286">
        <f t="shared" ref="BE67:BM67" si="57">SUM(BE5:BE66)</f>
        <v>102435</v>
      </c>
      <c r="BF67" s="82">
        <f t="shared" si="36"/>
        <v>358522.5</v>
      </c>
      <c r="BG67" s="93">
        <f t="shared" si="57"/>
        <v>22170</v>
      </c>
      <c r="BH67" s="82">
        <f t="shared" si="14"/>
        <v>77595</v>
      </c>
      <c r="BI67" s="93">
        <f t="shared" si="57"/>
        <v>312279</v>
      </c>
      <c r="BJ67" s="82">
        <f t="shared" si="15"/>
        <v>2185953</v>
      </c>
      <c r="BK67" s="93">
        <f t="shared" si="57"/>
        <v>793</v>
      </c>
      <c r="BL67" s="94">
        <f t="shared" si="57"/>
        <v>1486</v>
      </c>
      <c r="BM67" s="121">
        <f t="shared" si="57"/>
        <v>1490</v>
      </c>
      <c r="BN67" s="119">
        <f t="shared" si="9"/>
        <v>1759.7788590604027</v>
      </c>
      <c r="BO67" s="127"/>
      <c r="BP67" s="131" t="s">
        <v>28</v>
      </c>
      <c r="BQ67" s="101">
        <f>SUM(BQ5:BQ66)</f>
        <v>107930</v>
      </c>
      <c r="BR67" s="83">
        <f t="shared" si="16"/>
        <v>377755</v>
      </c>
      <c r="BS67" s="80">
        <f>SUM(BS5:BS66)</f>
        <v>17927</v>
      </c>
      <c r="BT67" s="83">
        <f t="shared" si="39"/>
        <v>62744.5</v>
      </c>
      <c r="BU67" s="80">
        <f>SUM(BU5:BU66)</f>
        <v>414676</v>
      </c>
      <c r="BV67" s="83">
        <f t="shared" si="40"/>
        <v>2902732</v>
      </c>
      <c r="BW67" s="76">
        <f>SUM(BW5:BW66)</f>
        <v>793</v>
      </c>
      <c r="BX67" s="142">
        <f>SUM(BX5:BX66)</f>
        <v>1504</v>
      </c>
      <c r="BY67" s="86">
        <f>SUM(BY5:BY66)</f>
        <v>1501</v>
      </c>
      <c r="BZ67" s="100">
        <f t="shared" si="10"/>
        <v>2227.3361092604932</v>
      </c>
      <c r="CB67" s="122" t="s">
        <v>28</v>
      </c>
      <c r="CC67" s="101">
        <f>SUM(CC5:CC66)</f>
        <v>76765</v>
      </c>
      <c r="CD67" s="74">
        <f t="shared" si="19"/>
        <v>230295</v>
      </c>
      <c r="CE67" s="80">
        <f>SUM(CE5:CE66)</f>
        <v>15899</v>
      </c>
      <c r="CF67" s="74">
        <f t="shared" si="20"/>
        <v>47697</v>
      </c>
      <c r="CG67" s="80">
        <f>SUM(CG5:CG66)</f>
        <v>190876</v>
      </c>
      <c r="CH67" s="74">
        <f t="shared" si="21"/>
        <v>1145256</v>
      </c>
      <c r="CI67" s="80">
        <f>SUM(CI5:CI66)</f>
        <v>531</v>
      </c>
      <c r="CJ67" s="174">
        <f>SUM(CJ5:CJ66)</f>
        <v>934</v>
      </c>
      <c r="CK67" s="86">
        <f>SUM(CK5:CK66)</f>
        <v>967</v>
      </c>
      <c r="CL67" s="100">
        <f t="shared" si="22"/>
        <v>1471.817993795243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34579</v>
      </c>
      <c r="DB67" s="83">
        <f t="shared" si="27"/>
        <v>121026.5</v>
      </c>
      <c r="DC67" s="80">
        <f>SUM(DC5:DC66)</f>
        <v>5164</v>
      </c>
      <c r="DD67" s="83">
        <f t="shared" si="28"/>
        <v>18074</v>
      </c>
      <c r="DE67" s="80">
        <f>SUM(DE5:DE66)</f>
        <v>144014</v>
      </c>
      <c r="DF67" s="83">
        <f t="shared" si="29"/>
        <v>1008098</v>
      </c>
      <c r="DG67" s="80">
        <f>SUM(DG5:DG66)</f>
        <v>378</v>
      </c>
      <c r="DH67" s="174">
        <f>SUM(DH5:DH66)</f>
        <v>699</v>
      </c>
      <c r="DI67" s="86">
        <f>SUM(DI5:DI66)</f>
        <v>709</v>
      </c>
      <c r="DJ67" s="100">
        <f t="shared" si="30"/>
        <v>1618.0514809590973</v>
      </c>
      <c r="DK67" s="130"/>
      <c r="DL67" s="105" t="s">
        <v>28</v>
      </c>
      <c r="DM67" s="104">
        <f>SUM(DM5:DM66)</f>
        <v>2411</v>
      </c>
      <c r="DN67" s="74">
        <f t="shared" si="31"/>
        <v>9041.25</v>
      </c>
      <c r="DO67" s="85">
        <f t="shared" ref="DO67:DU67" si="58">SUM(DO5:DO66)</f>
        <v>8114</v>
      </c>
      <c r="DP67" s="74">
        <f t="shared" si="32"/>
        <v>30427.5</v>
      </c>
      <c r="DQ67" s="85">
        <f t="shared" si="58"/>
        <v>28755</v>
      </c>
      <c r="DR67" s="74">
        <f t="shared" si="33"/>
        <v>215662.5</v>
      </c>
      <c r="DS67" s="85">
        <f t="shared" si="58"/>
        <v>134</v>
      </c>
      <c r="DT67" s="126">
        <f t="shared" si="58"/>
        <v>247</v>
      </c>
      <c r="DU67" s="123">
        <f t="shared" si="58"/>
        <v>247</v>
      </c>
      <c r="DV67" s="108">
        <f t="shared" si="35"/>
        <v>1032.92004048583</v>
      </c>
    </row>
  </sheetData>
  <dataConsolidate/>
  <mergeCells count="400"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R1" zoomScaleNormal="100" workbookViewId="0">
      <pane ySplit="4" topLeftCell="A33" activePane="bottomLeft" state="frozen"/>
      <selection activeCell="F1" sqref="F1"/>
      <selection pane="bottomLeft" activeCell="AZ38" sqref="AZ3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hidden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customWidth="1"/>
    <col min="27" max="27" width="16.42578125" hidden="1" customWidth="1"/>
    <col min="28" max="28" width="12.85546875" customWidth="1"/>
    <col min="29" max="29" width="12.7109375" bestFit="1" customWidth="1"/>
    <col min="30" max="30" width="11.42578125" hidden="1" customWidth="1"/>
    <col min="31" max="31" width="11.5703125" hidden="1" customWidth="1"/>
    <col min="32" max="32" width="11.7109375" customWidth="1"/>
    <col min="33" max="33" width="12.7109375" hidden="1" customWidth="1"/>
    <col min="34" max="34" width="13.42578125" hidden="1" customWidth="1"/>
    <col min="35" max="35" width="11.5703125" hidden="1" customWidth="1"/>
    <col min="36" max="36" width="12.7109375" customWidth="1"/>
    <col min="37" max="37" width="13.85546875" hidden="1" customWidth="1"/>
    <col min="38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14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28515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9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2.5703125" customWidth="1"/>
    <col min="107" max="107" width="8.28515625" customWidth="1"/>
    <col min="108" max="108" width="11.5703125" bestFit="1" customWidth="1"/>
    <col min="109" max="109" width="9" bestFit="1" customWidth="1"/>
    <col min="110" max="110" width="14.140625" bestFit="1" customWidth="1"/>
    <col min="111" max="111" width="8.71093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JUNIO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156</v>
      </c>
      <c r="P2" s="4"/>
      <c r="Q2" s="10" t="str">
        <f>B2</f>
        <v>JUNIO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JUNIO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JUNIO  2016</v>
      </c>
      <c r="BU2" s="233" t="str">
        <f>BI2</f>
        <v>JUNIO  2016</v>
      </c>
      <c r="CG2" s="233" t="str">
        <f>BU2</f>
        <v>JUNIO  2016</v>
      </c>
      <c r="CS2" s="233" t="str">
        <f>CG2</f>
        <v>JUNIO  2016</v>
      </c>
      <c r="DE2" s="233" t="str">
        <f>CS2</f>
        <v>JUNIO  2016</v>
      </c>
      <c r="DQ2" s="233" t="str">
        <f>DE2</f>
        <v>JUNIO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81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81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153</v>
      </c>
      <c r="C5" s="38" t="s">
        <v>145</v>
      </c>
      <c r="D5" s="39">
        <v>42522</v>
      </c>
      <c r="E5" s="143">
        <v>84511</v>
      </c>
      <c r="F5" s="143">
        <v>119777</v>
      </c>
      <c r="G5" s="35">
        <v>43104</v>
      </c>
      <c r="H5" s="168"/>
      <c r="I5" s="169">
        <v>38535</v>
      </c>
      <c r="J5" s="57">
        <f t="shared" ref="J5:J35" si="0">SUM(E5:I5)</f>
        <v>285927</v>
      </c>
      <c r="K5" s="58">
        <v>7180</v>
      </c>
      <c r="L5" s="58">
        <v>40286.5</v>
      </c>
      <c r="M5" s="36">
        <f t="shared" ref="M5:M35" si="1">+J5+K5+L5</f>
        <v>333393.5</v>
      </c>
      <c r="N5" s="47"/>
      <c r="O5" s="48"/>
      <c r="P5" s="42">
        <f t="shared" ref="P5:P34" si="2">D5</f>
        <v>42522</v>
      </c>
      <c r="Q5" s="166">
        <v>69750</v>
      </c>
      <c r="R5" s="166">
        <v>1989</v>
      </c>
      <c r="S5" s="166">
        <v>986</v>
      </c>
      <c r="T5" s="166"/>
      <c r="U5" s="166"/>
      <c r="V5" s="166"/>
      <c r="W5" s="166">
        <v>348</v>
      </c>
      <c r="X5" s="166"/>
      <c r="Y5" s="166"/>
      <c r="Z5" s="166"/>
      <c r="AA5" s="40"/>
      <c r="AB5" s="166"/>
      <c r="AC5" s="166">
        <v>900</v>
      </c>
      <c r="AD5" s="166"/>
      <c r="AE5" s="166"/>
      <c r="AF5" s="166"/>
      <c r="AG5" s="166"/>
      <c r="AH5" s="166"/>
      <c r="AI5" s="166"/>
      <c r="AJ5" s="41"/>
      <c r="AK5" s="55"/>
      <c r="AL5" s="52"/>
      <c r="AM5" s="44">
        <f t="shared" ref="AM5:AM35" si="3">SUM(Q5:AL5)</f>
        <v>73973</v>
      </c>
      <c r="AN5" s="43">
        <v>333</v>
      </c>
      <c r="AO5" s="50">
        <f t="shared" ref="AO5:AO35" si="4">M5</f>
        <v>333393.5</v>
      </c>
      <c r="AP5" s="49">
        <f>'[2]JUN 16'!$I$5</f>
        <v>14478.75</v>
      </c>
      <c r="AQ5" s="46">
        <f>SUM(AM5:AP5)</f>
        <v>422178.25</v>
      </c>
      <c r="AS5" s="275">
        <f t="shared" ref="AS5:AU33" si="5">B5</f>
        <v>153</v>
      </c>
      <c r="AT5" s="38" t="str">
        <f t="shared" si="5"/>
        <v>MIERCOLES</v>
      </c>
      <c r="AU5" s="42">
        <f t="shared" si="5"/>
        <v>42522</v>
      </c>
      <c r="AV5" s="69">
        <f t="shared" ref="AV5:AW31" si="6">E5/7</f>
        <v>12073</v>
      </c>
      <c r="AW5" s="69">
        <f t="shared" si="6"/>
        <v>17111</v>
      </c>
      <c r="AX5" s="69">
        <f t="shared" ref="AX5:AX35" si="7">G5/6</f>
        <v>7184</v>
      </c>
      <c r="AY5" s="69">
        <f>H5/7</f>
        <v>0</v>
      </c>
      <c r="AZ5" s="157">
        <f>I5/7</f>
        <v>5505</v>
      </c>
      <c r="BA5" s="158">
        <f t="shared" ref="BA5:BA35" si="8">SUM(AV5:AZ5)</f>
        <v>41873</v>
      </c>
      <c r="BC5" s="308" t="str">
        <f>C5</f>
        <v>MIERCOLES</v>
      </c>
      <c r="BD5" s="312">
        <f>AU5</f>
        <v>42522</v>
      </c>
      <c r="BE5" s="88">
        <v>1933</v>
      </c>
      <c r="BF5" s="82">
        <f>BE5*3.5</f>
        <v>6765.5</v>
      </c>
      <c r="BG5" s="77">
        <v>339</v>
      </c>
      <c r="BH5" s="82">
        <f>BG5*3.5</f>
        <v>1186.5</v>
      </c>
      <c r="BI5" s="77">
        <v>5615</v>
      </c>
      <c r="BJ5" s="82">
        <f>BI5*7</f>
        <v>39305</v>
      </c>
      <c r="BK5" s="75"/>
      <c r="BL5" s="174">
        <v>25</v>
      </c>
      <c r="BM5" s="174">
        <v>26</v>
      </c>
      <c r="BN5" s="119">
        <f t="shared" ref="BN5:BN67" si="9">(BF5+BH5+BJ5)/BM5</f>
        <v>1817.5769230769231</v>
      </c>
      <c r="BO5" s="308" t="str">
        <f>BC5</f>
        <v>MIERCOLES</v>
      </c>
      <c r="BP5" s="314">
        <f>BD5</f>
        <v>42522</v>
      </c>
      <c r="BQ5" s="107">
        <v>2319</v>
      </c>
      <c r="BR5" s="83">
        <f>BQ5*3.5</f>
        <v>8116.5</v>
      </c>
      <c r="BS5" s="69">
        <v>340</v>
      </c>
      <c r="BT5" s="83">
        <f>BS5*3.5</f>
        <v>1190</v>
      </c>
      <c r="BU5" s="69">
        <v>8730</v>
      </c>
      <c r="BV5" s="83">
        <f>BU5*7</f>
        <v>61110</v>
      </c>
      <c r="BW5" s="69"/>
      <c r="BX5" s="69">
        <v>30</v>
      </c>
      <c r="BY5" s="69">
        <v>30</v>
      </c>
      <c r="BZ5" s="108">
        <f t="shared" ref="BZ5:BZ67" si="10">(BR5+BT5+BV5)/BY5</f>
        <v>2347.2166666666667</v>
      </c>
      <c r="CA5" s="308" t="str">
        <f>BO5</f>
        <v>MIERCOLES</v>
      </c>
      <c r="CB5" s="316">
        <f>BP5</f>
        <v>42522</v>
      </c>
      <c r="CC5" s="107">
        <v>1263</v>
      </c>
      <c r="CD5" s="83">
        <f>CC5*3</f>
        <v>3789</v>
      </c>
      <c r="CE5" s="69">
        <v>269</v>
      </c>
      <c r="CF5" s="83">
        <f>CE5*3</f>
        <v>807</v>
      </c>
      <c r="CG5" s="69">
        <v>3684</v>
      </c>
      <c r="CH5" s="83">
        <f>CG5*6</f>
        <v>22104</v>
      </c>
      <c r="CI5" s="69"/>
      <c r="CJ5" s="69">
        <v>18</v>
      </c>
      <c r="CK5" s="69">
        <v>17</v>
      </c>
      <c r="CL5" s="108">
        <f>(CD5+CF5+CH5)/CK5</f>
        <v>1570.5882352941176</v>
      </c>
      <c r="CM5" s="308" t="str">
        <f>CA5</f>
        <v>MIERCOLES</v>
      </c>
      <c r="CN5" s="318">
        <f>CB5</f>
        <v>42522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>MIERCOLES</v>
      </c>
      <c r="CZ5" s="306">
        <f>CN5</f>
        <v>42522</v>
      </c>
      <c r="DA5" s="107">
        <v>674</v>
      </c>
      <c r="DB5" s="83">
        <f>DA5*3.5</f>
        <v>2359</v>
      </c>
      <c r="DC5" s="69">
        <v>69</v>
      </c>
      <c r="DD5" s="83">
        <f>DC5*3.5</f>
        <v>241.5</v>
      </c>
      <c r="DE5" s="69">
        <v>2633</v>
      </c>
      <c r="DF5" s="83">
        <f>DE5*7</f>
        <v>18431</v>
      </c>
      <c r="DG5" s="69"/>
      <c r="DH5" s="69">
        <v>12</v>
      </c>
      <c r="DI5" s="69">
        <v>12</v>
      </c>
      <c r="DJ5" s="108">
        <f>(DB5+DD5+DF5)/DI5</f>
        <v>1752.625</v>
      </c>
      <c r="DK5" s="308" t="str">
        <f>CY5</f>
        <v>MIERCOLES</v>
      </c>
      <c r="DL5" s="310">
        <f>CZ5</f>
        <v>42522</v>
      </c>
      <c r="DM5" s="109">
        <v>28</v>
      </c>
      <c r="DN5" s="83">
        <f>DM5*3.75</f>
        <v>105</v>
      </c>
      <c r="DO5" s="110">
        <v>98</v>
      </c>
      <c r="DP5" s="83">
        <f>DO5*3.75</f>
        <v>367.5</v>
      </c>
      <c r="DQ5" s="110">
        <v>470</v>
      </c>
      <c r="DR5" s="83">
        <f>DQ5*7.5</f>
        <v>3525</v>
      </c>
      <c r="DS5" s="110"/>
      <c r="DT5" s="110">
        <v>4</v>
      </c>
      <c r="DU5" s="110">
        <f>DT5</f>
        <v>4</v>
      </c>
      <c r="DV5" s="108">
        <f>(DN5+DP5+DR5)/DU5</f>
        <v>999.375</v>
      </c>
      <c r="DX5" s="337" t="s">
        <v>92</v>
      </c>
      <c r="DY5" s="73" t="s">
        <v>93</v>
      </c>
    </row>
    <row r="6" spans="2:129" ht="19.5" thickBot="1" x14ac:dyDescent="0.35">
      <c r="B6" s="274">
        <v>154</v>
      </c>
      <c r="C6" s="38" t="s">
        <v>25</v>
      </c>
      <c r="D6" s="132">
        <f t="shared" ref="D6:D34" si="11">D5+1</f>
        <v>42523</v>
      </c>
      <c r="E6" s="144">
        <v>81795</v>
      </c>
      <c r="F6" s="144">
        <v>114380</v>
      </c>
      <c r="G6" s="2">
        <v>40698</v>
      </c>
      <c r="H6" s="170"/>
      <c r="I6" s="171">
        <v>43862</v>
      </c>
      <c r="J6" s="24">
        <f t="shared" si="0"/>
        <v>280735</v>
      </c>
      <c r="K6" s="7">
        <v>6494</v>
      </c>
      <c r="L6" s="7">
        <v>40006.5</v>
      </c>
      <c r="M6" s="23">
        <f t="shared" si="1"/>
        <v>327235.5</v>
      </c>
      <c r="N6" s="47"/>
      <c r="O6" s="48"/>
      <c r="P6" s="8">
        <f t="shared" si="2"/>
        <v>42523</v>
      </c>
      <c r="Q6" s="3">
        <v>84250</v>
      </c>
      <c r="R6" s="3">
        <v>2691</v>
      </c>
      <c r="S6" s="3">
        <v>390</v>
      </c>
      <c r="T6" s="3"/>
      <c r="U6" s="3"/>
      <c r="V6" s="3"/>
      <c r="W6" s="3">
        <v>464</v>
      </c>
      <c r="X6" s="3"/>
      <c r="Y6" s="3"/>
      <c r="Z6" s="3"/>
      <c r="AA6" s="6"/>
      <c r="AB6" s="3"/>
      <c r="AC6" s="3"/>
      <c r="AD6" s="3"/>
      <c r="AE6" s="3"/>
      <c r="AF6" s="3"/>
      <c r="AG6" s="3"/>
      <c r="AH6" s="3"/>
      <c r="AI6" s="3"/>
      <c r="AJ6" s="25"/>
      <c r="AK6" s="3"/>
      <c r="AL6" s="53"/>
      <c r="AM6" s="44">
        <f t="shared" si="3"/>
        <v>87795</v>
      </c>
      <c r="AN6" s="9">
        <v>500</v>
      </c>
      <c r="AO6" s="9">
        <f t="shared" si="4"/>
        <v>327235.5</v>
      </c>
      <c r="AP6" s="49">
        <f>'[2]JUN 16'!$I$6</f>
        <v>8456.25</v>
      </c>
      <c r="AQ6" s="46">
        <f t="shared" ref="AQ6:AQ35" si="12">SUM(AM6:AP6)</f>
        <v>423986.75</v>
      </c>
      <c r="AS6" s="276">
        <f t="shared" si="5"/>
        <v>154</v>
      </c>
      <c r="AT6" s="5" t="str">
        <f t="shared" si="5"/>
        <v>JUEVES</v>
      </c>
      <c r="AU6" s="8">
        <f t="shared" si="5"/>
        <v>42523</v>
      </c>
      <c r="AV6" s="69">
        <f t="shared" si="6"/>
        <v>11685</v>
      </c>
      <c r="AW6" s="69">
        <f t="shared" si="6"/>
        <v>16340</v>
      </c>
      <c r="AX6" s="69">
        <f t="shared" si="7"/>
        <v>6783</v>
      </c>
      <c r="AY6" s="69">
        <f t="shared" ref="AY6:AZ34" si="13">H6/7</f>
        <v>0</v>
      </c>
      <c r="AZ6" s="157">
        <f t="shared" si="13"/>
        <v>6266</v>
      </c>
      <c r="BA6" s="159">
        <f t="shared" si="8"/>
        <v>41074</v>
      </c>
      <c r="BC6" s="309"/>
      <c r="BD6" s="313"/>
      <c r="BE6" s="88">
        <v>1953</v>
      </c>
      <c r="BF6" s="82">
        <f>BE6*3.5</f>
        <v>6835.5</v>
      </c>
      <c r="BG6" s="77">
        <v>402</v>
      </c>
      <c r="BH6" s="82">
        <f t="shared" ref="BH6:BH67" si="14">BG6*3.5</f>
        <v>1407</v>
      </c>
      <c r="BI6" s="77">
        <v>6458</v>
      </c>
      <c r="BJ6" s="82">
        <f t="shared" ref="BJ6:BJ67" si="15">BI6*7</f>
        <v>45206</v>
      </c>
      <c r="BK6" s="77">
        <v>29</v>
      </c>
      <c r="BL6" s="174">
        <v>30</v>
      </c>
      <c r="BM6" s="174">
        <v>26</v>
      </c>
      <c r="BN6" s="119">
        <f t="shared" si="9"/>
        <v>2055.7115384615386</v>
      </c>
      <c r="BO6" s="309"/>
      <c r="BP6" s="315"/>
      <c r="BQ6" s="99">
        <v>2063</v>
      </c>
      <c r="BR6" s="83">
        <f t="shared" ref="BR6:BR67" si="16">BQ6*3.5</f>
        <v>7220.5</v>
      </c>
      <c r="BS6" s="174">
        <v>312</v>
      </c>
      <c r="BT6" s="83">
        <f t="shared" ref="BT6:BT32" si="17">BS6*3.5</f>
        <v>1092</v>
      </c>
      <c r="BU6" s="174">
        <v>8381</v>
      </c>
      <c r="BV6" s="83">
        <f t="shared" ref="BV6:BV32" si="18">BU6*7</f>
        <v>58667</v>
      </c>
      <c r="BW6" s="174">
        <v>30</v>
      </c>
      <c r="BX6" s="174">
        <v>30</v>
      </c>
      <c r="BY6" s="174">
        <v>30</v>
      </c>
      <c r="BZ6" s="100">
        <f t="shared" si="10"/>
        <v>2232.65</v>
      </c>
      <c r="CA6" s="309"/>
      <c r="CB6" s="317"/>
      <c r="CC6" s="99">
        <v>1044</v>
      </c>
      <c r="CD6" s="74">
        <f t="shared" ref="CD6:CD67" si="19">CC6*3</f>
        <v>3132</v>
      </c>
      <c r="CE6" s="174">
        <v>323</v>
      </c>
      <c r="CF6" s="74">
        <f t="shared" ref="CF6:CF67" si="20">CE6*3</f>
        <v>969</v>
      </c>
      <c r="CG6" s="174">
        <v>3500</v>
      </c>
      <c r="CH6" s="74">
        <f t="shared" ref="CH6:CH67" si="21">CG6*6</f>
        <v>21000</v>
      </c>
      <c r="CI6" s="174">
        <v>21</v>
      </c>
      <c r="CJ6" s="174">
        <v>16</v>
      </c>
      <c r="CK6" s="174">
        <v>17</v>
      </c>
      <c r="CL6" s="100">
        <f t="shared" ref="CL6:CL67" si="22">(CD6+CF6+CH6)/CK6</f>
        <v>1476.5294117647059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>
        <v>591</v>
      </c>
      <c r="DB6" s="83">
        <f t="shared" ref="DB6:DB67" si="27">DA6*3.5</f>
        <v>2068.5</v>
      </c>
      <c r="DC6" s="174">
        <v>82</v>
      </c>
      <c r="DD6" s="83">
        <f t="shared" ref="DD6:DD67" si="28">DC6*3.5</f>
        <v>287</v>
      </c>
      <c r="DE6" s="174">
        <v>2872</v>
      </c>
      <c r="DF6" s="83">
        <f t="shared" ref="DF6:DF67" si="29">DE6*7</f>
        <v>20104</v>
      </c>
      <c r="DG6" s="174">
        <v>12</v>
      </c>
      <c r="DH6" s="174">
        <v>12</v>
      </c>
      <c r="DI6" s="174">
        <v>12</v>
      </c>
      <c r="DJ6" s="100">
        <f t="shared" ref="DJ6:DJ67" si="30">(DB6+DD6+DF6)/DI6</f>
        <v>1871.625</v>
      </c>
      <c r="DK6" s="309"/>
      <c r="DL6" s="311"/>
      <c r="DM6" s="102">
        <v>21</v>
      </c>
      <c r="DN6" s="74">
        <f t="shared" ref="DN6:DN67" si="31">DM6*3.75</f>
        <v>78.75</v>
      </c>
      <c r="DO6" s="1">
        <v>176</v>
      </c>
      <c r="DP6" s="74">
        <f t="shared" ref="DP6:DP67" si="32">DO6*3.75</f>
        <v>660</v>
      </c>
      <c r="DQ6" s="1">
        <v>559</v>
      </c>
      <c r="DR6" s="74">
        <f t="shared" ref="DR6:DR67" si="33">DQ6*7.5</f>
        <v>4192.5</v>
      </c>
      <c r="DS6" s="1">
        <v>4</v>
      </c>
      <c r="DT6" s="1">
        <v>4</v>
      </c>
      <c r="DU6" s="110">
        <f t="shared" ref="DU6:DU66" si="34">DT6</f>
        <v>4</v>
      </c>
      <c r="DV6" s="108">
        <f t="shared" ref="DV6:DV67" si="35">(DN6+DP6+DR6)/DU6</f>
        <v>1232.8125</v>
      </c>
      <c r="DX6" s="337"/>
      <c r="DY6" s="73" t="s">
        <v>41</v>
      </c>
    </row>
    <row r="7" spans="2:129" ht="19.5" thickBot="1" x14ac:dyDescent="0.35">
      <c r="B7" s="274">
        <v>155</v>
      </c>
      <c r="C7" s="38" t="s">
        <v>26</v>
      </c>
      <c r="D7" s="132">
        <f t="shared" si="11"/>
        <v>42524</v>
      </c>
      <c r="E7" s="144">
        <v>86527</v>
      </c>
      <c r="F7" s="144">
        <v>120603</v>
      </c>
      <c r="G7" s="2">
        <v>42120</v>
      </c>
      <c r="H7" s="170"/>
      <c r="I7" s="171">
        <v>42714</v>
      </c>
      <c r="J7" s="24">
        <f t="shared" si="0"/>
        <v>291964</v>
      </c>
      <c r="K7" s="7">
        <v>7679</v>
      </c>
      <c r="L7" s="7">
        <v>38387.5</v>
      </c>
      <c r="M7" s="23">
        <f t="shared" si="1"/>
        <v>338030.5</v>
      </c>
      <c r="N7" s="47"/>
      <c r="O7" s="48"/>
      <c r="P7" s="8">
        <f t="shared" si="2"/>
        <v>42524</v>
      </c>
      <c r="Q7" s="3">
        <v>107750</v>
      </c>
      <c r="R7" s="3">
        <v>2574</v>
      </c>
      <c r="S7" s="3">
        <v>584</v>
      </c>
      <c r="T7" s="3"/>
      <c r="U7" s="3">
        <v>15041</v>
      </c>
      <c r="V7" s="3"/>
      <c r="W7" s="3"/>
      <c r="X7" s="3">
        <v>58</v>
      </c>
      <c r="Y7" s="3"/>
      <c r="Z7" s="3"/>
      <c r="AA7" s="6"/>
      <c r="AB7" s="3">
        <v>700</v>
      </c>
      <c r="AC7" s="3">
        <v>2400</v>
      </c>
      <c r="AD7" s="3"/>
      <c r="AE7" s="3"/>
      <c r="AF7" s="3"/>
      <c r="AG7" s="3"/>
      <c r="AH7" s="3"/>
      <c r="AI7" s="3"/>
      <c r="AJ7" s="25"/>
      <c r="AK7" s="3"/>
      <c r="AL7" s="53">
        <v>6036</v>
      </c>
      <c r="AM7" s="44">
        <f t="shared" si="3"/>
        <v>135143</v>
      </c>
      <c r="AN7" s="9">
        <v>902</v>
      </c>
      <c r="AO7" s="9">
        <f t="shared" si="4"/>
        <v>338030.5</v>
      </c>
      <c r="AP7" s="49">
        <f>'[2]JUN 16'!$I$7</f>
        <v>6191.25</v>
      </c>
      <c r="AQ7" s="46">
        <f t="shared" si="12"/>
        <v>480266.75</v>
      </c>
      <c r="AS7" s="276">
        <f t="shared" si="5"/>
        <v>155</v>
      </c>
      <c r="AT7" s="5" t="str">
        <f t="shared" si="5"/>
        <v>VIERNES</v>
      </c>
      <c r="AU7" s="8">
        <f t="shared" si="5"/>
        <v>42524</v>
      </c>
      <c r="AV7" s="69">
        <f t="shared" si="6"/>
        <v>12361</v>
      </c>
      <c r="AW7" s="69">
        <f t="shared" si="6"/>
        <v>17229</v>
      </c>
      <c r="AX7" s="69">
        <f t="shared" si="7"/>
        <v>7020</v>
      </c>
      <c r="AY7" s="69">
        <f t="shared" si="13"/>
        <v>0</v>
      </c>
      <c r="AZ7" s="157">
        <f t="shared" si="13"/>
        <v>6102</v>
      </c>
      <c r="BA7" s="159">
        <f t="shared" si="8"/>
        <v>42712</v>
      </c>
      <c r="BC7" s="308" t="str">
        <f>C6</f>
        <v>JUEVES</v>
      </c>
      <c r="BD7" s="312">
        <f>AU6</f>
        <v>42523</v>
      </c>
      <c r="BE7" s="89">
        <v>1868</v>
      </c>
      <c r="BF7" s="82">
        <f t="shared" ref="BF7:BF67" si="36">BE7*3.5</f>
        <v>6538</v>
      </c>
      <c r="BG7" s="78">
        <v>270</v>
      </c>
      <c r="BH7" s="82">
        <f t="shared" si="14"/>
        <v>945</v>
      </c>
      <c r="BI7" s="78">
        <v>5322</v>
      </c>
      <c r="BJ7" s="82">
        <f t="shared" si="15"/>
        <v>37254</v>
      </c>
      <c r="BK7" s="78"/>
      <c r="BL7" s="174">
        <v>26</v>
      </c>
      <c r="BM7" s="174">
        <v>28</v>
      </c>
      <c r="BN7" s="119">
        <f t="shared" si="9"/>
        <v>1597.75</v>
      </c>
      <c r="BO7" s="308" t="str">
        <f>BC7</f>
        <v>JUEVES</v>
      </c>
      <c r="BP7" s="314">
        <f>BD7</f>
        <v>42523</v>
      </c>
      <c r="BQ7" s="99">
        <v>2394</v>
      </c>
      <c r="BR7" s="83">
        <f t="shared" si="16"/>
        <v>8379</v>
      </c>
      <c r="BS7" s="174">
        <v>250</v>
      </c>
      <c r="BT7" s="83">
        <f t="shared" si="17"/>
        <v>875</v>
      </c>
      <c r="BU7" s="174">
        <v>8156</v>
      </c>
      <c r="BV7" s="83">
        <f t="shared" si="18"/>
        <v>57092</v>
      </c>
      <c r="BW7" s="174"/>
      <c r="BX7" s="174">
        <v>27</v>
      </c>
      <c r="BY7" s="174">
        <v>27</v>
      </c>
      <c r="BZ7" s="100">
        <f t="shared" si="10"/>
        <v>2457.2592592592591</v>
      </c>
      <c r="CA7" s="308" t="str">
        <f>BO7</f>
        <v>JUEVES</v>
      </c>
      <c r="CB7" s="316">
        <f>BP7</f>
        <v>42523</v>
      </c>
      <c r="CC7" s="99">
        <v>989</v>
      </c>
      <c r="CD7" s="74">
        <f t="shared" si="19"/>
        <v>2967</v>
      </c>
      <c r="CE7" s="174">
        <v>352</v>
      </c>
      <c r="CF7" s="74">
        <f t="shared" si="20"/>
        <v>1056</v>
      </c>
      <c r="CG7" s="174">
        <v>3538</v>
      </c>
      <c r="CH7" s="74">
        <f t="shared" si="21"/>
        <v>21228</v>
      </c>
      <c r="CI7" s="174"/>
      <c r="CJ7" s="174">
        <v>16</v>
      </c>
      <c r="CK7" s="174">
        <v>16</v>
      </c>
      <c r="CL7" s="100">
        <f t="shared" si="22"/>
        <v>1578.1875</v>
      </c>
      <c r="CM7" s="308" t="str">
        <f>CA7</f>
        <v>JUEVES</v>
      </c>
      <c r="CN7" s="318">
        <f>CB7</f>
        <v>42523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>JUEVES</v>
      </c>
      <c r="CZ7" s="306">
        <f>CN7</f>
        <v>42523</v>
      </c>
      <c r="DA7" s="99">
        <v>762</v>
      </c>
      <c r="DB7" s="83">
        <f t="shared" si="27"/>
        <v>2667</v>
      </c>
      <c r="DC7" s="174">
        <v>89</v>
      </c>
      <c r="DD7" s="83">
        <f t="shared" si="28"/>
        <v>311.5</v>
      </c>
      <c r="DE7" s="174">
        <v>3105</v>
      </c>
      <c r="DF7" s="83">
        <f t="shared" si="29"/>
        <v>21735</v>
      </c>
      <c r="DG7" s="174"/>
      <c r="DH7" s="174">
        <v>15</v>
      </c>
      <c r="DI7" s="174">
        <v>15</v>
      </c>
      <c r="DJ7" s="100">
        <f t="shared" si="30"/>
        <v>1647.5666666666666</v>
      </c>
      <c r="DK7" s="308" t="str">
        <f>CY7</f>
        <v>JUEVES</v>
      </c>
      <c r="DL7" s="310">
        <f>CZ7</f>
        <v>42523</v>
      </c>
      <c r="DM7" s="102">
        <v>21</v>
      </c>
      <c r="DN7" s="74">
        <f t="shared" si="31"/>
        <v>78.75</v>
      </c>
      <c r="DO7" s="1">
        <v>118</v>
      </c>
      <c r="DP7" s="74">
        <f t="shared" si="32"/>
        <v>442.5</v>
      </c>
      <c r="DQ7" s="1">
        <v>441</v>
      </c>
      <c r="DR7" s="74">
        <f t="shared" si="33"/>
        <v>3307.5</v>
      </c>
      <c r="DS7" s="1"/>
      <c r="DT7" s="1">
        <v>4</v>
      </c>
      <c r="DU7" s="110">
        <f t="shared" si="34"/>
        <v>4</v>
      </c>
      <c r="DV7" s="108">
        <f t="shared" si="35"/>
        <v>957.1875</v>
      </c>
      <c r="DX7" s="337"/>
      <c r="DY7" s="73" t="s">
        <v>94</v>
      </c>
    </row>
    <row r="8" spans="2:129" ht="19.5" thickBot="1" x14ac:dyDescent="0.35">
      <c r="B8" s="274">
        <v>156</v>
      </c>
      <c r="C8" s="38" t="s">
        <v>147</v>
      </c>
      <c r="D8" s="132">
        <f t="shared" si="11"/>
        <v>42525</v>
      </c>
      <c r="E8" s="144">
        <v>60200</v>
      </c>
      <c r="F8" s="144">
        <v>79625</v>
      </c>
      <c r="G8" s="2">
        <v>25686</v>
      </c>
      <c r="H8" s="170"/>
      <c r="I8" s="171">
        <v>30653</v>
      </c>
      <c r="J8" s="24">
        <f t="shared" si="0"/>
        <v>196164</v>
      </c>
      <c r="K8" s="7">
        <v>6727</v>
      </c>
      <c r="L8" s="7">
        <v>17916</v>
      </c>
      <c r="M8" s="23">
        <f t="shared" si="1"/>
        <v>220807</v>
      </c>
      <c r="N8" s="47"/>
      <c r="O8" s="48"/>
      <c r="P8" s="8">
        <f t="shared" si="2"/>
        <v>42525</v>
      </c>
      <c r="Q8" s="3">
        <v>0</v>
      </c>
      <c r="R8" s="3"/>
      <c r="S8" s="3"/>
      <c r="T8" s="3"/>
      <c r="U8" s="3"/>
      <c r="V8" s="3"/>
      <c r="W8" s="3"/>
      <c r="X8" s="3"/>
      <c r="Y8" s="3"/>
      <c r="Z8" s="3"/>
      <c r="AA8" s="6"/>
      <c r="AB8" s="3"/>
      <c r="AC8" s="3"/>
      <c r="AD8" s="3"/>
      <c r="AE8" s="3"/>
      <c r="AF8" s="3"/>
      <c r="AG8" s="3"/>
      <c r="AH8" s="3"/>
      <c r="AI8" s="3"/>
      <c r="AJ8" s="25"/>
      <c r="AK8" s="3"/>
      <c r="AL8" s="53"/>
      <c r="AM8" s="44">
        <f t="shared" si="3"/>
        <v>0</v>
      </c>
      <c r="AN8" s="9">
        <v>0</v>
      </c>
      <c r="AO8" s="9">
        <f t="shared" si="4"/>
        <v>220807</v>
      </c>
      <c r="AP8" s="49">
        <f>'[2]JUN 16'!$I$8</f>
        <v>6262.5</v>
      </c>
      <c r="AQ8" s="46">
        <f t="shared" si="12"/>
        <v>227069.5</v>
      </c>
      <c r="AS8" s="276">
        <f t="shared" si="5"/>
        <v>156</v>
      </c>
      <c r="AT8" s="5" t="str">
        <f t="shared" si="5"/>
        <v>SABADO</v>
      </c>
      <c r="AU8" s="8">
        <f t="shared" si="5"/>
        <v>42525</v>
      </c>
      <c r="AV8" s="69">
        <f t="shared" si="6"/>
        <v>8600</v>
      </c>
      <c r="AW8" s="69">
        <f t="shared" si="6"/>
        <v>11375</v>
      </c>
      <c r="AX8" s="69">
        <f t="shared" si="7"/>
        <v>4281</v>
      </c>
      <c r="AY8" s="69">
        <f t="shared" si="13"/>
        <v>0</v>
      </c>
      <c r="AZ8" s="157">
        <f t="shared" si="13"/>
        <v>4379</v>
      </c>
      <c r="BA8" s="159">
        <f t="shared" si="8"/>
        <v>28635</v>
      </c>
      <c r="BC8" s="309"/>
      <c r="BD8" s="313"/>
      <c r="BE8" s="135">
        <v>1956</v>
      </c>
      <c r="BF8" s="82">
        <f t="shared" si="36"/>
        <v>6846</v>
      </c>
      <c r="BG8" s="79">
        <v>400</v>
      </c>
      <c r="BH8" s="82">
        <f t="shared" si="14"/>
        <v>1400</v>
      </c>
      <c r="BI8" s="79">
        <v>6363</v>
      </c>
      <c r="BJ8" s="82">
        <f t="shared" si="15"/>
        <v>44541</v>
      </c>
      <c r="BK8" s="79">
        <v>32</v>
      </c>
      <c r="BL8" s="174">
        <v>32</v>
      </c>
      <c r="BM8" s="174">
        <v>28</v>
      </c>
      <c r="BN8" s="119">
        <f t="shared" si="9"/>
        <v>1885.25</v>
      </c>
      <c r="BO8" s="309"/>
      <c r="BP8" s="315"/>
      <c r="BQ8" s="99">
        <v>2068</v>
      </c>
      <c r="BR8" s="83">
        <f t="shared" si="16"/>
        <v>7238</v>
      </c>
      <c r="BS8" s="174">
        <v>293</v>
      </c>
      <c r="BT8" s="83">
        <f t="shared" si="17"/>
        <v>1025.5</v>
      </c>
      <c r="BU8" s="174">
        <v>8184</v>
      </c>
      <c r="BV8" s="83">
        <f t="shared" si="18"/>
        <v>57288</v>
      </c>
      <c r="BW8" s="174">
        <v>32</v>
      </c>
      <c r="BX8" s="174">
        <v>29</v>
      </c>
      <c r="BY8" s="174">
        <v>27</v>
      </c>
      <c r="BZ8" s="100">
        <f t="shared" si="10"/>
        <v>2427.8333333333335</v>
      </c>
      <c r="CA8" s="309"/>
      <c r="CB8" s="317"/>
      <c r="CC8" s="99">
        <v>1052</v>
      </c>
      <c r="CD8" s="74">
        <f t="shared" si="19"/>
        <v>3156</v>
      </c>
      <c r="CE8" s="174">
        <v>198</v>
      </c>
      <c r="CF8" s="74">
        <f t="shared" si="20"/>
        <v>594</v>
      </c>
      <c r="CG8" s="174">
        <v>3245</v>
      </c>
      <c r="CH8" s="74">
        <f t="shared" si="21"/>
        <v>19470</v>
      </c>
      <c r="CI8" s="174">
        <v>16</v>
      </c>
      <c r="CJ8" s="174">
        <v>13</v>
      </c>
      <c r="CK8" s="174">
        <v>16</v>
      </c>
      <c r="CL8" s="100">
        <f t="shared" si="22"/>
        <v>1451.25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>
        <v>633</v>
      </c>
      <c r="DB8" s="83">
        <f t="shared" si="27"/>
        <v>2215.5</v>
      </c>
      <c r="DC8" s="174">
        <v>82</v>
      </c>
      <c r="DD8" s="83">
        <f t="shared" si="28"/>
        <v>287</v>
      </c>
      <c r="DE8" s="174">
        <v>3161</v>
      </c>
      <c r="DF8" s="83">
        <f t="shared" si="29"/>
        <v>22127</v>
      </c>
      <c r="DG8" s="174">
        <v>15</v>
      </c>
      <c r="DH8" s="174">
        <v>15</v>
      </c>
      <c r="DI8" s="174">
        <v>15</v>
      </c>
      <c r="DJ8" s="100">
        <f t="shared" si="30"/>
        <v>1641.9666666666667</v>
      </c>
      <c r="DK8" s="309"/>
      <c r="DL8" s="311"/>
      <c r="DM8" s="102">
        <v>42</v>
      </c>
      <c r="DN8" s="74">
        <f t="shared" si="31"/>
        <v>157.5</v>
      </c>
      <c r="DO8" s="1">
        <v>146</v>
      </c>
      <c r="DP8" s="74">
        <f t="shared" si="32"/>
        <v>547.5</v>
      </c>
      <c r="DQ8" s="1">
        <v>523</v>
      </c>
      <c r="DR8" s="74">
        <f t="shared" si="33"/>
        <v>3922.5</v>
      </c>
      <c r="DS8" s="1">
        <v>4</v>
      </c>
      <c r="DT8" s="1">
        <v>4</v>
      </c>
      <c r="DU8" s="110">
        <f t="shared" si="34"/>
        <v>4</v>
      </c>
      <c r="DV8" s="108">
        <f t="shared" si="35"/>
        <v>1156.875</v>
      </c>
      <c r="DX8" s="337"/>
      <c r="DY8" s="73" t="s">
        <v>95</v>
      </c>
    </row>
    <row r="9" spans="2:129" ht="19.5" thickBot="1" x14ac:dyDescent="0.35">
      <c r="B9" s="274">
        <v>157</v>
      </c>
      <c r="C9" s="38" t="s">
        <v>144</v>
      </c>
      <c r="D9" s="132">
        <f t="shared" si="11"/>
        <v>42526</v>
      </c>
      <c r="E9" s="144">
        <v>51079</v>
      </c>
      <c r="F9" s="144">
        <v>50820</v>
      </c>
      <c r="G9" s="2">
        <v>13278</v>
      </c>
      <c r="H9" s="170"/>
      <c r="I9" s="171">
        <v>10353</v>
      </c>
      <c r="J9" s="24">
        <f t="shared" si="0"/>
        <v>125530</v>
      </c>
      <c r="K9" s="7">
        <v>5234</v>
      </c>
      <c r="L9" s="7">
        <v>9171.5</v>
      </c>
      <c r="M9" s="23">
        <f t="shared" si="1"/>
        <v>139935.5</v>
      </c>
      <c r="N9" s="47"/>
      <c r="O9" s="48"/>
      <c r="P9" s="8">
        <f t="shared" si="2"/>
        <v>42526</v>
      </c>
      <c r="Q9" s="3">
        <v>0</v>
      </c>
      <c r="R9" s="3"/>
      <c r="S9" s="3"/>
      <c r="T9" s="3"/>
      <c r="U9" s="3"/>
      <c r="V9" s="3"/>
      <c r="W9" s="3"/>
      <c r="X9" s="3"/>
      <c r="Y9" s="3"/>
      <c r="Z9" s="3"/>
      <c r="AA9" s="6"/>
      <c r="AB9" s="3"/>
      <c r="AC9" s="3"/>
      <c r="AD9" s="3"/>
      <c r="AE9" s="3"/>
      <c r="AF9" s="3"/>
      <c r="AG9" s="3"/>
      <c r="AH9" s="3"/>
      <c r="AI9" s="3"/>
      <c r="AJ9" s="25"/>
      <c r="AK9" s="3"/>
      <c r="AL9" s="53"/>
      <c r="AM9" s="44">
        <f t="shared" si="3"/>
        <v>0</v>
      </c>
      <c r="AN9" s="9">
        <v>0</v>
      </c>
      <c r="AO9" s="9">
        <f t="shared" si="4"/>
        <v>139935.5</v>
      </c>
      <c r="AP9" s="49">
        <f>'[2]JUN 16'!$I$9</f>
        <v>4777.5</v>
      </c>
      <c r="AQ9" s="46">
        <f t="shared" si="12"/>
        <v>144713</v>
      </c>
      <c r="AS9" s="276">
        <f t="shared" si="5"/>
        <v>157</v>
      </c>
      <c r="AT9" s="5" t="str">
        <f t="shared" si="5"/>
        <v xml:space="preserve">DOMINGO </v>
      </c>
      <c r="AU9" s="8">
        <f t="shared" si="5"/>
        <v>42526</v>
      </c>
      <c r="AV9" s="69">
        <f t="shared" si="6"/>
        <v>7297</v>
      </c>
      <c r="AW9" s="69">
        <f t="shared" si="6"/>
        <v>7260</v>
      </c>
      <c r="AX9" s="69">
        <f t="shared" si="7"/>
        <v>2213</v>
      </c>
      <c r="AY9" s="69">
        <f t="shared" si="13"/>
        <v>0</v>
      </c>
      <c r="AZ9" s="157">
        <f t="shared" si="13"/>
        <v>1479</v>
      </c>
      <c r="BA9" s="159">
        <f t="shared" si="8"/>
        <v>18249</v>
      </c>
      <c r="BC9" s="308" t="str">
        <f>C7</f>
        <v>VIERNES</v>
      </c>
      <c r="BD9" s="312">
        <f>AU7</f>
        <v>42524</v>
      </c>
      <c r="BE9" s="135">
        <v>1973</v>
      </c>
      <c r="BF9" s="82">
        <f t="shared" si="36"/>
        <v>6905.5</v>
      </c>
      <c r="BG9" s="79">
        <v>317</v>
      </c>
      <c r="BH9" s="82">
        <f t="shared" si="14"/>
        <v>1109.5</v>
      </c>
      <c r="BI9" s="79">
        <v>5720</v>
      </c>
      <c r="BJ9" s="82">
        <f t="shared" si="15"/>
        <v>40040</v>
      </c>
      <c r="BK9" s="79"/>
      <c r="BL9" s="174">
        <v>30</v>
      </c>
      <c r="BM9" s="174">
        <v>31</v>
      </c>
      <c r="BN9" s="119">
        <f t="shared" si="9"/>
        <v>1550.1612903225807</v>
      </c>
      <c r="BO9" s="308" t="str">
        <f>BC9</f>
        <v>VIERNES</v>
      </c>
      <c r="BP9" s="314">
        <f>BD9</f>
        <v>42524</v>
      </c>
      <c r="BQ9" s="99">
        <v>2167</v>
      </c>
      <c r="BR9" s="83">
        <f t="shared" si="16"/>
        <v>7584.5</v>
      </c>
      <c r="BS9" s="174">
        <v>348</v>
      </c>
      <c r="BT9" s="83">
        <f t="shared" si="17"/>
        <v>1218</v>
      </c>
      <c r="BU9" s="174">
        <v>9319</v>
      </c>
      <c r="BV9" s="83">
        <f t="shared" si="18"/>
        <v>65233</v>
      </c>
      <c r="BW9" s="174"/>
      <c r="BX9" s="174">
        <v>28</v>
      </c>
      <c r="BY9" s="174">
        <v>29</v>
      </c>
      <c r="BZ9" s="100">
        <f t="shared" si="10"/>
        <v>2552.9482758620688</v>
      </c>
      <c r="CA9" s="308" t="str">
        <f>BO9</f>
        <v>VIERNES</v>
      </c>
      <c r="CB9" s="316">
        <f>BP9</f>
        <v>42524</v>
      </c>
      <c r="CC9" s="99">
        <v>1087</v>
      </c>
      <c r="CD9" s="74">
        <f t="shared" si="19"/>
        <v>3261</v>
      </c>
      <c r="CE9" s="174">
        <v>231</v>
      </c>
      <c r="CF9" s="74">
        <f t="shared" si="20"/>
        <v>693</v>
      </c>
      <c r="CG9" s="174">
        <v>3573</v>
      </c>
      <c r="CH9" s="74">
        <f t="shared" si="21"/>
        <v>21438</v>
      </c>
      <c r="CI9" s="174"/>
      <c r="CJ9" s="174">
        <v>16</v>
      </c>
      <c r="CK9" s="174">
        <v>16</v>
      </c>
      <c r="CL9" s="100">
        <f t="shared" si="22"/>
        <v>1587</v>
      </c>
      <c r="CM9" s="308" t="str">
        <f>CA9</f>
        <v>VIERNES</v>
      </c>
      <c r="CN9" s="318">
        <f>CB9</f>
        <v>42524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>VIERNES</v>
      </c>
      <c r="CZ9" s="306">
        <f>CN9</f>
        <v>42524</v>
      </c>
      <c r="DA9" s="99">
        <v>730</v>
      </c>
      <c r="DB9" s="83">
        <f t="shared" si="27"/>
        <v>2555</v>
      </c>
      <c r="DC9" s="174">
        <v>125</v>
      </c>
      <c r="DD9" s="83">
        <f t="shared" si="28"/>
        <v>437.5</v>
      </c>
      <c r="DE9" s="174">
        <v>2919</v>
      </c>
      <c r="DF9" s="83">
        <f t="shared" si="29"/>
        <v>20433</v>
      </c>
      <c r="DG9" s="174"/>
      <c r="DH9" s="174">
        <v>15</v>
      </c>
      <c r="DI9" s="174">
        <v>14</v>
      </c>
      <c r="DJ9" s="100">
        <f t="shared" si="30"/>
        <v>1673.25</v>
      </c>
      <c r="DK9" s="308" t="str">
        <f>CY9</f>
        <v>VIERNES</v>
      </c>
      <c r="DL9" s="310">
        <f>CZ9</f>
        <v>42524</v>
      </c>
      <c r="DM9" s="102">
        <v>8</v>
      </c>
      <c r="DN9" s="74">
        <f t="shared" si="31"/>
        <v>30</v>
      </c>
      <c r="DO9" s="1">
        <v>88</v>
      </c>
      <c r="DP9" s="74">
        <f t="shared" si="32"/>
        <v>330</v>
      </c>
      <c r="DQ9" s="1">
        <v>344</v>
      </c>
      <c r="DR9" s="74">
        <f t="shared" si="33"/>
        <v>2580</v>
      </c>
      <c r="DS9" s="1"/>
      <c r="DT9" s="1">
        <v>4</v>
      </c>
      <c r="DU9" s="110">
        <f t="shared" si="34"/>
        <v>4</v>
      </c>
      <c r="DV9" s="108">
        <f t="shared" si="35"/>
        <v>735</v>
      </c>
    </row>
    <row r="10" spans="2:129" ht="19.5" thickBot="1" x14ac:dyDescent="0.35">
      <c r="B10" s="274">
        <v>158</v>
      </c>
      <c r="C10" s="38" t="s">
        <v>24</v>
      </c>
      <c r="D10" s="132">
        <f t="shared" si="11"/>
        <v>42527</v>
      </c>
      <c r="E10" s="144">
        <v>82523</v>
      </c>
      <c r="F10" s="144">
        <v>120505</v>
      </c>
      <c r="G10" s="2">
        <v>39054</v>
      </c>
      <c r="H10" s="170"/>
      <c r="I10" s="171">
        <v>40726</v>
      </c>
      <c r="J10" s="24">
        <f t="shared" si="0"/>
        <v>282808</v>
      </c>
      <c r="K10" s="7">
        <v>6358</v>
      </c>
      <c r="L10" s="7">
        <v>34281</v>
      </c>
      <c r="M10" s="23">
        <f t="shared" si="1"/>
        <v>323447</v>
      </c>
      <c r="N10" s="47"/>
      <c r="O10" s="48"/>
      <c r="P10" s="8">
        <f t="shared" si="2"/>
        <v>42527</v>
      </c>
      <c r="Q10" s="3">
        <v>61250</v>
      </c>
      <c r="R10" s="3">
        <v>1989</v>
      </c>
      <c r="S10" s="3">
        <v>130</v>
      </c>
      <c r="T10" s="3">
        <v>117</v>
      </c>
      <c r="U10" s="3">
        <v>45123</v>
      </c>
      <c r="V10" s="3"/>
      <c r="W10" s="3">
        <v>290</v>
      </c>
      <c r="X10" s="3">
        <v>58</v>
      </c>
      <c r="Y10" s="3"/>
      <c r="Z10" s="3"/>
      <c r="AA10" s="6"/>
      <c r="AB10" s="3">
        <v>700</v>
      </c>
      <c r="AC10" s="3">
        <v>1000</v>
      </c>
      <c r="AD10" s="3"/>
      <c r="AE10" s="3"/>
      <c r="AF10" s="3"/>
      <c r="AG10" s="3"/>
      <c r="AH10" s="3"/>
      <c r="AI10" s="3"/>
      <c r="AJ10" s="25"/>
      <c r="AK10" s="3"/>
      <c r="AL10" s="53"/>
      <c r="AM10" s="44">
        <f t="shared" si="3"/>
        <v>110657</v>
      </c>
      <c r="AN10" s="9">
        <v>0</v>
      </c>
      <c r="AO10" s="9">
        <f t="shared" si="4"/>
        <v>323447</v>
      </c>
      <c r="AP10" s="49">
        <f>'[2]JUN 16'!$I$10</f>
        <v>7365</v>
      </c>
      <c r="AQ10" s="46">
        <f t="shared" si="12"/>
        <v>441469</v>
      </c>
      <c r="AS10" s="276">
        <f t="shared" si="5"/>
        <v>158</v>
      </c>
      <c r="AT10" s="5" t="str">
        <f t="shared" si="5"/>
        <v>LUNES</v>
      </c>
      <c r="AU10" s="8">
        <f t="shared" si="5"/>
        <v>42527</v>
      </c>
      <c r="AV10" s="69">
        <f t="shared" si="6"/>
        <v>11789</v>
      </c>
      <c r="AW10" s="69">
        <f t="shared" si="6"/>
        <v>17215</v>
      </c>
      <c r="AX10" s="69">
        <f t="shared" si="7"/>
        <v>6509</v>
      </c>
      <c r="AY10" s="69">
        <f t="shared" si="13"/>
        <v>0</v>
      </c>
      <c r="AZ10" s="157">
        <f t="shared" si="13"/>
        <v>5818</v>
      </c>
      <c r="BA10" s="159">
        <f t="shared" si="8"/>
        <v>41331</v>
      </c>
      <c r="BC10" s="309"/>
      <c r="BD10" s="313"/>
      <c r="BE10" s="135">
        <v>1888</v>
      </c>
      <c r="BF10" s="82">
        <f t="shared" si="36"/>
        <v>6608</v>
      </c>
      <c r="BG10" s="79">
        <v>545</v>
      </c>
      <c r="BH10" s="82">
        <f t="shared" si="14"/>
        <v>1907.5</v>
      </c>
      <c r="BI10" s="79">
        <v>6641</v>
      </c>
      <c r="BJ10" s="82">
        <f t="shared" si="15"/>
        <v>46487</v>
      </c>
      <c r="BK10" s="79">
        <v>32</v>
      </c>
      <c r="BL10" s="174">
        <v>30</v>
      </c>
      <c r="BM10" s="174">
        <v>31</v>
      </c>
      <c r="BN10" s="119">
        <f t="shared" si="9"/>
        <v>1774.2741935483871</v>
      </c>
      <c r="BO10" s="309"/>
      <c r="BP10" s="315"/>
      <c r="BQ10" s="99">
        <v>1875</v>
      </c>
      <c r="BR10" s="83">
        <f t="shared" si="16"/>
        <v>6562.5</v>
      </c>
      <c r="BS10" s="174">
        <v>335</v>
      </c>
      <c r="BT10" s="83">
        <f t="shared" si="17"/>
        <v>1172.5</v>
      </c>
      <c r="BU10" s="174">
        <v>7910</v>
      </c>
      <c r="BV10" s="83">
        <f t="shared" si="18"/>
        <v>55370</v>
      </c>
      <c r="BW10" s="174">
        <v>31</v>
      </c>
      <c r="BX10" s="174">
        <v>25</v>
      </c>
      <c r="BY10" s="174">
        <v>29</v>
      </c>
      <c r="BZ10" s="100">
        <f t="shared" si="10"/>
        <v>2176.0344827586205</v>
      </c>
      <c r="CA10" s="309"/>
      <c r="CB10" s="317"/>
      <c r="CC10" s="99">
        <v>951</v>
      </c>
      <c r="CD10" s="74">
        <f t="shared" si="19"/>
        <v>2853</v>
      </c>
      <c r="CE10" s="174">
        <v>252</v>
      </c>
      <c r="CF10" s="74">
        <f t="shared" si="20"/>
        <v>756</v>
      </c>
      <c r="CG10" s="174">
        <v>3447</v>
      </c>
      <c r="CH10" s="74">
        <f t="shared" si="21"/>
        <v>20682</v>
      </c>
      <c r="CI10" s="174">
        <v>18</v>
      </c>
      <c r="CJ10" s="174">
        <v>14</v>
      </c>
      <c r="CK10" s="174">
        <v>16</v>
      </c>
      <c r="CL10" s="100">
        <f t="shared" si="22"/>
        <v>1518.1875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>
        <v>588</v>
      </c>
      <c r="DB10" s="83">
        <f t="shared" si="27"/>
        <v>2058</v>
      </c>
      <c r="DC10" s="174">
        <v>110</v>
      </c>
      <c r="DD10" s="83">
        <f t="shared" si="28"/>
        <v>385</v>
      </c>
      <c r="DE10" s="174">
        <v>3183</v>
      </c>
      <c r="DF10" s="83">
        <f t="shared" si="29"/>
        <v>22281</v>
      </c>
      <c r="DG10" s="174">
        <v>14</v>
      </c>
      <c r="DH10" s="174">
        <v>13</v>
      </c>
      <c r="DI10" s="174">
        <v>14</v>
      </c>
      <c r="DJ10" s="100">
        <f t="shared" si="30"/>
        <v>1766</v>
      </c>
      <c r="DK10" s="309"/>
      <c r="DL10" s="311"/>
      <c r="DM10" s="102">
        <v>17</v>
      </c>
      <c r="DN10" s="74">
        <f t="shared" si="31"/>
        <v>63.75</v>
      </c>
      <c r="DO10" s="1">
        <v>110</v>
      </c>
      <c r="DP10" s="74">
        <f t="shared" si="32"/>
        <v>412.5</v>
      </c>
      <c r="DQ10" s="1">
        <v>370</v>
      </c>
      <c r="DR10" s="74">
        <f t="shared" si="33"/>
        <v>2775</v>
      </c>
      <c r="DS10" s="1">
        <v>4</v>
      </c>
      <c r="DT10" s="1">
        <v>4</v>
      </c>
      <c r="DU10" s="110">
        <f t="shared" si="34"/>
        <v>4</v>
      </c>
      <c r="DV10" s="108">
        <f t="shared" si="35"/>
        <v>812.8125</v>
      </c>
    </row>
    <row r="11" spans="2:129" ht="19.5" thickBot="1" x14ac:dyDescent="0.35">
      <c r="B11" s="274">
        <v>159</v>
      </c>
      <c r="C11" s="38" t="s">
        <v>21</v>
      </c>
      <c r="D11" s="132">
        <f t="shared" si="11"/>
        <v>42528</v>
      </c>
      <c r="E11" s="144">
        <v>86142</v>
      </c>
      <c r="F11" s="144">
        <v>117194</v>
      </c>
      <c r="G11" s="2">
        <v>41850</v>
      </c>
      <c r="H11" s="170"/>
      <c r="I11" s="171">
        <v>37989</v>
      </c>
      <c r="J11" s="24">
        <f t="shared" si="0"/>
        <v>283175</v>
      </c>
      <c r="K11" s="7">
        <v>6456</v>
      </c>
      <c r="L11" s="7">
        <v>37577</v>
      </c>
      <c r="M11" s="23">
        <f t="shared" si="1"/>
        <v>327208</v>
      </c>
      <c r="N11" s="47"/>
      <c r="O11" s="48"/>
      <c r="P11" s="8">
        <f t="shared" si="2"/>
        <v>42528</v>
      </c>
      <c r="Q11" s="3">
        <v>52250</v>
      </c>
      <c r="R11" s="3">
        <v>1872</v>
      </c>
      <c r="S11" s="3">
        <v>130</v>
      </c>
      <c r="T11" s="3"/>
      <c r="U11" s="3"/>
      <c r="V11" s="3"/>
      <c r="W11" s="3">
        <v>348</v>
      </c>
      <c r="X11" s="3">
        <v>58</v>
      </c>
      <c r="Y11" s="3">
        <v>6036</v>
      </c>
      <c r="Z11" s="3"/>
      <c r="AA11" s="6"/>
      <c r="AB11" s="3">
        <v>700</v>
      </c>
      <c r="AC11" s="3">
        <v>400</v>
      </c>
      <c r="AD11" s="3"/>
      <c r="AE11" s="3"/>
      <c r="AF11" s="3"/>
      <c r="AG11" s="3"/>
      <c r="AH11" s="3"/>
      <c r="AI11" s="3"/>
      <c r="AJ11" s="25"/>
      <c r="AK11" s="3"/>
      <c r="AL11" s="53"/>
      <c r="AM11" s="44">
        <f t="shared" si="3"/>
        <v>61794</v>
      </c>
      <c r="AN11" s="9">
        <v>4500</v>
      </c>
      <c r="AO11" s="9">
        <f t="shared" si="4"/>
        <v>327208</v>
      </c>
      <c r="AP11" s="49">
        <f>'[2]JUN 16'!$I$11</f>
        <v>8268.75</v>
      </c>
      <c r="AQ11" s="46">
        <f t="shared" si="12"/>
        <v>401770.75</v>
      </c>
      <c r="AS11" s="276">
        <f t="shared" si="5"/>
        <v>159</v>
      </c>
      <c r="AT11" s="5" t="str">
        <f t="shared" si="5"/>
        <v>MARTES</v>
      </c>
      <c r="AU11" s="8">
        <f t="shared" si="5"/>
        <v>42528</v>
      </c>
      <c r="AV11" s="69">
        <f t="shared" si="6"/>
        <v>12306</v>
      </c>
      <c r="AW11" s="69">
        <f t="shared" si="6"/>
        <v>16742</v>
      </c>
      <c r="AX11" s="69">
        <f t="shared" si="7"/>
        <v>6975</v>
      </c>
      <c r="AY11" s="69">
        <f t="shared" si="13"/>
        <v>0</v>
      </c>
      <c r="AZ11" s="157">
        <f t="shared" si="13"/>
        <v>5427</v>
      </c>
      <c r="BA11" s="159">
        <f t="shared" si="8"/>
        <v>41450</v>
      </c>
      <c r="BC11" s="308" t="str">
        <f>C8</f>
        <v>SABADO</v>
      </c>
      <c r="BD11" s="312">
        <f>AU8</f>
        <v>42525</v>
      </c>
      <c r="BE11" s="135">
        <v>858</v>
      </c>
      <c r="BF11" s="82">
        <f t="shared" si="36"/>
        <v>3003</v>
      </c>
      <c r="BG11" s="79">
        <v>278</v>
      </c>
      <c r="BH11" s="82">
        <f t="shared" si="14"/>
        <v>973</v>
      </c>
      <c r="BI11" s="79">
        <v>4028</v>
      </c>
      <c r="BJ11" s="82">
        <f t="shared" si="15"/>
        <v>28196</v>
      </c>
      <c r="BK11" s="79"/>
      <c r="BL11" s="174">
        <v>19</v>
      </c>
      <c r="BM11" s="174">
        <v>24</v>
      </c>
      <c r="BN11" s="119">
        <f t="shared" si="9"/>
        <v>1340.5</v>
      </c>
      <c r="BO11" s="308" t="str">
        <f>BC11</f>
        <v>SABADO</v>
      </c>
      <c r="BP11" s="314">
        <f>BD11</f>
        <v>42525</v>
      </c>
      <c r="BQ11" s="99">
        <v>1032</v>
      </c>
      <c r="BR11" s="83">
        <f t="shared" si="16"/>
        <v>3612</v>
      </c>
      <c r="BS11" s="174">
        <v>248</v>
      </c>
      <c r="BT11" s="83">
        <f t="shared" si="17"/>
        <v>868</v>
      </c>
      <c r="BU11" s="174">
        <v>5647</v>
      </c>
      <c r="BV11" s="83">
        <f t="shared" si="18"/>
        <v>39529</v>
      </c>
      <c r="BW11" s="174"/>
      <c r="BX11" s="174">
        <v>15</v>
      </c>
      <c r="BY11" s="174">
        <v>25</v>
      </c>
      <c r="BZ11" s="100">
        <f t="shared" si="10"/>
        <v>1760.36</v>
      </c>
      <c r="CA11" s="308" t="str">
        <f>BO11</f>
        <v>SABADO</v>
      </c>
      <c r="CB11" s="316">
        <f>BP11</f>
        <v>42525</v>
      </c>
      <c r="CC11" s="99">
        <v>455</v>
      </c>
      <c r="CD11" s="74">
        <f t="shared" si="19"/>
        <v>1365</v>
      </c>
      <c r="CE11" s="174">
        <v>217</v>
      </c>
      <c r="CF11" s="74">
        <f t="shared" si="20"/>
        <v>651</v>
      </c>
      <c r="CG11" s="174">
        <v>2260</v>
      </c>
      <c r="CH11" s="74">
        <f t="shared" si="21"/>
        <v>13560</v>
      </c>
      <c r="CI11" s="174"/>
      <c r="CJ11" s="174">
        <v>10</v>
      </c>
      <c r="CK11" s="174">
        <v>15</v>
      </c>
      <c r="CL11" s="100">
        <f t="shared" si="22"/>
        <v>1038.4000000000001</v>
      </c>
      <c r="CM11" s="308" t="str">
        <f>CA11</f>
        <v>SABADO</v>
      </c>
      <c r="CN11" s="318">
        <f>CB11</f>
        <v>42525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SABADO</v>
      </c>
      <c r="CZ11" s="306">
        <f>CN11</f>
        <v>42525</v>
      </c>
      <c r="DA11" s="99">
        <v>379</v>
      </c>
      <c r="DB11" s="83">
        <f t="shared" si="27"/>
        <v>1326.5</v>
      </c>
      <c r="DC11" s="174">
        <v>87</v>
      </c>
      <c r="DD11" s="83">
        <f t="shared" si="28"/>
        <v>304.5</v>
      </c>
      <c r="DE11" s="174">
        <v>2110</v>
      </c>
      <c r="DF11" s="83">
        <f t="shared" si="29"/>
        <v>14770</v>
      </c>
      <c r="DG11" s="174"/>
      <c r="DH11" s="174">
        <v>11</v>
      </c>
      <c r="DI11" s="174">
        <v>14</v>
      </c>
      <c r="DJ11" s="100">
        <f t="shared" si="30"/>
        <v>1171.5</v>
      </c>
      <c r="DK11" s="308" t="str">
        <f>CY11</f>
        <v>SABADO</v>
      </c>
      <c r="DL11" s="310">
        <f>CZ11</f>
        <v>42525</v>
      </c>
      <c r="DM11" s="102">
        <v>10</v>
      </c>
      <c r="DN11" s="74">
        <f t="shared" si="31"/>
        <v>37.5</v>
      </c>
      <c r="DO11" s="1">
        <v>76</v>
      </c>
      <c r="DP11" s="74">
        <f t="shared" si="32"/>
        <v>285</v>
      </c>
      <c r="DQ11" s="1">
        <v>363</v>
      </c>
      <c r="DR11" s="74">
        <f t="shared" si="33"/>
        <v>2722.5</v>
      </c>
      <c r="DS11" s="1"/>
      <c r="DT11" s="1">
        <v>4</v>
      </c>
      <c r="DU11" s="110">
        <f t="shared" si="34"/>
        <v>4</v>
      </c>
      <c r="DV11" s="108">
        <f t="shared" si="35"/>
        <v>761.25</v>
      </c>
    </row>
    <row r="12" spans="2:129" ht="19.5" thickBot="1" x14ac:dyDescent="0.35">
      <c r="B12" s="274">
        <v>160</v>
      </c>
      <c r="C12" s="38" t="s">
        <v>145</v>
      </c>
      <c r="D12" s="132">
        <f t="shared" si="11"/>
        <v>42529</v>
      </c>
      <c r="E12" s="144">
        <v>82306</v>
      </c>
      <c r="F12" s="144">
        <v>118013</v>
      </c>
      <c r="G12" s="2">
        <v>41484</v>
      </c>
      <c r="H12" s="170"/>
      <c r="I12" s="171">
        <v>40943</v>
      </c>
      <c r="J12" s="24">
        <f t="shared" si="0"/>
        <v>282746</v>
      </c>
      <c r="K12" s="7">
        <v>6109</v>
      </c>
      <c r="L12" s="7">
        <v>38817.5</v>
      </c>
      <c r="M12" s="23">
        <f t="shared" si="1"/>
        <v>327672.5</v>
      </c>
      <c r="N12" s="47"/>
      <c r="O12" s="48"/>
      <c r="P12" s="8">
        <f t="shared" si="2"/>
        <v>42529</v>
      </c>
      <c r="Q12" s="3">
        <v>47750</v>
      </c>
      <c r="R12" s="3">
        <v>2691</v>
      </c>
      <c r="S12" s="3">
        <v>778</v>
      </c>
      <c r="T12" s="3"/>
      <c r="U12" s="3"/>
      <c r="V12" s="3"/>
      <c r="W12" s="3">
        <v>348</v>
      </c>
      <c r="X12" s="3">
        <v>58</v>
      </c>
      <c r="Y12" s="3">
        <v>6036</v>
      </c>
      <c r="Z12" s="3"/>
      <c r="AA12" s="6"/>
      <c r="AB12" s="3">
        <v>2100</v>
      </c>
      <c r="AC12" s="3">
        <v>500</v>
      </c>
      <c r="AD12" s="3"/>
      <c r="AE12" s="3"/>
      <c r="AF12" s="3">
        <v>380</v>
      </c>
      <c r="AG12" s="3"/>
      <c r="AH12" s="3"/>
      <c r="AI12" s="3"/>
      <c r="AJ12" s="25"/>
      <c r="AK12" s="3"/>
      <c r="AL12" s="53">
        <v>12072</v>
      </c>
      <c r="AM12" s="44">
        <f t="shared" si="3"/>
        <v>72713</v>
      </c>
      <c r="AN12" s="9">
        <v>0</v>
      </c>
      <c r="AO12" s="9">
        <f t="shared" si="4"/>
        <v>327672.5</v>
      </c>
      <c r="AP12" s="49">
        <f>'[2]JUN 16'!$I$12</f>
        <v>9183.75</v>
      </c>
      <c r="AQ12" s="46">
        <f t="shared" si="12"/>
        <v>409569.25</v>
      </c>
      <c r="AS12" s="276">
        <f t="shared" si="5"/>
        <v>160</v>
      </c>
      <c r="AT12" s="5" t="str">
        <f t="shared" si="5"/>
        <v>MIERCOLES</v>
      </c>
      <c r="AU12" s="8">
        <f t="shared" si="5"/>
        <v>42529</v>
      </c>
      <c r="AV12" s="69">
        <f t="shared" si="6"/>
        <v>11758</v>
      </c>
      <c r="AW12" s="69">
        <f t="shared" si="6"/>
        <v>16859</v>
      </c>
      <c r="AX12" s="69">
        <f t="shared" si="7"/>
        <v>6914</v>
      </c>
      <c r="AY12" s="69">
        <f t="shared" si="13"/>
        <v>0</v>
      </c>
      <c r="AZ12" s="157">
        <f t="shared" si="13"/>
        <v>5849</v>
      </c>
      <c r="BA12" s="159">
        <f t="shared" si="8"/>
        <v>41380</v>
      </c>
      <c r="BC12" s="309"/>
      <c r="BD12" s="313"/>
      <c r="BE12" s="135">
        <v>799</v>
      </c>
      <c r="BF12" s="82">
        <f t="shared" si="36"/>
        <v>2796.5</v>
      </c>
      <c r="BG12" s="79">
        <v>431</v>
      </c>
      <c r="BH12" s="82">
        <f t="shared" si="14"/>
        <v>1508.5</v>
      </c>
      <c r="BI12" s="79">
        <v>4572</v>
      </c>
      <c r="BJ12" s="82">
        <f t="shared" si="15"/>
        <v>32004</v>
      </c>
      <c r="BK12" s="79">
        <v>24</v>
      </c>
      <c r="BL12" s="174">
        <v>21</v>
      </c>
      <c r="BM12" s="174">
        <v>24</v>
      </c>
      <c r="BN12" s="119">
        <f t="shared" si="9"/>
        <v>1512.875</v>
      </c>
      <c r="BO12" s="309"/>
      <c r="BP12" s="315"/>
      <c r="BQ12" s="99">
        <v>921</v>
      </c>
      <c r="BR12" s="83">
        <f t="shared" si="16"/>
        <v>3223.5</v>
      </c>
      <c r="BS12" s="174">
        <v>389</v>
      </c>
      <c r="BT12" s="83">
        <f t="shared" si="17"/>
        <v>1361.5</v>
      </c>
      <c r="BU12" s="174">
        <v>5728</v>
      </c>
      <c r="BV12" s="83">
        <f t="shared" si="18"/>
        <v>40096</v>
      </c>
      <c r="BW12" s="174">
        <v>16</v>
      </c>
      <c r="BX12" s="174">
        <v>16</v>
      </c>
      <c r="BY12" s="174">
        <v>25</v>
      </c>
      <c r="BZ12" s="100">
        <f t="shared" si="10"/>
        <v>1787.24</v>
      </c>
      <c r="CA12" s="309"/>
      <c r="CB12" s="317"/>
      <c r="CC12" s="99">
        <v>414</v>
      </c>
      <c r="CD12" s="74">
        <f t="shared" si="19"/>
        <v>1242</v>
      </c>
      <c r="CE12" s="174">
        <v>203</v>
      </c>
      <c r="CF12" s="74">
        <f t="shared" si="20"/>
        <v>609</v>
      </c>
      <c r="CG12" s="174">
        <v>2021</v>
      </c>
      <c r="CH12" s="74">
        <f t="shared" si="21"/>
        <v>12126</v>
      </c>
      <c r="CI12" s="174">
        <v>12</v>
      </c>
      <c r="CJ12" s="174">
        <v>10</v>
      </c>
      <c r="CK12" s="174">
        <v>15</v>
      </c>
      <c r="CL12" s="100">
        <f t="shared" si="22"/>
        <v>931.8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385</v>
      </c>
      <c r="DB12" s="83">
        <f t="shared" si="27"/>
        <v>1347.5</v>
      </c>
      <c r="DC12" s="174">
        <v>129</v>
      </c>
      <c r="DD12" s="83">
        <f t="shared" si="28"/>
        <v>451.5</v>
      </c>
      <c r="DE12" s="174">
        <v>2269</v>
      </c>
      <c r="DF12" s="83">
        <f t="shared" si="29"/>
        <v>15883</v>
      </c>
      <c r="DG12" s="174">
        <v>11</v>
      </c>
      <c r="DH12" s="174">
        <v>9</v>
      </c>
      <c r="DI12" s="174">
        <v>14</v>
      </c>
      <c r="DJ12" s="100">
        <f t="shared" si="30"/>
        <v>1263</v>
      </c>
      <c r="DK12" s="309"/>
      <c r="DL12" s="311"/>
      <c r="DM12" s="102">
        <v>4</v>
      </c>
      <c r="DN12" s="74">
        <f t="shared" si="31"/>
        <v>15</v>
      </c>
      <c r="DO12" s="1">
        <v>90</v>
      </c>
      <c r="DP12" s="74">
        <f t="shared" si="32"/>
        <v>337.5</v>
      </c>
      <c r="DQ12" s="1">
        <v>382</v>
      </c>
      <c r="DR12" s="74">
        <f t="shared" si="33"/>
        <v>2865</v>
      </c>
      <c r="DS12" s="1">
        <v>4</v>
      </c>
      <c r="DT12" s="1">
        <v>3</v>
      </c>
      <c r="DU12" s="110">
        <f t="shared" si="34"/>
        <v>3</v>
      </c>
      <c r="DV12" s="108">
        <f t="shared" si="35"/>
        <v>1072.5</v>
      </c>
    </row>
    <row r="13" spans="2:129" ht="19.5" thickBot="1" x14ac:dyDescent="0.35">
      <c r="B13" s="274">
        <v>161</v>
      </c>
      <c r="C13" s="38" t="s">
        <v>25</v>
      </c>
      <c r="D13" s="132">
        <f t="shared" si="11"/>
        <v>42530</v>
      </c>
      <c r="E13" s="144">
        <v>85680</v>
      </c>
      <c r="F13" s="144">
        <v>116683</v>
      </c>
      <c r="G13" s="2">
        <v>39138</v>
      </c>
      <c r="H13" s="170"/>
      <c r="I13" s="171">
        <v>43078</v>
      </c>
      <c r="J13" s="24">
        <f t="shared" si="0"/>
        <v>284579</v>
      </c>
      <c r="K13" s="7">
        <v>6298</v>
      </c>
      <c r="L13" s="7">
        <v>39005</v>
      </c>
      <c r="M13" s="23">
        <f t="shared" si="1"/>
        <v>329882</v>
      </c>
      <c r="N13" s="47"/>
      <c r="O13" s="48"/>
      <c r="P13" s="8">
        <f t="shared" si="2"/>
        <v>42530</v>
      </c>
      <c r="Q13" s="3">
        <v>96900</v>
      </c>
      <c r="R13" s="3">
        <v>1170</v>
      </c>
      <c r="S13" s="3">
        <v>1819</v>
      </c>
      <c r="T13" s="3"/>
      <c r="U13" s="3"/>
      <c r="V13" s="3"/>
      <c r="W13" s="3">
        <v>116</v>
      </c>
      <c r="X13" s="3">
        <v>174</v>
      </c>
      <c r="Y13" s="3">
        <v>12072</v>
      </c>
      <c r="Z13" s="3"/>
      <c r="AA13" s="6"/>
      <c r="AB13" s="3">
        <v>700</v>
      </c>
      <c r="AC13" s="3"/>
      <c r="AD13" s="3"/>
      <c r="AE13" s="3"/>
      <c r="AF13" s="3"/>
      <c r="AG13" s="3"/>
      <c r="AH13" s="3"/>
      <c r="AI13" s="3"/>
      <c r="AJ13" s="25"/>
      <c r="AK13" s="3"/>
      <c r="AL13" s="53">
        <v>18108</v>
      </c>
      <c r="AM13" s="44">
        <f t="shared" si="3"/>
        <v>131059</v>
      </c>
      <c r="AN13" s="9">
        <v>8150</v>
      </c>
      <c r="AO13" s="9">
        <f t="shared" si="4"/>
        <v>329882</v>
      </c>
      <c r="AP13" s="49">
        <f>'[2]JUN 16'!$I$13</f>
        <v>8767.5</v>
      </c>
      <c r="AQ13" s="46">
        <f t="shared" si="12"/>
        <v>477858.5</v>
      </c>
      <c r="AS13" s="276">
        <f t="shared" si="5"/>
        <v>161</v>
      </c>
      <c r="AT13" s="5" t="str">
        <f t="shared" si="5"/>
        <v>JUEVES</v>
      </c>
      <c r="AU13" s="8">
        <f t="shared" si="5"/>
        <v>42530</v>
      </c>
      <c r="AV13" s="69">
        <f t="shared" si="6"/>
        <v>12240</v>
      </c>
      <c r="AW13" s="69">
        <f t="shared" si="6"/>
        <v>16669</v>
      </c>
      <c r="AX13" s="69">
        <f t="shared" si="7"/>
        <v>6523</v>
      </c>
      <c r="AY13" s="69">
        <f t="shared" si="13"/>
        <v>0</v>
      </c>
      <c r="AZ13" s="157">
        <f t="shared" si="13"/>
        <v>6154</v>
      </c>
      <c r="BA13" s="159">
        <f t="shared" si="8"/>
        <v>41586</v>
      </c>
      <c r="BC13" s="308" t="str">
        <f>C9</f>
        <v xml:space="preserve">DOMINGO </v>
      </c>
      <c r="BD13" s="312">
        <f>AU9</f>
        <v>42526</v>
      </c>
      <c r="BE13" s="135">
        <v>612</v>
      </c>
      <c r="BF13" s="82">
        <f t="shared" si="36"/>
        <v>2142</v>
      </c>
      <c r="BG13" s="79">
        <v>351</v>
      </c>
      <c r="BH13" s="82">
        <f t="shared" si="14"/>
        <v>1228.5</v>
      </c>
      <c r="BI13" s="79">
        <v>3474</v>
      </c>
      <c r="BJ13" s="82">
        <f t="shared" si="15"/>
        <v>24318</v>
      </c>
      <c r="BK13" s="79"/>
      <c r="BL13" s="174">
        <v>19</v>
      </c>
      <c r="BM13" s="174">
        <v>23</v>
      </c>
      <c r="BN13" s="119">
        <f t="shared" si="9"/>
        <v>1203.8478260869565</v>
      </c>
      <c r="BO13" s="308" t="str">
        <f>BC13</f>
        <v xml:space="preserve">DOMINGO </v>
      </c>
      <c r="BP13" s="314">
        <f>BD13</f>
        <v>42526</v>
      </c>
      <c r="BQ13" s="99">
        <v>404</v>
      </c>
      <c r="BR13" s="83">
        <f t="shared" si="16"/>
        <v>1414</v>
      </c>
      <c r="BS13" s="174">
        <v>179</v>
      </c>
      <c r="BT13" s="83">
        <f t="shared" si="17"/>
        <v>626.5</v>
      </c>
      <c r="BU13" s="174">
        <v>3242</v>
      </c>
      <c r="BV13" s="83">
        <f t="shared" si="18"/>
        <v>22694</v>
      </c>
      <c r="BW13" s="174"/>
      <c r="BX13" s="174">
        <v>15</v>
      </c>
      <c r="BY13" s="174">
        <v>21</v>
      </c>
      <c r="BZ13" s="100">
        <f t="shared" si="10"/>
        <v>1177.8333333333333</v>
      </c>
      <c r="CA13" s="308" t="str">
        <f>BO13</f>
        <v xml:space="preserve">DOMINGO </v>
      </c>
      <c r="CB13" s="316">
        <f>BP13</f>
        <v>42526</v>
      </c>
      <c r="CC13" s="99">
        <v>191</v>
      </c>
      <c r="CD13" s="74">
        <f t="shared" si="19"/>
        <v>573</v>
      </c>
      <c r="CE13" s="174">
        <v>108</v>
      </c>
      <c r="CF13" s="74">
        <f t="shared" si="20"/>
        <v>324</v>
      </c>
      <c r="CG13" s="174">
        <v>1043</v>
      </c>
      <c r="CH13" s="74">
        <f t="shared" si="21"/>
        <v>6258</v>
      </c>
      <c r="CI13" s="174"/>
      <c r="CJ13" s="174">
        <v>7</v>
      </c>
      <c r="CK13" s="174">
        <v>12</v>
      </c>
      <c r="CL13" s="100">
        <f t="shared" si="22"/>
        <v>596.25</v>
      </c>
      <c r="CM13" s="308" t="str">
        <f>CA13</f>
        <v xml:space="preserve">DOMINGO </v>
      </c>
      <c r="CN13" s="318">
        <f>CB13</f>
        <v>42526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 xml:space="preserve">DOMINGO </v>
      </c>
      <c r="CZ13" s="306">
        <f>CN13</f>
        <v>42526</v>
      </c>
      <c r="DA13" s="99">
        <v>81</v>
      </c>
      <c r="DB13" s="83">
        <f t="shared" si="27"/>
        <v>283.5</v>
      </c>
      <c r="DC13" s="174">
        <v>31</v>
      </c>
      <c r="DD13" s="83">
        <f t="shared" si="28"/>
        <v>108.5</v>
      </c>
      <c r="DE13" s="174">
        <v>678</v>
      </c>
      <c r="DF13" s="83">
        <f t="shared" si="29"/>
        <v>4746</v>
      </c>
      <c r="DG13" s="174"/>
      <c r="DH13" s="174">
        <v>4</v>
      </c>
      <c r="DI13" s="174">
        <v>6</v>
      </c>
      <c r="DJ13" s="100">
        <f t="shared" si="30"/>
        <v>856.33333333333337</v>
      </c>
      <c r="DK13" s="308" t="str">
        <f>CY13</f>
        <v xml:space="preserve">DOMINGO </v>
      </c>
      <c r="DL13" s="310">
        <f>CZ13</f>
        <v>42526</v>
      </c>
      <c r="DM13" s="102">
        <v>0</v>
      </c>
      <c r="DN13" s="74">
        <f t="shared" si="31"/>
        <v>0</v>
      </c>
      <c r="DO13" s="1">
        <v>50</v>
      </c>
      <c r="DP13" s="74">
        <f t="shared" si="32"/>
        <v>187.5</v>
      </c>
      <c r="DQ13" s="1">
        <v>222</v>
      </c>
      <c r="DR13" s="74">
        <f t="shared" si="33"/>
        <v>1665</v>
      </c>
      <c r="DS13" s="1"/>
      <c r="DT13" s="1">
        <v>3</v>
      </c>
      <c r="DU13" s="110">
        <f t="shared" si="34"/>
        <v>3</v>
      </c>
      <c r="DV13" s="108">
        <f t="shared" si="35"/>
        <v>617.5</v>
      </c>
    </row>
    <row r="14" spans="2:129" ht="19.5" thickBot="1" x14ac:dyDescent="0.35">
      <c r="B14" s="274">
        <v>162</v>
      </c>
      <c r="C14" s="38" t="s">
        <v>26</v>
      </c>
      <c r="D14" s="132">
        <f t="shared" si="11"/>
        <v>42531</v>
      </c>
      <c r="E14" s="144">
        <v>82621</v>
      </c>
      <c r="F14" s="144">
        <v>113484</v>
      </c>
      <c r="G14" s="2">
        <v>40200</v>
      </c>
      <c r="H14" s="170"/>
      <c r="I14" s="171">
        <v>41027</v>
      </c>
      <c r="J14" s="24">
        <f t="shared" si="0"/>
        <v>277332</v>
      </c>
      <c r="K14" s="7">
        <v>7802</v>
      </c>
      <c r="L14" s="7">
        <v>35258</v>
      </c>
      <c r="M14" s="23">
        <f t="shared" si="1"/>
        <v>320392</v>
      </c>
      <c r="N14" s="47"/>
      <c r="O14" s="48"/>
      <c r="P14" s="8">
        <f t="shared" si="2"/>
        <v>42531</v>
      </c>
      <c r="Q14" s="3">
        <v>121150</v>
      </c>
      <c r="R14" s="3">
        <v>2808</v>
      </c>
      <c r="S14" s="3">
        <v>2012</v>
      </c>
      <c r="T14" s="3">
        <v>117</v>
      </c>
      <c r="U14" s="3"/>
      <c r="V14" s="3"/>
      <c r="W14" s="3">
        <v>406</v>
      </c>
      <c r="X14" s="3">
        <v>174</v>
      </c>
      <c r="Y14" s="3"/>
      <c r="Z14" s="3"/>
      <c r="AA14" s="6"/>
      <c r="AB14" s="3">
        <v>350</v>
      </c>
      <c r="AC14" s="3">
        <v>1400</v>
      </c>
      <c r="AD14" s="3"/>
      <c r="AE14" s="3"/>
      <c r="AF14" s="3"/>
      <c r="AG14" s="3"/>
      <c r="AH14" s="3"/>
      <c r="AI14" s="3"/>
      <c r="AJ14" s="25"/>
      <c r="AK14" s="3"/>
      <c r="AL14" s="53">
        <v>24144</v>
      </c>
      <c r="AM14" s="44">
        <f t="shared" si="3"/>
        <v>152561</v>
      </c>
      <c r="AN14" s="9">
        <v>0</v>
      </c>
      <c r="AO14" s="9">
        <f t="shared" si="4"/>
        <v>320392</v>
      </c>
      <c r="AP14" s="49">
        <f>'[2]JUN 16'!$I$14</f>
        <v>6142.5</v>
      </c>
      <c r="AQ14" s="46">
        <f t="shared" si="12"/>
        <v>479095.5</v>
      </c>
      <c r="AS14" s="276">
        <f t="shared" si="5"/>
        <v>162</v>
      </c>
      <c r="AT14" s="5" t="str">
        <f t="shared" si="5"/>
        <v>VIERNES</v>
      </c>
      <c r="AU14" s="8">
        <f t="shared" si="5"/>
        <v>42531</v>
      </c>
      <c r="AV14" s="69">
        <f t="shared" si="6"/>
        <v>11803</v>
      </c>
      <c r="AW14" s="69">
        <f t="shared" si="6"/>
        <v>16212</v>
      </c>
      <c r="AX14" s="69">
        <f t="shared" si="7"/>
        <v>6700</v>
      </c>
      <c r="AY14" s="69">
        <f t="shared" si="13"/>
        <v>0</v>
      </c>
      <c r="AZ14" s="157">
        <f t="shared" si="13"/>
        <v>5861</v>
      </c>
      <c r="BA14" s="159">
        <f t="shared" si="8"/>
        <v>40576</v>
      </c>
      <c r="BC14" s="309"/>
      <c r="BD14" s="313"/>
      <c r="BE14" s="135">
        <v>588</v>
      </c>
      <c r="BF14" s="82">
        <f t="shared" si="36"/>
        <v>2058</v>
      </c>
      <c r="BG14" s="79">
        <v>443</v>
      </c>
      <c r="BH14" s="82">
        <f t="shared" si="14"/>
        <v>1550.5</v>
      </c>
      <c r="BI14" s="79">
        <v>3823</v>
      </c>
      <c r="BJ14" s="82">
        <f t="shared" si="15"/>
        <v>26761</v>
      </c>
      <c r="BK14" s="79">
        <v>23</v>
      </c>
      <c r="BL14" s="174">
        <v>20</v>
      </c>
      <c r="BM14" s="174">
        <v>23</v>
      </c>
      <c r="BN14" s="119">
        <f t="shared" si="9"/>
        <v>1320.4130434782608</v>
      </c>
      <c r="BO14" s="309"/>
      <c r="BP14" s="315"/>
      <c r="BQ14" s="99">
        <v>494</v>
      </c>
      <c r="BR14" s="83">
        <f t="shared" si="16"/>
        <v>1729</v>
      </c>
      <c r="BS14" s="174">
        <v>231</v>
      </c>
      <c r="BT14" s="83">
        <f t="shared" si="17"/>
        <v>808.5</v>
      </c>
      <c r="BU14" s="174">
        <v>4018</v>
      </c>
      <c r="BV14" s="83">
        <f t="shared" si="18"/>
        <v>28126</v>
      </c>
      <c r="BW14" s="174">
        <v>18</v>
      </c>
      <c r="BX14" s="174">
        <v>16</v>
      </c>
      <c r="BY14" s="174">
        <v>21</v>
      </c>
      <c r="BZ14" s="100">
        <f t="shared" si="10"/>
        <v>1460.1666666666667</v>
      </c>
      <c r="CA14" s="309"/>
      <c r="CB14" s="317"/>
      <c r="CC14" s="99">
        <v>191</v>
      </c>
      <c r="CD14" s="74">
        <f t="shared" si="19"/>
        <v>573</v>
      </c>
      <c r="CE14" s="174">
        <v>148</v>
      </c>
      <c r="CF14" s="74">
        <f t="shared" si="20"/>
        <v>444</v>
      </c>
      <c r="CG14" s="174">
        <v>1170</v>
      </c>
      <c r="CH14" s="74">
        <f t="shared" si="21"/>
        <v>7020</v>
      </c>
      <c r="CI14" s="174">
        <v>12</v>
      </c>
      <c r="CJ14" s="174">
        <v>9</v>
      </c>
      <c r="CK14" s="174">
        <v>12</v>
      </c>
      <c r="CL14" s="100">
        <f t="shared" si="22"/>
        <v>669.75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114</v>
      </c>
      <c r="DB14" s="83">
        <f t="shared" si="27"/>
        <v>399</v>
      </c>
      <c r="DC14" s="174">
        <v>41</v>
      </c>
      <c r="DD14" s="83">
        <f t="shared" si="28"/>
        <v>143.5</v>
      </c>
      <c r="DE14" s="174">
        <v>801</v>
      </c>
      <c r="DF14" s="83">
        <f t="shared" si="29"/>
        <v>5607</v>
      </c>
      <c r="DG14" s="174">
        <v>6</v>
      </c>
      <c r="DH14" s="174">
        <v>5</v>
      </c>
      <c r="DI14" s="174">
        <v>6</v>
      </c>
      <c r="DJ14" s="100">
        <f t="shared" si="30"/>
        <v>1024.9166666666667</v>
      </c>
      <c r="DK14" s="309"/>
      <c r="DL14" s="311"/>
      <c r="DM14" s="102">
        <v>0</v>
      </c>
      <c r="DN14" s="74">
        <f t="shared" si="31"/>
        <v>0</v>
      </c>
      <c r="DO14" s="1">
        <v>92</v>
      </c>
      <c r="DP14" s="74">
        <f t="shared" si="32"/>
        <v>345</v>
      </c>
      <c r="DQ14" s="1">
        <v>344</v>
      </c>
      <c r="DR14" s="74">
        <f t="shared" si="33"/>
        <v>2580</v>
      </c>
      <c r="DS14" s="1">
        <v>3</v>
      </c>
      <c r="DT14" s="1">
        <v>3</v>
      </c>
      <c r="DU14" s="110">
        <f t="shared" si="34"/>
        <v>3</v>
      </c>
      <c r="DV14" s="108">
        <f t="shared" si="35"/>
        <v>975</v>
      </c>
    </row>
    <row r="15" spans="2:129" ht="19.5" thickBot="1" x14ac:dyDescent="0.35">
      <c r="B15" s="274">
        <v>163</v>
      </c>
      <c r="C15" s="38" t="s">
        <v>147</v>
      </c>
      <c r="D15" s="132">
        <f t="shared" si="11"/>
        <v>42532</v>
      </c>
      <c r="E15" s="144">
        <v>54775</v>
      </c>
      <c r="F15" s="144">
        <v>78036</v>
      </c>
      <c r="G15" s="2">
        <v>26400</v>
      </c>
      <c r="H15" s="170"/>
      <c r="I15" s="171">
        <v>27958</v>
      </c>
      <c r="J15" s="24">
        <f t="shared" si="0"/>
        <v>187169</v>
      </c>
      <c r="K15" s="7">
        <v>6353.5</v>
      </c>
      <c r="L15" s="7">
        <v>16183.5</v>
      </c>
      <c r="M15" s="23">
        <f t="shared" si="1"/>
        <v>209706</v>
      </c>
      <c r="N15" s="47"/>
      <c r="O15" s="48"/>
      <c r="P15" s="8">
        <f t="shared" si="2"/>
        <v>42532</v>
      </c>
      <c r="Q15" s="3">
        <v>0</v>
      </c>
      <c r="R15" s="3"/>
      <c r="S15" s="3"/>
      <c r="T15" s="3"/>
      <c r="U15" s="3"/>
      <c r="V15" s="3"/>
      <c r="W15" s="3"/>
      <c r="X15" s="3"/>
      <c r="Y15" s="3"/>
      <c r="Z15" s="3"/>
      <c r="AA15" s="6"/>
      <c r="AB15" s="3"/>
      <c r="AC15" s="3"/>
      <c r="AD15" s="3"/>
      <c r="AE15" s="3"/>
      <c r="AF15" s="3"/>
      <c r="AG15" s="3"/>
      <c r="AH15" s="3"/>
      <c r="AI15" s="3"/>
      <c r="AJ15" s="25"/>
      <c r="AK15" s="3"/>
      <c r="AL15" s="53"/>
      <c r="AM15" s="44">
        <f t="shared" si="3"/>
        <v>0</v>
      </c>
      <c r="AN15" s="9">
        <v>0</v>
      </c>
      <c r="AO15" s="9">
        <f t="shared" si="4"/>
        <v>209706</v>
      </c>
      <c r="AP15" s="49">
        <f>'[2]JUN 16'!$I$15</f>
        <v>5186.25</v>
      </c>
      <c r="AQ15" s="46">
        <f t="shared" si="12"/>
        <v>214892.25</v>
      </c>
      <c r="AS15" s="276">
        <f t="shared" si="5"/>
        <v>163</v>
      </c>
      <c r="AT15" s="5" t="str">
        <f t="shared" si="5"/>
        <v>SABADO</v>
      </c>
      <c r="AU15" s="8">
        <f t="shared" si="5"/>
        <v>42532</v>
      </c>
      <c r="AV15" s="69">
        <f t="shared" si="6"/>
        <v>7825</v>
      </c>
      <c r="AW15" s="69">
        <f t="shared" si="6"/>
        <v>11148</v>
      </c>
      <c r="AX15" s="69">
        <f t="shared" si="7"/>
        <v>4400</v>
      </c>
      <c r="AY15" s="69">
        <f t="shared" si="13"/>
        <v>0</v>
      </c>
      <c r="AZ15" s="157">
        <f t="shared" si="13"/>
        <v>3994</v>
      </c>
      <c r="BA15" s="159">
        <f t="shared" si="8"/>
        <v>27367</v>
      </c>
      <c r="BC15" s="308" t="str">
        <f>C10</f>
        <v>LUNES</v>
      </c>
      <c r="BD15" s="312">
        <f>AU10</f>
        <v>42527</v>
      </c>
      <c r="BE15" s="135">
        <v>1838</v>
      </c>
      <c r="BF15" s="82">
        <f t="shared" si="36"/>
        <v>6433</v>
      </c>
      <c r="BG15" s="79">
        <v>301</v>
      </c>
      <c r="BH15" s="82">
        <f t="shared" si="14"/>
        <v>1053.5</v>
      </c>
      <c r="BI15" s="79">
        <v>5654</v>
      </c>
      <c r="BJ15" s="82">
        <f t="shared" si="15"/>
        <v>39578</v>
      </c>
      <c r="BK15" s="79"/>
      <c r="BL15" s="174">
        <v>27</v>
      </c>
      <c r="BM15" s="174">
        <v>27</v>
      </c>
      <c r="BN15" s="119">
        <f t="shared" si="9"/>
        <v>1743.1296296296296</v>
      </c>
      <c r="BO15" s="308" t="str">
        <f>BC15</f>
        <v>LUNES</v>
      </c>
      <c r="BP15" s="314">
        <f>BD15</f>
        <v>42527</v>
      </c>
      <c r="BQ15" s="99">
        <v>1899</v>
      </c>
      <c r="BR15" s="83">
        <f t="shared" si="16"/>
        <v>6646.5</v>
      </c>
      <c r="BS15" s="174">
        <v>299</v>
      </c>
      <c r="BT15" s="83">
        <f t="shared" si="17"/>
        <v>1046.5</v>
      </c>
      <c r="BU15" s="174">
        <v>8647</v>
      </c>
      <c r="BV15" s="83">
        <f t="shared" si="18"/>
        <v>60529</v>
      </c>
      <c r="BW15" s="174"/>
      <c r="BX15" s="174">
        <v>29</v>
      </c>
      <c r="BY15" s="174">
        <v>29</v>
      </c>
      <c r="BZ15" s="100">
        <f t="shared" si="10"/>
        <v>2352.4827586206898</v>
      </c>
      <c r="CA15" s="308" t="str">
        <f>BO15</f>
        <v>LUNES</v>
      </c>
      <c r="CB15" s="316">
        <f>BP15</f>
        <v>42527</v>
      </c>
      <c r="CC15" s="99">
        <v>872</v>
      </c>
      <c r="CD15" s="74">
        <f t="shared" si="19"/>
        <v>2616</v>
      </c>
      <c r="CE15" s="174">
        <v>248</v>
      </c>
      <c r="CF15" s="74">
        <f t="shared" si="20"/>
        <v>744</v>
      </c>
      <c r="CG15" s="174">
        <v>3508</v>
      </c>
      <c r="CH15" s="74">
        <f t="shared" si="21"/>
        <v>21048</v>
      </c>
      <c r="CI15" s="174"/>
      <c r="CJ15" s="174">
        <v>16</v>
      </c>
      <c r="CK15" s="174">
        <v>16</v>
      </c>
      <c r="CL15" s="100">
        <f t="shared" si="22"/>
        <v>1525.5</v>
      </c>
      <c r="CM15" s="308" t="str">
        <f>CA15</f>
        <v>LUNES</v>
      </c>
      <c r="CN15" s="318">
        <f>CB15</f>
        <v>42527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LUNES</v>
      </c>
      <c r="CZ15" s="306">
        <f>CN15</f>
        <v>42527</v>
      </c>
      <c r="DA15" s="99">
        <v>639</v>
      </c>
      <c r="DB15" s="83">
        <f t="shared" si="27"/>
        <v>2236.5</v>
      </c>
      <c r="DC15" s="174">
        <v>75</v>
      </c>
      <c r="DD15" s="83">
        <f t="shared" si="28"/>
        <v>262.5</v>
      </c>
      <c r="DE15" s="174">
        <v>2923</v>
      </c>
      <c r="DF15" s="83">
        <f t="shared" si="29"/>
        <v>20461</v>
      </c>
      <c r="DG15" s="174"/>
      <c r="DH15" s="174">
        <v>13</v>
      </c>
      <c r="DI15" s="174">
        <v>13</v>
      </c>
      <c r="DJ15" s="100">
        <f t="shared" si="30"/>
        <v>1766.1538461538462</v>
      </c>
      <c r="DK15" s="308" t="str">
        <f>CY15</f>
        <v>LUNES</v>
      </c>
      <c r="DL15" s="310">
        <f>CZ15</f>
        <v>42527</v>
      </c>
      <c r="DM15" s="102">
        <v>20</v>
      </c>
      <c r="DN15" s="74">
        <f t="shared" si="31"/>
        <v>75</v>
      </c>
      <c r="DO15" s="1">
        <v>56</v>
      </c>
      <c r="DP15" s="74">
        <f t="shared" si="32"/>
        <v>210</v>
      </c>
      <c r="DQ15" s="1">
        <v>388</v>
      </c>
      <c r="DR15" s="74">
        <f t="shared" si="33"/>
        <v>2910</v>
      </c>
      <c r="DS15" s="1"/>
      <c r="DT15" s="1">
        <v>3</v>
      </c>
      <c r="DU15" s="110">
        <f t="shared" si="34"/>
        <v>3</v>
      </c>
      <c r="DV15" s="108">
        <f t="shared" si="35"/>
        <v>1065</v>
      </c>
    </row>
    <row r="16" spans="2:129" ht="19.5" thickBot="1" x14ac:dyDescent="0.35">
      <c r="B16" s="274">
        <v>164</v>
      </c>
      <c r="C16" s="38" t="s">
        <v>144</v>
      </c>
      <c r="D16" s="132">
        <f t="shared" si="11"/>
        <v>42533</v>
      </c>
      <c r="E16" s="144">
        <v>46564</v>
      </c>
      <c r="F16" s="144">
        <v>49119</v>
      </c>
      <c r="G16" s="2">
        <v>11952</v>
      </c>
      <c r="H16" s="170"/>
      <c r="I16" s="171">
        <v>9569</v>
      </c>
      <c r="J16" s="24">
        <f t="shared" si="0"/>
        <v>117204</v>
      </c>
      <c r="K16" s="7">
        <v>5149.5</v>
      </c>
      <c r="L16" s="7">
        <v>8031</v>
      </c>
      <c r="M16" s="23">
        <f t="shared" si="1"/>
        <v>130384.5</v>
      </c>
      <c r="N16" s="47"/>
      <c r="O16" s="48"/>
      <c r="P16" s="8">
        <f t="shared" si="2"/>
        <v>42533</v>
      </c>
      <c r="Q16" s="3">
        <v>0</v>
      </c>
      <c r="R16" s="3"/>
      <c r="S16" s="3"/>
      <c r="T16" s="3"/>
      <c r="U16" s="3"/>
      <c r="V16" s="3"/>
      <c r="W16" s="3"/>
      <c r="X16" s="3"/>
      <c r="Y16" s="3"/>
      <c r="Z16" s="3"/>
      <c r="AA16" s="6"/>
      <c r="AB16" s="3"/>
      <c r="AC16" s="3"/>
      <c r="AD16" s="3"/>
      <c r="AE16" s="3"/>
      <c r="AF16" s="3"/>
      <c r="AG16" s="3"/>
      <c r="AH16" s="3"/>
      <c r="AI16" s="3"/>
      <c r="AJ16" s="25"/>
      <c r="AK16" s="3"/>
      <c r="AL16" s="53"/>
      <c r="AM16" s="44">
        <f t="shared" si="3"/>
        <v>0</v>
      </c>
      <c r="AN16" s="9">
        <v>0</v>
      </c>
      <c r="AO16" s="9">
        <f t="shared" si="4"/>
        <v>130384.5</v>
      </c>
      <c r="AP16" s="49">
        <f>'[2]JUN 16'!$I$16</f>
        <v>2722.5</v>
      </c>
      <c r="AQ16" s="46">
        <f t="shared" si="12"/>
        <v>133107</v>
      </c>
      <c r="AR16" s="68"/>
      <c r="AS16" s="276">
        <f t="shared" si="5"/>
        <v>164</v>
      </c>
      <c r="AT16" s="5" t="str">
        <f t="shared" si="5"/>
        <v xml:space="preserve">DOMINGO </v>
      </c>
      <c r="AU16" s="8">
        <f t="shared" si="5"/>
        <v>42533</v>
      </c>
      <c r="AV16" s="69">
        <f t="shared" si="6"/>
        <v>6652</v>
      </c>
      <c r="AW16" s="69">
        <f t="shared" si="6"/>
        <v>7017</v>
      </c>
      <c r="AX16" s="69">
        <f t="shared" si="7"/>
        <v>1992</v>
      </c>
      <c r="AY16" s="69">
        <f t="shared" si="13"/>
        <v>0</v>
      </c>
      <c r="AZ16" s="157">
        <f t="shared" si="13"/>
        <v>1367</v>
      </c>
      <c r="BA16" s="159">
        <f t="shared" si="8"/>
        <v>17028</v>
      </c>
      <c r="BC16" s="309"/>
      <c r="BD16" s="313"/>
      <c r="BE16" s="135">
        <v>1568</v>
      </c>
      <c r="BF16" s="82">
        <f t="shared" si="36"/>
        <v>5488</v>
      </c>
      <c r="BG16" s="79">
        <v>384</v>
      </c>
      <c r="BH16" s="82">
        <f t="shared" si="14"/>
        <v>1344</v>
      </c>
      <c r="BI16" s="79">
        <v>6135</v>
      </c>
      <c r="BJ16" s="82">
        <f t="shared" si="15"/>
        <v>42945</v>
      </c>
      <c r="BK16" s="79">
        <v>28</v>
      </c>
      <c r="BL16" s="174">
        <v>28</v>
      </c>
      <c r="BM16" s="174">
        <v>27</v>
      </c>
      <c r="BN16" s="119">
        <f t="shared" si="9"/>
        <v>1843.5925925925926</v>
      </c>
      <c r="BO16" s="309"/>
      <c r="BP16" s="315"/>
      <c r="BQ16" s="99">
        <v>1919</v>
      </c>
      <c r="BR16" s="83">
        <f t="shared" si="16"/>
        <v>6716.5</v>
      </c>
      <c r="BS16" s="174">
        <v>289</v>
      </c>
      <c r="BT16" s="83">
        <f t="shared" si="17"/>
        <v>1011.5</v>
      </c>
      <c r="BU16" s="174">
        <v>8518</v>
      </c>
      <c r="BV16" s="83">
        <f t="shared" si="18"/>
        <v>59626</v>
      </c>
      <c r="BW16" s="174">
        <v>31</v>
      </c>
      <c r="BX16" s="174">
        <v>28</v>
      </c>
      <c r="BY16" s="174">
        <v>29</v>
      </c>
      <c r="BZ16" s="100">
        <f t="shared" si="10"/>
        <v>2322.5517241379312</v>
      </c>
      <c r="CA16" s="309"/>
      <c r="CB16" s="317"/>
      <c r="CC16" s="99">
        <v>755</v>
      </c>
      <c r="CD16" s="74">
        <f t="shared" si="19"/>
        <v>2265</v>
      </c>
      <c r="CE16" s="174">
        <v>224</v>
      </c>
      <c r="CF16" s="74">
        <f t="shared" si="20"/>
        <v>672</v>
      </c>
      <c r="CG16" s="174">
        <v>3001</v>
      </c>
      <c r="CH16" s="74">
        <f t="shared" si="21"/>
        <v>18006</v>
      </c>
      <c r="CI16" s="174">
        <v>17</v>
      </c>
      <c r="CJ16" s="174">
        <v>14</v>
      </c>
      <c r="CK16" s="174">
        <v>16</v>
      </c>
      <c r="CL16" s="100">
        <f t="shared" si="22"/>
        <v>1308.9375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537</v>
      </c>
      <c r="DB16" s="83">
        <f t="shared" si="27"/>
        <v>1879.5</v>
      </c>
      <c r="DC16" s="174">
        <v>64</v>
      </c>
      <c r="DD16" s="83">
        <f t="shared" si="28"/>
        <v>224</v>
      </c>
      <c r="DE16" s="174">
        <v>2895</v>
      </c>
      <c r="DF16" s="83">
        <f t="shared" si="29"/>
        <v>20265</v>
      </c>
      <c r="DG16" s="174">
        <v>13</v>
      </c>
      <c r="DH16" s="174">
        <v>12</v>
      </c>
      <c r="DI16" s="174">
        <v>13</v>
      </c>
      <c r="DJ16" s="100">
        <f t="shared" si="30"/>
        <v>1720.6538461538462</v>
      </c>
      <c r="DK16" s="309"/>
      <c r="DL16" s="311"/>
      <c r="DM16" s="102">
        <v>36</v>
      </c>
      <c r="DN16" s="74">
        <f t="shared" si="31"/>
        <v>135</v>
      </c>
      <c r="DO16" s="1">
        <v>142</v>
      </c>
      <c r="DP16" s="74">
        <f t="shared" si="32"/>
        <v>532.5</v>
      </c>
      <c r="DQ16" s="1">
        <v>467</v>
      </c>
      <c r="DR16" s="74">
        <f t="shared" si="33"/>
        <v>3502.5</v>
      </c>
      <c r="DS16" s="1">
        <v>4</v>
      </c>
      <c r="DT16" s="1">
        <v>4</v>
      </c>
      <c r="DU16" s="110">
        <f t="shared" si="34"/>
        <v>4</v>
      </c>
      <c r="DV16" s="108">
        <f t="shared" si="35"/>
        <v>1042.5</v>
      </c>
    </row>
    <row r="17" spans="2:126" ht="19.5" thickBot="1" x14ac:dyDescent="0.35">
      <c r="B17" s="274">
        <v>165</v>
      </c>
      <c r="C17" s="38" t="s">
        <v>24</v>
      </c>
      <c r="D17" s="132">
        <f t="shared" si="11"/>
        <v>42534</v>
      </c>
      <c r="E17" s="144">
        <v>82509</v>
      </c>
      <c r="F17" s="144">
        <v>111384</v>
      </c>
      <c r="G17" s="2">
        <v>40050</v>
      </c>
      <c r="H17" s="170"/>
      <c r="I17" s="171">
        <v>38647</v>
      </c>
      <c r="J17" s="24">
        <f t="shared" si="0"/>
        <v>272590</v>
      </c>
      <c r="K17" s="7">
        <v>6453</v>
      </c>
      <c r="L17" s="7">
        <v>33750.5</v>
      </c>
      <c r="M17" s="23">
        <f t="shared" si="1"/>
        <v>312793.5</v>
      </c>
      <c r="N17" s="47"/>
      <c r="O17" s="48"/>
      <c r="P17" s="8">
        <f t="shared" si="2"/>
        <v>42534</v>
      </c>
      <c r="Q17" s="3">
        <v>125650</v>
      </c>
      <c r="R17" s="3">
        <v>2106</v>
      </c>
      <c r="S17" s="3">
        <v>584</v>
      </c>
      <c r="T17" s="3"/>
      <c r="U17" s="3"/>
      <c r="V17" s="3"/>
      <c r="W17" s="3">
        <v>406</v>
      </c>
      <c r="X17" s="3"/>
      <c r="Y17" s="3">
        <v>6036</v>
      </c>
      <c r="Z17" s="3"/>
      <c r="AA17" s="6"/>
      <c r="AB17" s="3">
        <v>700</v>
      </c>
      <c r="AC17" s="3">
        <v>400</v>
      </c>
      <c r="AD17" s="3"/>
      <c r="AE17" s="3"/>
      <c r="AF17" s="3"/>
      <c r="AG17" s="3"/>
      <c r="AH17" s="3"/>
      <c r="AI17" s="3"/>
      <c r="AJ17" s="25"/>
      <c r="AK17" s="3"/>
      <c r="AL17" s="53"/>
      <c r="AM17" s="44">
        <f t="shared" si="3"/>
        <v>135882</v>
      </c>
      <c r="AN17" s="9">
        <v>1600</v>
      </c>
      <c r="AO17" s="9">
        <f t="shared" si="4"/>
        <v>312793.5</v>
      </c>
      <c r="AP17" s="49">
        <f>'[2]JUN 16'!$I$17</f>
        <v>4852.5</v>
      </c>
      <c r="AQ17" s="46">
        <f t="shared" si="12"/>
        <v>455128</v>
      </c>
      <c r="AR17" s="68"/>
      <c r="AS17" s="276">
        <f t="shared" si="5"/>
        <v>165</v>
      </c>
      <c r="AT17" s="5" t="str">
        <f t="shared" si="5"/>
        <v>LUNES</v>
      </c>
      <c r="AU17" s="8">
        <f t="shared" si="5"/>
        <v>42534</v>
      </c>
      <c r="AV17" s="69">
        <f t="shared" si="6"/>
        <v>11787</v>
      </c>
      <c r="AW17" s="69">
        <f t="shared" si="6"/>
        <v>15912</v>
      </c>
      <c r="AX17" s="69">
        <f t="shared" si="7"/>
        <v>6675</v>
      </c>
      <c r="AY17" s="69">
        <f t="shared" si="13"/>
        <v>0</v>
      </c>
      <c r="AZ17" s="157">
        <f t="shared" si="13"/>
        <v>5521</v>
      </c>
      <c r="BA17" s="159">
        <f t="shared" si="8"/>
        <v>39895</v>
      </c>
      <c r="BC17" s="308" t="str">
        <f>C11</f>
        <v>MARTES</v>
      </c>
      <c r="BD17" s="312">
        <f>AU11</f>
        <v>42528</v>
      </c>
      <c r="BE17" s="135">
        <v>2096</v>
      </c>
      <c r="BF17" s="82">
        <f t="shared" si="36"/>
        <v>7336</v>
      </c>
      <c r="BG17" s="79">
        <v>339</v>
      </c>
      <c r="BH17" s="82">
        <f t="shared" si="14"/>
        <v>1186.5</v>
      </c>
      <c r="BI17" s="79">
        <v>6404</v>
      </c>
      <c r="BJ17" s="82">
        <f t="shared" si="15"/>
        <v>44828</v>
      </c>
      <c r="BK17" s="79"/>
      <c r="BL17" s="174">
        <v>31</v>
      </c>
      <c r="BM17" s="174">
        <v>32</v>
      </c>
      <c r="BN17" s="119">
        <f t="shared" si="9"/>
        <v>1667.203125</v>
      </c>
      <c r="BO17" s="308" t="str">
        <f>BC17</f>
        <v>MARTES</v>
      </c>
      <c r="BP17" s="314">
        <f>BD17</f>
        <v>42528</v>
      </c>
      <c r="BQ17" s="99">
        <v>2085</v>
      </c>
      <c r="BR17" s="83">
        <f t="shared" si="16"/>
        <v>7297.5</v>
      </c>
      <c r="BS17" s="174">
        <v>265</v>
      </c>
      <c r="BT17" s="83">
        <f t="shared" si="17"/>
        <v>927.5</v>
      </c>
      <c r="BU17" s="174">
        <v>8761</v>
      </c>
      <c r="BV17" s="83">
        <f t="shared" si="18"/>
        <v>61327</v>
      </c>
      <c r="BW17" s="174"/>
      <c r="BX17" s="174">
        <v>30</v>
      </c>
      <c r="BY17" s="174">
        <v>30</v>
      </c>
      <c r="BZ17" s="100">
        <f t="shared" si="10"/>
        <v>2318.4</v>
      </c>
      <c r="CA17" s="308" t="str">
        <f>BO17</f>
        <v>MARTES</v>
      </c>
      <c r="CB17" s="316">
        <f>BP17</f>
        <v>42528</v>
      </c>
      <c r="CC17" s="99">
        <v>1146</v>
      </c>
      <c r="CD17" s="74">
        <f t="shared" si="19"/>
        <v>3438</v>
      </c>
      <c r="CE17" s="174">
        <v>284</v>
      </c>
      <c r="CF17" s="74">
        <f t="shared" si="20"/>
        <v>852</v>
      </c>
      <c r="CG17" s="174">
        <v>3667</v>
      </c>
      <c r="CH17" s="74">
        <f t="shared" si="21"/>
        <v>22002</v>
      </c>
      <c r="CI17" s="174"/>
      <c r="CJ17" s="174">
        <v>17</v>
      </c>
      <c r="CK17" s="174">
        <v>17</v>
      </c>
      <c r="CL17" s="100">
        <f t="shared" si="22"/>
        <v>1546.5882352941176</v>
      </c>
      <c r="CM17" s="308" t="str">
        <f>CA17</f>
        <v>MARTES</v>
      </c>
      <c r="CN17" s="318">
        <f>CB17</f>
        <v>42528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MARTES</v>
      </c>
      <c r="CZ17" s="306">
        <f>CN17</f>
        <v>42528</v>
      </c>
      <c r="DA17" s="99">
        <v>724</v>
      </c>
      <c r="DB17" s="83">
        <f t="shared" si="27"/>
        <v>2534</v>
      </c>
      <c r="DC17" s="174">
        <v>84</v>
      </c>
      <c r="DD17" s="83">
        <f t="shared" si="28"/>
        <v>294</v>
      </c>
      <c r="DE17" s="174">
        <v>2735</v>
      </c>
      <c r="DF17" s="83">
        <f t="shared" si="29"/>
        <v>19145</v>
      </c>
      <c r="DG17" s="174"/>
      <c r="DH17" s="174">
        <v>14</v>
      </c>
      <c r="DI17" s="174">
        <v>14</v>
      </c>
      <c r="DJ17" s="100">
        <f t="shared" si="30"/>
        <v>1569.5</v>
      </c>
      <c r="DK17" s="308" t="str">
        <f>CY17</f>
        <v>MARTES</v>
      </c>
      <c r="DL17" s="310">
        <f>CZ17</f>
        <v>42528</v>
      </c>
      <c r="DM17" s="102">
        <v>22</v>
      </c>
      <c r="DN17" s="74">
        <f t="shared" si="31"/>
        <v>82.5</v>
      </c>
      <c r="DO17" s="1">
        <v>114</v>
      </c>
      <c r="DP17" s="74">
        <f t="shared" si="32"/>
        <v>427.5</v>
      </c>
      <c r="DQ17" s="1">
        <v>451</v>
      </c>
      <c r="DR17" s="74">
        <f t="shared" si="33"/>
        <v>3382.5</v>
      </c>
      <c r="DS17" s="1"/>
      <c r="DT17" s="1">
        <v>4</v>
      </c>
      <c r="DU17" s="110">
        <f t="shared" si="34"/>
        <v>4</v>
      </c>
      <c r="DV17" s="108">
        <f t="shared" si="35"/>
        <v>973.125</v>
      </c>
    </row>
    <row r="18" spans="2:126" ht="19.5" thickBot="1" x14ac:dyDescent="0.35">
      <c r="B18" s="274">
        <v>166</v>
      </c>
      <c r="C18" s="38" t="s">
        <v>21</v>
      </c>
      <c r="D18" s="132">
        <f t="shared" si="11"/>
        <v>42535</v>
      </c>
      <c r="E18" s="144">
        <v>83671</v>
      </c>
      <c r="F18" s="144">
        <v>117404</v>
      </c>
      <c r="G18" s="2">
        <v>46200</v>
      </c>
      <c r="H18" s="170"/>
      <c r="I18" s="171">
        <v>37499</v>
      </c>
      <c r="J18" s="24">
        <f t="shared" si="0"/>
        <v>284774</v>
      </c>
      <c r="K18" s="7">
        <v>6636.5</v>
      </c>
      <c r="L18" s="7">
        <v>36129.5</v>
      </c>
      <c r="M18" s="23">
        <f t="shared" si="1"/>
        <v>327540</v>
      </c>
      <c r="N18" s="47"/>
      <c r="O18" s="48"/>
      <c r="P18" s="8">
        <f t="shared" si="2"/>
        <v>42535</v>
      </c>
      <c r="Q18" s="3">
        <v>53250</v>
      </c>
      <c r="R18" s="3">
        <v>2808</v>
      </c>
      <c r="S18" s="3">
        <v>648</v>
      </c>
      <c r="T18" s="3"/>
      <c r="U18" s="3"/>
      <c r="V18" s="3"/>
      <c r="W18" s="3">
        <v>290</v>
      </c>
      <c r="X18" s="3">
        <v>58</v>
      </c>
      <c r="Y18" s="3">
        <v>18108</v>
      </c>
      <c r="Z18" s="3"/>
      <c r="AA18" s="6"/>
      <c r="AB18" s="3">
        <v>700</v>
      </c>
      <c r="AC18" s="3">
        <v>2200</v>
      </c>
      <c r="AD18" s="3"/>
      <c r="AE18" s="3"/>
      <c r="AF18" s="3"/>
      <c r="AG18" s="3"/>
      <c r="AH18" s="3"/>
      <c r="AI18" s="3"/>
      <c r="AJ18" s="25">
        <v>6000</v>
      </c>
      <c r="AK18" s="3"/>
      <c r="AL18" s="53">
        <v>12072</v>
      </c>
      <c r="AM18" s="44">
        <f t="shared" si="3"/>
        <v>96134</v>
      </c>
      <c r="AN18" s="9">
        <v>2746</v>
      </c>
      <c r="AO18" s="9">
        <f t="shared" si="4"/>
        <v>327540</v>
      </c>
      <c r="AP18" s="49">
        <f>'[2]JUN 16'!$I$18</f>
        <v>4575</v>
      </c>
      <c r="AQ18" s="46">
        <f t="shared" si="12"/>
        <v>430995</v>
      </c>
      <c r="AS18" s="276">
        <f t="shared" si="5"/>
        <v>166</v>
      </c>
      <c r="AT18" s="5" t="str">
        <f t="shared" si="5"/>
        <v>MARTES</v>
      </c>
      <c r="AU18" s="8">
        <f t="shared" si="5"/>
        <v>42535</v>
      </c>
      <c r="AV18" s="69">
        <f t="shared" si="6"/>
        <v>11953</v>
      </c>
      <c r="AW18" s="69">
        <f t="shared" si="6"/>
        <v>16772</v>
      </c>
      <c r="AX18" s="69">
        <f t="shared" si="7"/>
        <v>7700</v>
      </c>
      <c r="AY18" s="69">
        <f t="shared" si="13"/>
        <v>0</v>
      </c>
      <c r="AZ18" s="157">
        <f t="shared" si="13"/>
        <v>5357</v>
      </c>
      <c r="BA18" s="159">
        <f t="shared" si="8"/>
        <v>41782</v>
      </c>
      <c r="BC18" s="309"/>
      <c r="BD18" s="313"/>
      <c r="BE18" s="135">
        <v>1641</v>
      </c>
      <c r="BF18" s="82">
        <f t="shared" si="36"/>
        <v>5743.5</v>
      </c>
      <c r="BG18" s="79">
        <v>392</v>
      </c>
      <c r="BH18" s="82">
        <f t="shared" si="14"/>
        <v>1372</v>
      </c>
      <c r="BI18" s="79">
        <v>5902</v>
      </c>
      <c r="BJ18" s="82">
        <f t="shared" si="15"/>
        <v>41314</v>
      </c>
      <c r="BK18" s="79">
        <v>31</v>
      </c>
      <c r="BL18" s="174">
        <v>25</v>
      </c>
      <c r="BM18" s="174">
        <v>32</v>
      </c>
      <c r="BN18" s="119">
        <f t="shared" si="9"/>
        <v>1513.421875</v>
      </c>
      <c r="BO18" s="309"/>
      <c r="BP18" s="315"/>
      <c r="BQ18" s="99">
        <v>1810</v>
      </c>
      <c r="BR18" s="83">
        <f t="shared" si="16"/>
        <v>6335</v>
      </c>
      <c r="BS18" s="174">
        <v>269</v>
      </c>
      <c r="BT18" s="83">
        <f t="shared" si="17"/>
        <v>941.5</v>
      </c>
      <c r="BU18" s="174">
        <v>7981</v>
      </c>
      <c r="BV18" s="83">
        <f t="shared" si="18"/>
        <v>55867</v>
      </c>
      <c r="BW18" s="174">
        <v>30</v>
      </c>
      <c r="BX18" s="174">
        <v>27</v>
      </c>
      <c r="BY18" s="174">
        <v>30</v>
      </c>
      <c r="BZ18" s="100">
        <f t="shared" si="10"/>
        <v>2104.7833333333333</v>
      </c>
      <c r="CA18" s="309"/>
      <c r="CB18" s="317"/>
      <c r="CC18" s="99">
        <v>994</v>
      </c>
      <c r="CD18" s="74">
        <f t="shared" si="19"/>
        <v>2982</v>
      </c>
      <c r="CE18" s="174">
        <v>216</v>
      </c>
      <c r="CF18" s="74">
        <f t="shared" si="20"/>
        <v>648</v>
      </c>
      <c r="CG18" s="174">
        <v>3308</v>
      </c>
      <c r="CH18" s="74">
        <f t="shared" si="21"/>
        <v>19848</v>
      </c>
      <c r="CI18" s="174">
        <v>20</v>
      </c>
      <c r="CJ18" s="174">
        <v>15</v>
      </c>
      <c r="CK18" s="174">
        <v>17</v>
      </c>
      <c r="CL18" s="100">
        <f t="shared" si="22"/>
        <v>1381.0588235294117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546</v>
      </c>
      <c r="DB18" s="83">
        <f t="shared" si="27"/>
        <v>1911</v>
      </c>
      <c r="DC18" s="174">
        <v>67</v>
      </c>
      <c r="DD18" s="83">
        <f t="shared" si="28"/>
        <v>234.5</v>
      </c>
      <c r="DE18" s="174">
        <v>2692</v>
      </c>
      <c r="DF18" s="83">
        <f t="shared" si="29"/>
        <v>18844</v>
      </c>
      <c r="DG18" s="174">
        <v>14</v>
      </c>
      <c r="DH18" s="174">
        <v>11</v>
      </c>
      <c r="DI18" s="174">
        <v>14</v>
      </c>
      <c r="DJ18" s="100">
        <f t="shared" si="30"/>
        <v>1499.25</v>
      </c>
      <c r="DK18" s="309"/>
      <c r="DL18" s="311"/>
      <c r="DM18" s="102">
        <v>29</v>
      </c>
      <c r="DN18" s="74">
        <f t="shared" si="31"/>
        <v>108.75</v>
      </c>
      <c r="DO18" s="1">
        <v>168</v>
      </c>
      <c r="DP18" s="74">
        <f t="shared" si="32"/>
        <v>630</v>
      </c>
      <c r="DQ18" s="1">
        <v>485</v>
      </c>
      <c r="DR18" s="74">
        <f t="shared" si="33"/>
        <v>3637.5</v>
      </c>
      <c r="DS18" s="1">
        <v>4</v>
      </c>
      <c r="DT18" s="1">
        <v>4</v>
      </c>
      <c r="DU18" s="110">
        <f t="shared" si="34"/>
        <v>4</v>
      </c>
      <c r="DV18" s="108">
        <f t="shared" si="35"/>
        <v>1094.0625</v>
      </c>
    </row>
    <row r="19" spans="2:126" ht="19.5" thickBot="1" x14ac:dyDescent="0.35">
      <c r="B19" s="274">
        <v>167</v>
      </c>
      <c r="C19" s="38" t="s">
        <v>145</v>
      </c>
      <c r="D19" s="132">
        <f t="shared" si="11"/>
        <v>42536</v>
      </c>
      <c r="E19" s="144">
        <v>86562</v>
      </c>
      <c r="F19" s="144">
        <v>114996</v>
      </c>
      <c r="G19" s="2">
        <v>42234</v>
      </c>
      <c r="H19" s="170"/>
      <c r="I19" s="171">
        <v>41216</v>
      </c>
      <c r="J19" s="24">
        <f t="shared" si="0"/>
        <v>285008</v>
      </c>
      <c r="K19" s="7">
        <v>7370.5</v>
      </c>
      <c r="L19" s="7">
        <v>36036</v>
      </c>
      <c r="M19" s="23">
        <f t="shared" si="1"/>
        <v>328414.5</v>
      </c>
      <c r="N19" s="47"/>
      <c r="O19" s="48"/>
      <c r="P19" s="8">
        <f t="shared" si="2"/>
        <v>42536</v>
      </c>
      <c r="Q19" s="3">
        <v>107000</v>
      </c>
      <c r="R19" s="3">
        <v>3042</v>
      </c>
      <c r="S19" s="3">
        <v>3456</v>
      </c>
      <c r="T19" s="3"/>
      <c r="U19" s="3"/>
      <c r="V19" s="3"/>
      <c r="W19" s="3">
        <v>638</v>
      </c>
      <c r="X19" s="3">
        <v>232</v>
      </c>
      <c r="Y19" s="3">
        <v>12072</v>
      </c>
      <c r="Z19" s="3"/>
      <c r="AA19" s="6"/>
      <c r="AB19" s="3">
        <v>2450</v>
      </c>
      <c r="AC19" s="3">
        <v>5900</v>
      </c>
      <c r="AD19" s="3"/>
      <c r="AE19" s="3"/>
      <c r="AF19" s="3"/>
      <c r="AG19" s="3"/>
      <c r="AH19" s="3"/>
      <c r="AI19" s="3"/>
      <c r="AJ19" s="25">
        <v>18000</v>
      </c>
      <c r="AK19" s="3"/>
      <c r="AL19" s="53">
        <v>12072</v>
      </c>
      <c r="AM19" s="44">
        <f t="shared" si="3"/>
        <v>164862</v>
      </c>
      <c r="AN19" s="9">
        <v>1373</v>
      </c>
      <c r="AO19" s="9">
        <f t="shared" si="4"/>
        <v>328414.5</v>
      </c>
      <c r="AP19" s="49">
        <f>'[2]JUN 16'!$I$19</f>
        <v>7065</v>
      </c>
      <c r="AQ19" s="46">
        <f t="shared" si="12"/>
        <v>501714.5</v>
      </c>
      <c r="AR19" s="68">
        <f>SUM(AW10:AW14)</f>
        <v>83697</v>
      </c>
      <c r="AS19" s="276">
        <f t="shared" si="5"/>
        <v>167</v>
      </c>
      <c r="AT19" s="5" t="str">
        <f t="shared" si="5"/>
        <v>MIERCOLES</v>
      </c>
      <c r="AU19" s="8">
        <f t="shared" si="5"/>
        <v>42536</v>
      </c>
      <c r="AV19" s="69">
        <f t="shared" si="6"/>
        <v>12366</v>
      </c>
      <c r="AW19" s="69">
        <f t="shared" si="6"/>
        <v>16428</v>
      </c>
      <c r="AX19" s="69">
        <f t="shared" si="7"/>
        <v>7039</v>
      </c>
      <c r="AY19" s="69">
        <f t="shared" si="13"/>
        <v>0</v>
      </c>
      <c r="AZ19" s="157">
        <f t="shared" si="13"/>
        <v>5888</v>
      </c>
      <c r="BA19" s="159">
        <f t="shared" si="8"/>
        <v>41721</v>
      </c>
      <c r="BC19" s="308" t="str">
        <f>C12</f>
        <v>MIERCOLES</v>
      </c>
      <c r="BD19" s="312">
        <f>AU12</f>
        <v>42529</v>
      </c>
      <c r="BE19" s="135">
        <v>2054</v>
      </c>
      <c r="BF19" s="82">
        <f t="shared" si="36"/>
        <v>7189</v>
      </c>
      <c r="BG19" s="79">
        <v>297</v>
      </c>
      <c r="BH19" s="82">
        <f t="shared" si="14"/>
        <v>1039.5</v>
      </c>
      <c r="BI19" s="79">
        <v>5901</v>
      </c>
      <c r="BJ19" s="82">
        <f t="shared" si="15"/>
        <v>41307</v>
      </c>
      <c r="BK19" s="79"/>
      <c r="BL19" s="174">
        <v>29</v>
      </c>
      <c r="BM19" s="174">
        <v>31</v>
      </c>
      <c r="BN19" s="119">
        <f t="shared" si="9"/>
        <v>1597.9193548387098</v>
      </c>
      <c r="BO19" s="308" t="str">
        <f>BC19</f>
        <v>MIERCOLES</v>
      </c>
      <c r="BP19" s="314">
        <f>BD19</f>
        <v>42529</v>
      </c>
      <c r="BQ19" s="99">
        <v>2279</v>
      </c>
      <c r="BR19" s="83">
        <f t="shared" si="16"/>
        <v>7976.5</v>
      </c>
      <c r="BS19" s="174">
        <v>276</v>
      </c>
      <c r="BT19" s="83">
        <f t="shared" si="17"/>
        <v>966</v>
      </c>
      <c r="BU19" s="174">
        <v>8796</v>
      </c>
      <c r="BV19" s="83">
        <f t="shared" si="18"/>
        <v>61572</v>
      </c>
      <c r="BW19" s="174"/>
      <c r="BX19" s="174">
        <v>30</v>
      </c>
      <c r="BY19" s="174">
        <v>31</v>
      </c>
      <c r="BZ19" s="100">
        <f t="shared" si="10"/>
        <v>2274.6612903225805</v>
      </c>
      <c r="CA19" s="308" t="str">
        <f>BO19</f>
        <v>MIERCOLES</v>
      </c>
      <c r="CB19" s="316">
        <f>BP19</f>
        <v>42529</v>
      </c>
      <c r="CC19" s="99">
        <v>1156</v>
      </c>
      <c r="CD19" s="74">
        <f t="shared" si="19"/>
        <v>3468</v>
      </c>
      <c r="CE19" s="174">
        <v>233</v>
      </c>
      <c r="CF19" s="74">
        <f t="shared" si="20"/>
        <v>699</v>
      </c>
      <c r="CG19" s="174">
        <v>3795</v>
      </c>
      <c r="CH19" s="74">
        <f t="shared" si="21"/>
        <v>22770</v>
      </c>
      <c r="CI19" s="174"/>
      <c r="CJ19" s="174">
        <v>19</v>
      </c>
      <c r="CK19" s="174">
        <v>18</v>
      </c>
      <c r="CL19" s="100">
        <f t="shared" si="22"/>
        <v>1496.5</v>
      </c>
      <c r="CM19" s="308" t="str">
        <f>CA19</f>
        <v>MIERCOLES</v>
      </c>
      <c r="CN19" s="318">
        <f>CB19</f>
        <v>42529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MIERCOLES</v>
      </c>
      <c r="CZ19" s="306">
        <f>CN19</f>
        <v>42529</v>
      </c>
      <c r="DA19" s="99">
        <v>604</v>
      </c>
      <c r="DB19" s="83">
        <f t="shared" si="27"/>
        <v>2114</v>
      </c>
      <c r="DC19" s="174">
        <v>120</v>
      </c>
      <c r="DD19" s="83">
        <f t="shared" si="28"/>
        <v>420</v>
      </c>
      <c r="DE19" s="174">
        <v>2819</v>
      </c>
      <c r="DF19" s="83">
        <f t="shared" si="29"/>
        <v>19733</v>
      </c>
      <c r="DG19" s="174"/>
      <c r="DH19" s="174">
        <v>15</v>
      </c>
      <c r="DI19" s="174">
        <v>15</v>
      </c>
      <c r="DJ19" s="100">
        <f t="shared" si="30"/>
        <v>1484.4666666666667</v>
      </c>
      <c r="DK19" s="308" t="str">
        <f>CY19</f>
        <v>MIERCOLES</v>
      </c>
      <c r="DL19" s="310">
        <f>CZ19</f>
        <v>42529</v>
      </c>
      <c r="DM19" s="102">
        <v>24</v>
      </c>
      <c r="DN19" s="74">
        <f t="shared" si="31"/>
        <v>90</v>
      </c>
      <c r="DO19" s="1">
        <v>104</v>
      </c>
      <c r="DP19" s="74">
        <f t="shared" si="32"/>
        <v>390</v>
      </c>
      <c r="DQ19" s="1">
        <v>431</v>
      </c>
      <c r="DR19" s="74">
        <f t="shared" si="33"/>
        <v>3232.5</v>
      </c>
      <c r="DS19" s="1"/>
      <c r="DT19" s="1">
        <v>4</v>
      </c>
      <c r="DU19" s="110">
        <f t="shared" si="34"/>
        <v>4</v>
      </c>
      <c r="DV19" s="108">
        <f t="shared" si="35"/>
        <v>928.125</v>
      </c>
    </row>
    <row r="20" spans="2:126" ht="19.5" thickBot="1" x14ac:dyDescent="0.35">
      <c r="B20" s="274">
        <v>168</v>
      </c>
      <c r="C20" s="38" t="s">
        <v>25</v>
      </c>
      <c r="D20" s="132">
        <f t="shared" si="11"/>
        <v>42537</v>
      </c>
      <c r="E20" s="144">
        <v>82229</v>
      </c>
      <c r="F20" s="144">
        <v>116697</v>
      </c>
      <c r="G20" s="2">
        <v>40908</v>
      </c>
      <c r="H20" s="170"/>
      <c r="I20" s="171">
        <v>40775</v>
      </c>
      <c r="J20" s="24">
        <f t="shared" si="0"/>
        <v>280609</v>
      </c>
      <c r="K20" s="7">
        <v>6973</v>
      </c>
      <c r="L20" s="7">
        <v>35911</v>
      </c>
      <c r="M20" s="23">
        <f t="shared" si="1"/>
        <v>323493</v>
      </c>
      <c r="N20" s="47"/>
      <c r="O20" s="48"/>
      <c r="P20" s="8">
        <f t="shared" si="2"/>
        <v>42537</v>
      </c>
      <c r="Q20" s="3">
        <v>107750</v>
      </c>
      <c r="R20" s="3">
        <v>2925</v>
      </c>
      <c r="S20" s="3">
        <v>4737</v>
      </c>
      <c r="T20" s="3"/>
      <c r="U20" s="3">
        <v>15041</v>
      </c>
      <c r="V20" s="3"/>
      <c r="W20" s="3">
        <v>406</v>
      </c>
      <c r="X20" s="3"/>
      <c r="Y20" s="3">
        <v>24144</v>
      </c>
      <c r="Z20" s="3"/>
      <c r="AA20" s="6"/>
      <c r="AB20" s="3">
        <v>700</v>
      </c>
      <c r="AC20" s="3">
        <v>3100</v>
      </c>
      <c r="AD20" s="3"/>
      <c r="AE20" s="3"/>
      <c r="AF20" s="3"/>
      <c r="AG20" s="3"/>
      <c r="AH20" s="3"/>
      <c r="AI20" s="3"/>
      <c r="AJ20" s="25">
        <v>6000</v>
      </c>
      <c r="AK20" s="3"/>
      <c r="AL20" s="53"/>
      <c r="AM20" s="44">
        <f t="shared" si="3"/>
        <v>164803</v>
      </c>
      <c r="AN20" s="9">
        <v>1373</v>
      </c>
      <c r="AO20" s="9">
        <f t="shared" si="4"/>
        <v>323493</v>
      </c>
      <c r="AP20" s="49">
        <f>'[2]JUN 16'!$I$20</f>
        <v>19757.5</v>
      </c>
      <c r="AQ20" s="46">
        <f t="shared" si="12"/>
        <v>509426.5</v>
      </c>
      <c r="AR20" s="68">
        <f>SUM(AW15:AW16)</f>
        <v>18165</v>
      </c>
      <c r="AS20" s="276">
        <f t="shared" si="5"/>
        <v>168</v>
      </c>
      <c r="AT20" s="5" t="str">
        <f t="shared" si="5"/>
        <v>JUEVES</v>
      </c>
      <c r="AU20" s="8">
        <f t="shared" si="5"/>
        <v>42537</v>
      </c>
      <c r="AV20" s="69">
        <f t="shared" si="6"/>
        <v>11747</v>
      </c>
      <c r="AW20" s="69">
        <f t="shared" si="6"/>
        <v>16671</v>
      </c>
      <c r="AX20" s="69">
        <f t="shared" si="7"/>
        <v>6818</v>
      </c>
      <c r="AY20" s="69">
        <f t="shared" si="13"/>
        <v>0</v>
      </c>
      <c r="AZ20" s="157">
        <f t="shared" si="13"/>
        <v>5825</v>
      </c>
      <c r="BA20" s="159">
        <f t="shared" si="8"/>
        <v>41061</v>
      </c>
      <c r="BC20" s="309"/>
      <c r="BD20" s="313"/>
      <c r="BE20" s="135">
        <v>1806</v>
      </c>
      <c r="BF20" s="82">
        <f t="shared" si="36"/>
        <v>6321</v>
      </c>
      <c r="BG20" s="79">
        <v>329</v>
      </c>
      <c r="BH20" s="82">
        <f t="shared" si="14"/>
        <v>1151.5</v>
      </c>
      <c r="BI20" s="79">
        <v>5857</v>
      </c>
      <c r="BJ20" s="82">
        <f t="shared" si="15"/>
        <v>40999</v>
      </c>
      <c r="BK20" s="79">
        <v>33</v>
      </c>
      <c r="BL20" s="174">
        <v>28</v>
      </c>
      <c r="BM20" s="174">
        <v>31</v>
      </c>
      <c r="BN20" s="119">
        <f t="shared" si="9"/>
        <v>1563.5967741935483</v>
      </c>
      <c r="BO20" s="309"/>
      <c r="BP20" s="315"/>
      <c r="BQ20" s="99">
        <v>2011</v>
      </c>
      <c r="BR20" s="83">
        <f t="shared" si="16"/>
        <v>7038.5</v>
      </c>
      <c r="BS20" s="174">
        <v>285</v>
      </c>
      <c r="BT20" s="83">
        <f t="shared" si="17"/>
        <v>997.5</v>
      </c>
      <c r="BU20" s="174">
        <v>8063</v>
      </c>
      <c r="BV20" s="83">
        <f t="shared" si="18"/>
        <v>56441</v>
      </c>
      <c r="BW20" s="174">
        <v>31</v>
      </c>
      <c r="BX20" s="174">
        <v>28</v>
      </c>
      <c r="BY20" s="174">
        <v>31</v>
      </c>
      <c r="BZ20" s="100">
        <f t="shared" si="10"/>
        <v>2079.9032258064517</v>
      </c>
      <c r="CA20" s="309"/>
      <c r="CB20" s="317"/>
      <c r="CC20" s="99">
        <v>897</v>
      </c>
      <c r="CD20" s="74">
        <f t="shared" si="19"/>
        <v>2691</v>
      </c>
      <c r="CE20" s="174">
        <v>191</v>
      </c>
      <c r="CF20" s="74">
        <f t="shared" si="20"/>
        <v>573</v>
      </c>
      <c r="CG20" s="174">
        <v>3119</v>
      </c>
      <c r="CH20" s="74">
        <f t="shared" si="21"/>
        <v>18714</v>
      </c>
      <c r="CI20" s="174">
        <v>18</v>
      </c>
      <c r="CJ20" s="174">
        <v>14</v>
      </c>
      <c r="CK20" s="174">
        <v>18</v>
      </c>
      <c r="CL20" s="100">
        <f t="shared" si="22"/>
        <v>1221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577</v>
      </c>
      <c r="DB20" s="83">
        <f t="shared" si="27"/>
        <v>2019.5</v>
      </c>
      <c r="DC20" s="174">
        <v>75</v>
      </c>
      <c r="DD20" s="83">
        <f t="shared" si="28"/>
        <v>262.5</v>
      </c>
      <c r="DE20" s="174">
        <v>3030</v>
      </c>
      <c r="DF20" s="83">
        <f t="shared" si="29"/>
        <v>21210</v>
      </c>
      <c r="DG20" s="174">
        <v>15</v>
      </c>
      <c r="DH20" s="174">
        <v>14</v>
      </c>
      <c r="DI20" s="174">
        <v>15</v>
      </c>
      <c r="DJ20" s="100">
        <f t="shared" si="30"/>
        <v>1566.1333333333334</v>
      </c>
      <c r="DK20" s="309"/>
      <c r="DL20" s="311"/>
      <c r="DM20" s="102">
        <v>39</v>
      </c>
      <c r="DN20" s="74">
        <f t="shared" si="31"/>
        <v>146.25</v>
      </c>
      <c r="DO20" s="1">
        <v>174</v>
      </c>
      <c r="DP20" s="74">
        <f t="shared" si="32"/>
        <v>652.5</v>
      </c>
      <c r="DQ20" s="1">
        <v>623</v>
      </c>
      <c r="DR20" s="74">
        <f t="shared" si="33"/>
        <v>4672.5</v>
      </c>
      <c r="DS20" s="1">
        <v>4</v>
      </c>
      <c r="DT20" s="1">
        <v>4</v>
      </c>
      <c r="DU20" s="110">
        <f t="shared" si="34"/>
        <v>4</v>
      </c>
      <c r="DV20" s="108">
        <f t="shared" si="35"/>
        <v>1367.8125</v>
      </c>
    </row>
    <row r="21" spans="2:126" ht="19.5" thickBot="1" x14ac:dyDescent="0.35">
      <c r="B21" s="274">
        <v>169</v>
      </c>
      <c r="C21" s="38" t="s">
        <v>26</v>
      </c>
      <c r="D21" s="132">
        <f t="shared" si="11"/>
        <v>42538</v>
      </c>
      <c r="E21" s="144">
        <v>83482</v>
      </c>
      <c r="F21" s="144">
        <v>114723</v>
      </c>
      <c r="G21" s="2">
        <v>40122</v>
      </c>
      <c r="H21" s="170"/>
      <c r="I21" s="171">
        <v>42581</v>
      </c>
      <c r="J21" s="24">
        <f t="shared" si="0"/>
        <v>280908</v>
      </c>
      <c r="K21" s="7">
        <v>7405</v>
      </c>
      <c r="L21" s="7">
        <v>33673</v>
      </c>
      <c r="M21" s="23">
        <f t="shared" si="1"/>
        <v>321986</v>
      </c>
      <c r="N21" s="47"/>
      <c r="O21" s="48"/>
      <c r="P21" s="8">
        <f t="shared" si="2"/>
        <v>42538</v>
      </c>
      <c r="Q21" s="3">
        <v>123750</v>
      </c>
      <c r="R21" s="3">
        <v>2106</v>
      </c>
      <c r="S21" s="3">
        <v>3761</v>
      </c>
      <c r="T21" s="3"/>
      <c r="U21" s="3"/>
      <c r="V21" s="3"/>
      <c r="W21" s="3">
        <v>1392</v>
      </c>
      <c r="X21" s="3"/>
      <c r="Y21" s="3"/>
      <c r="Z21" s="3"/>
      <c r="AA21" s="6"/>
      <c r="AB21" s="3">
        <v>350</v>
      </c>
      <c r="AC21" s="3">
        <v>400</v>
      </c>
      <c r="AD21" s="3"/>
      <c r="AE21" s="3"/>
      <c r="AF21" s="3"/>
      <c r="AG21" s="3"/>
      <c r="AH21" s="3"/>
      <c r="AI21" s="3"/>
      <c r="AJ21" s="25"/>
      <c r="AK21" s="3"/>
      <c r="AL21" s="53"/>
      <c r="AM21" s="44">
        <f t="shared" si="3"/>
        <v>131759</v>
      </c>
      <c r="AN21" s="9">
        <v>0</v>
      </c>
      <c r="AO21" s="9">
        <f t="shared" si="4"/>
        <v>321986</v>
      </c>
      <c r="AP21" s="49">
        <f>'[2]JUN 16'!$I$21</f>
        <v>8332.5</v>
      </c>
      <c r="AQ21" s="46">
        <f t="shared" si="12"/>
        <v>462077.5</v>
      </c>
      <c r="AS21" s="276">
        <f t="shared" si="5"/>
        <v>169</v>
      </c>
      <c r="AT21" s="5" t="str">
        <f t="shared" si="5"/>
        <v>VIERNES</v>
      </c>
      <c r="AU21" s="8">
        <f t="shared" si="5"/>
        <v>42538</v>
      </c>
      <c r="AV21" s="69">
        <f t="shared" si="6"/>
        <v>11926</v>
      </c>
      <c r="AW21" s="69">
        <f t="shared" si="6"/>
        <v>16389</v>
      </c>
      <c r="AX21" s="69">
        <f t="shared" si="7"/>
        <v>6687</v>
      </c>
      <c r="AY21" s="69">
        <f t="shared" si="13"/>
        <v>0</v>
      </c>
      <c r="AZ21" s="157">
        <f t="shared" si="13"/>
        <v>6083</v>
      </c>
      <c r="BA21" s="159">
        <f t="shared" si="8"/>
        <v>41085</v>
      </c>
      <c r="BC21" s="308" t="str">
        <f>C13</f>
        <v>JUEVES</v>
      </c>
      <c r="BD21" s="312">
        <f>AU13</f>
        <v>42530</v>
      </c>
      <c r="BE21" s="135">
        <v>1959</v>
      </c>
      <c r="BF21" s="82">
        <f t="shared" si="36"/>
        <v>6856.5</v>
      </c>
      <c r="BG21" s="79">
        <v>356</v>
      </c>
      <c r="BH21" s="82">
        <f t="shared" si="14"/>
        <v>1246</v>
      </c>
      <c r="BI21" s="79">
        <v>5877</v>
      </c>
      <c r="BJ21" s="82">
        <f t="shared" si="15"/>
        <v>41139</v>
      </c>
      <c r="BK21" s="79"/>
      <c r="BL21" s="174">
        <v>30</v>
      </c>
      <c r="BM21" s="174">
        <v>33</v>
      </c>
      <c r="BN21" s="119">
        <f t="shared" si="9"/>
        <v>1492.1666666666667</v>
      </c>
      <c r="BO21" s="308" t="str">
        <f>BC21</f>
        <v>JUEVES</v>
      </c>
      <c r="BP21" s="314">
        <f>BD21</f>
        <v>42530</v>
      </c>
      <c r="BQ21" s="99">
        <v>2465</v>
      </c>
      <c r="BR21" s="83">
        <f t="shared" si="16"/>
        <v>8627.5</v>
      </c>
      <c r="BS21" s="174">
        <v>300</v>
      </c>
      <c r="BT21" s="83">
        <f t="shared" si="17"/>
        <v>1050</v>
      </c>
      <c r="BU21" s="174">
        <v>8749</v>
      </c>
      <c r="BV21" s="83">
        <f t="shared" si="18"/>
        <v>61243</v>
      </c>
      <c r="BW21" s="174"/>
      <c r="BX21" s="174">
        <v>32</v>
      </c>
      <c r="BY21" s="174">
        <v>32</v>
      </c>
      <c r="BZ21" s="100">
        <f t="shared" si="10"/>
        <v>2216.265625</v>
      </c>
      <c r="CA21" s="308" t="str">
        <f>BO21</f>
        <v>JUEVES</v>
      </c>
      <c r="CB21" s="316">
        <f>BP21</f>
        <v>42530</v>
      </c>
      <c r="CC21" s="99">
        <v>930</v>
      </c>
      <c r="CD21" s="74">
        <f t="shared" si="19"/>
        <v>2790</v>
      </c>
      <c r="CE21" s="174">
        <v>208</v>
      </c>
      <c r="CF21" s="74">
        <f t="shared" si="20"/>
        <v>624</v>
      </c>
      <c r="CG21" s="174">
        <v>3231</v>
      </c>
      <c r="CH21" s="74">
        <f t="shared" si="21"/>
        <v>19386</v>
      </c>
      <c r="CI21" s="174"/>
      <c r="CJ21" s="174">
        <v>16</v>
      </c>
      <c r="CK21" s="174">
        <v>15</v>
      </c>
      <c r="CL21" s="100">
        <f t="shared" si="22"/>
        <v>1520</v>
      </c>
      <c r="CM21" s="308" t="str">
        <f>CA21</f>
        <v>JUEVES</v>
      </c>
      <c r="CN21" s="318">
        <f>CB21</f>
        <v>42530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JUEVES</v>
      </c>
      <c r="CZ21" s="306">
        <f>CN21</f>
        <v>42530</v>
      </c>
      <c r="DA21" s="99">
        <v>744</v>
      </c>
      <c r="DB21" s="83">
        <f t="shared" si="27"/>
        <v>2604</v>
      </c>
      <c r="DC21" s="174">
        <v>83</v>
      </c>
      <c r="DD21" s="83">
        <f t="shared" si="28"/>
        <v>290.5</v>
      </c>
      <c r="DE21" s="174">
        <v>3132</v>
      </c>
      <c r="DF21" s="83">
        <f t="shared" si="29"/>
        <v>21924</v>
      </c>
      <c r="DG21" s="174"/>
      <c r="DH21" s="174">
        <v>14</v>
      </c>
      <c r="DI21" s="174">
        <v>14</v>
      </c>
      <c r="DJ21" s="100">
        <f t="shared" si="30"/>
        <v>1772.75</v>
      </c>
      <c r="DK21" s="308" t="str">
        <f>CY21</f>
        <v>JUEVES</v>
      </c>
      <c r="DL21" s="310">
        <f>CZ21</f>
        <v>42530</v>
      </c>
      <c r="DM21" s="102">
        <v>14</v>
      </c>
      <c r="DN21" s="74">
        <f t="shared" si="31"/>
        <v>52.5</v>
      </c>
      <c r="DO21" s="1">
        <v>122</v>
      </c>
      <c r="DP21" s="74">
        <f t="shared" si="32"/>
        <v>457.5</v>
      </c>
      <c r="DQ21" s="1">
        <v>426</v>
      </c>
      <c r="DR21" s="74">
        <f t="shared" si="33"/>
        <v>3195</v>
      </c>
      <c r="DS21" s="1"/>
      <c r="DT21" s="1">
        <v>3</v>
      </c>
      <c r="DU21" s="110">
        <f t="shared" si="34"/>
        <v>3</v>
      </c>
      <c r="DV21" s="108">
        <f t="shared" si="35"/>
        <v>1235</v>
      </c>
    </row>
    <row r="22" spans="2:126" ht="19.5" thickBot="1" x14ac:dyDescent="0.35">
      <c r="B22" s="274">
        <v>170</v>
      </c>
      <c r="C22" s="38" t="s">
        <v>147</v>
      </c>
      <c r="D22" s="132">
        <f t="shared" si="11"/>
        <v>42539</v>
      </c>
      <c r="E22" s="144">
        <v>57750</v>
      </c>
      <c r="F22" s="144">
        <v>80199</v>
      </c>
      <c r="G22" s="2">
        <v>27120</v>
      </c>
      <c r="H22" s="170"/>
      <c r="I22" s="171">
        <v>29743</v>
      </c>
      <c r="J22" s="24">
        <f t="shared" si="0"/>
        <v>194812</v>
      </c>
      <c r="K22" s="7">
        <v>6539.5</v>
      </c>
      <c r="L22" s="7">
        <v>15388</v>
      </c>
      <c r="M22" s="23">
        <f t="shared" si="1"/>
        <v>216739.5</v>
      </c>
      <c r="N22" s="47"/>
      <c r="O22" s="48"/>
      <c r="P22" s="8">
        <f t="shared" si="2"/>
        <v>42539</v>
      </c>
      <c r="Q22" s="3">
        <v>0</v>
      </c>
      <c r="R22" s="3"/>
      <c r="S22" s="3"/>
      <c r="T22" s="3"/>
      <c r="U22" s="3"/>
      <c r="V22" s="3"/>
      <c r="W22" s="3"/>
      <c r="X22" s="3"/>
      <c r="Y22" s="3"/>
      <c r="Z22" s="3"/>
      <c r="AA22" s="6"/>
      <c r="AB22" s="3"/>
      <c r="AC22" s="3"/>
      <c r="AD22" s="3"/>
      <c r="AE22" s="3"/>
      <c r="AF22" s="3"/>
      <c r="AG22" s="3"/>
      <c r="AH22" s="3"/>
      <c r="AI22" s="3"/>
      <c r="AJ22" s="25"/>
      <c r="AK22" s="3"/>
      <c r="AL22" s="53"/>
      <c r="AM22" s="44">
        <f t="shared" si="3"/>
        <v>0</v>
      </c>
      <c r="AN22" s="9">
        <v>0</v>
      </c>
      <c r="AO22" s="9">
        <f t="shared" si="4"/>
        <v>216739.5</v>
      </c>
      <c r="AP22" s="49">
        <f>'[2]JUN 16'!$I$22</f>
        <v>3960</v>
      </c>
      <c r="AQ22" s="46">
        <f t="shared" si="12"/>
        <v>220699.5</v>
      </c>
      <c r="AS22" s="276">
        <f t="shared" si="5"/>
        <v>170</v>
      </c>
      <c r="AT22" s="5" t="str">
        <f t="shared" si="5"/>
        <v>SABADO</v>
      </c>
      <c r="AU22" s="8">
        <f t="shared" si="5"/>
        <v>42539</v>
      </c>
      <c r="AV22" s="69">
        <f t="shared" si="6"/>
        <v>8250</v>
      </c>
      <c r="AW22" s="69">
        <f t="shared" si="6"/>
        <v>11457</v>
      </c>
      <c r="AX22" s="69">
        <f t="shared" si="7"/>
        <v>4520</v>
      </c>
      <c r="AY22" s="69">
        <f t="shared" si="13"/>
        <v>0</v>
      </c>
      <c r="AZ22" s="157">
        <f t="shared" si="13"/>
        <v>4249</v>
      </c>
      <c r="BA22" s="159">
        <f t="shared" si="8"/>
        <v>28476</v>
      </c>
      <c r="BC22" s="309"/>
      <c r="BD22" s="313"/>
      <c r="BE22" s="135">
        <v>1885</v>
      </c>
      <c r="BF22" s="82">
        <f t="shared" si="36"/>
        <v>6597.5</v>
      </c>
      <c r="BG22" s="79">
        <v>411</v>
      </c>
      <c r="BH22" s="82">
        <f t="shared" si="14"/>
        <v>1438.5</v>
      </c>
      <c r="BI22" s="79">
        <v>6363</v>
      </c>
      <c r="BJ22" s="82">
        <f t="shared" si="15"/>
        <v>44541</v>
      </c>
      <c r="BK22" s="79">
        <v>32</v>
      </c>
      <c r="BL22" s="174">
        <v>30</v>
      </c>
      <c r="BM22" s="174">
        <v>33</v>
      </c>
      <c r="BN22" s="119">
        <f t="shared" si="9"/>
        <v>1593.2424242424242</v>
      </c>
      <c r="BO22" s="309"/>
      <c r="BP22" s="315"/>
      <c r="BQ22" s="99">
        <v>1804</v>
      </c>
      <c r="BR22" s="83">
        <f t="shared" si="16"/>
        <v>6314</v>
      </c>
      <c r="BS22" s="174">
        <v>241</v>
      </c>
      <c r="BT22" s="83">
        <f t="shared" si="17"/>
        <v>843.5</v>
      </c>
      <c r="BU22" s="174">
        <v>7920</v>
      </c>
      <c r="BV22" s="83">
        <f t="shared" si="18"/>
        <v>55440</v>
      </c>
      <c r="BW22" s="174">
        <v>32</v>
      </c>
      <c r="BX22" s="174">
        <v>27</v>
      </c>
      <c r="BY22" s="174">
        <v>32</v>
      </c>
      <c r="BZ22" s="100">
        <f t="shared" si="10"/>
        <v>1956.171875</v>
      </c>
      <c r="CA22" s="309"/>
      <c r="CB22" s="317"/>
      <c r="CC22" s="99">
        <v>1021</v>
      </c>
      <c r="CD22" s="74">
        <f t="shared" si="19"/>
        <v>3063</v>
      </c>
      <c r="CE22" s="174">
        <v>188</v>
      </c>
      <c r="CF22" s="74">
        <f t="shared" si="20"/>
        <v>564</v>
      </c>
      <c r="CG22" s="174">
        <v>3292</v>
      </c>
      <c r="CH22" s="74">
        <f t="shared" si="21"/>
        <v>19752</v>
      </c>
      <c r="CI22" s="174">
        <v>19</v>
      </c>
      <c r="CJ22" s="174">
        <v>14</v>
      </c>
      <c r="CK22" s="174">
        <v>15</v>
      </c>
      <c r="CL22" s="100">
        <f t="shared" si="22"/>
        <v>1558.6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615</v>
      </c>
      <c r="DB22" s="83">
        <f t="shared" si="27"/>
        <v>2152.5</v>
      </c>
      <c r="DC22" s="174">
        <v>69</v>
      </c>
      <c r="DD22" s="83">
        <f t="shared" si="28"/>
        <v>241.5</v>
      </c>
      <c r="DE22" s="174">
        <v>3022</v>
      </c>
      <c r="DF22" s="83">
        <f t="shared" si="29"/>
        <v>21154</v>
      </c>
      <c r="DG22" s="174">
        <v>14</v>
      </c>
      <c r="DH22" s="174">
        <v>13</v>
      </c>
      <c r="DI22" s="174">
        <v>14</v>
      </c>
      <c r="DJ22" s="100">
        <f t="shared" si="30"/>
        <v>1682</v>
      </c>
      <c r="DK22" s="309"/>
      <c r="DL22" s="311"/>
      <c r="DM22" s="102">
        <v>30</v>
      </c>
      <c r="DN22" s="74">
        <f t="shared" si="31"/>
        <v>112.5</v>
      </c>
      <c r="DO22" s="1">
        <v>158</v>
      </c>
      <c r="DP22" s="74">
        <f t="shared" si="32"/>
        <v>592.5</v>
      </c>
      <c r="DQ22" s="1">
        <v>581</v>
      </c>
      <c r="DR22" s="74">
        <f t="shared" si="33"/>
        <v>4357.5</v>
      </c>
      <c r="DS22" s="1">
        <v>4</v>
      </c>
      <c r="DT22" s="1">
        <v>4</v>
      </c>
      <c r="DU22" s="110">
        <f t="shared" si="34"/>
        <v>4</v>
      </c>
      <c r="DV22" s="108">
        <f t="shared" si="35"/>
        <v>1265.625</v>
      </c>
    </row>
    <row r="23" spans="2:126" ht="19.5" thickBot="1" x14ac:dyDescent="0.35">
      <c r="B23" s="274">
        <v>171</v>
      </c>
      <c r="C23" s="38" t="s">
        <v>144</v>
      </c>
      <c r="D23" s="132">
        <f t="shared" si="11"/>
        <v>42540</v>
      </c>
      <c r="E23" s="144">
        <v>52339</v>
      </c>
      <c r="F23" s="144">
        <v>47817</v>
      </c>
      <c r="G23" s="2">
        <v>13410</v>
      </c>
      <c r="H23" s="170"/>
      <c r="I23" s="171">
        <v>8925</v>
      </c>
      <c r="J23" s="24">
        <f t="shared" si="0"/>
        <v>122491</v>
      </c>
      <c r="K23" s="7">
        <v>5969</v>
      </c>
      <c r="L23" s="7">
        <v>7888</v>
      </c>
      <c r="M23" s="23">
        <f t="shared" si="1"/>
        <v>136348</v>
      </c>
      <c r="N23" s="47"/>
      <c r="O23" s="48"/>
      <c r="P23" s="8">
        <f t="shared" si="2"/>
        <v>42540</v>
      </c>
      <c r="Q23" s="3">
        <v>0</v>
      </c>
      <c r="R23" s="3"/>
      <c r="S23" s="3"/>
      <c r="T23" s="3"/>
      <c r="U23" s="3"/>
      <c r="V23" s="3"/>
      <c r="W23" s="3"/>
      <c r="X23" s="3"/>
      <c r="Y23" s="3"/>
      <c r="Z23" s="3"/>
      <c r="AA23" s="6"/>
      <c r="AB23" s="3"/>
      <c r="AC23" s="3"/>
      <c r="AD23" s="3"/>
      <c r="AE23" s="3"/>
      <c r="AF23" s="3"/>
      <c r="AG23" s="3"/>
      <c r="AH23" s="3"/>
      <c r="AI23" s="3"/>
      <c r="AJ23" s="25"/>
      <c r="AK23" s="3"/>
      <c r="AL23" s="53"/>
      <c r="AM23" s="44">
        <f t="shared" si="3"/>
        <v>0</v>
      </c>
      <c r="AN23" s="9">
        <v>0</v>
      </c>
      <c r="AO23" s="9">
        <f t="shared" si="4"/>
        <v>136348</v>
      </c>
      <c r="AP23" s="49">
        <f>'[2]JUN 16'!$I$23</f>
        <v>0</v>
      </c>
      <c r="AQ23" s="46">
        <f t="shared" si="12"/>
        <v>136348</v>
      </c>
      <c r="AS23" s="276">
        <f t="shared" si="5"/>
        <v>171</v>
      </c>
      <c r="AT23" s="5" t="str">
        <f t="shared" si="5"/>
        <v xml:space="preserve">DOMINGO </v>
      </c>
      <c r="AU23" s="8">
        <f t="shared" si="5"/>
        <v>42540</v>
      </c>
      <c r="AV23" s="69">
        <f t="shared" si="6"/>
        <v>7477</v>
      </c>
      <c r="AW23" s="69">
        <f t="shared" si="6"/>
        <v>6831</v>
      </c>
      <c r="AX23" s="69">
        <f t="shared" si="7"/>
        <v>2235</v>
      </c>
      <c r="AY23" s="69">
        <f t="shared" si="13"/>
        <v>0</v>
      </c>
      <c r="AZ23" s="157">
        <f t="shared" si="13"/>
        <v>1275</v>
      </c>
      <c r="BA23" s="159">
        <f t="shared" si="8"/>
        <v>17818</v>
      </c>
      <c r="BC23" s="308" t="str">
        <f>C14</f>
        <v>VIERNES</v>
      </c>
      <c r="BD23" s="312">
        <f>AU14</f>
        <v>42531</v>
      </c>
      <c r="BE23" s="135">
        <v>1730</v>
      </c>
      <c r="BF23" s="82">
        <f t="shared" si="36"/>
        <v>6055</v>
      </c>
      <c r="BG23" s="79">
        <v>291</v>
      </c>
      <c r="BH23" s="82">
        <f t="shared" si="14"/>
        <v>1018.5</v>
      </c>
      <c r="BI23" s="79">
        <v>5256</v>
      </c>
      <c r="BJ23" s="82">
        <f t="shared" si="15"/>
        <v>36792</v>
      </c>
      <c r="BK23" s="79"/>
      <c r="BL23" s="174">
        <v>24</v>
      </c>
      <c r="BM23" s="174">
        <v>26</v>
      </c>
      <c r="BN23" s="119">
        <f t="shared" si="9"/>
        <v>1687.1346153846155</v>
      </c>
      <c r="BO23" s="308" t="str">
        <f>BC23</f>
        <v>VIERNES</v>
      </c>
      <c r="BP23" s="314">
        <f>BD23</f>
        <v>42531</v>
      </c>
      <c r="BQ23" s="99">
        <v>1961</v>
      </c>
      <c r="BR23" s="83">
        <f t="shared" si="16"/>
        <v>6863.5</v>
      </c>
      <c r="BS23" s="174">
        <v>261</v>
      </c>
      <c r="BT23" s="83">
        <f t="shared" si="17"/>
        <v>913.5</v>
      </c>
      <c r="BU23" s="174">
        <v>8455</v>
      </c>
      <c r="BV23" s="83">
        <f t="shared" si="18"/>
        <v>59185</v>
      </c>
      <c r="BW23" s="174"/>
      <c r="BX23" s="174">
        <v>28</v>
      </c>
      <c r="BY23" s="174">
        <v>30</v>
      </c>
      <c r="BZ23" s="100">
        <f t="shared" si="10"/>
        <v>2232.0666666666666</v>
      </c>
      <c r="CA23" s="308" t="str">
        <f>BO23</f>
        <v>VIERNES</v>
      </c>
      <c r="CB23" s="316">
        <f>BP23</f>
        <v>42531</v>
      </c>
      <c r="CC23" s="99">
        <v>857</v>
      </c>
      <c r="CD23" s="74">
        <f t="shared" si="19"/>
        <v>2571</v>
      </c>
      <c r="CE23" s="174">
        <v>398</v>
      </c>
      <c r="CF23" s="74">
        <f t="shared" si="20"/>
        <v>1194</v>
      </c>
      <c r="CG23" s="174">
        <v>3446</v>
      </c>
      <c r="CH23" s="74">
        <f t="shared" si="21"/>
        <v>20676</v>
      </c>
      <c r="CI23" s="174"/>
      <c r="CJ23" s="174">
        <v>16</v>
      </c>
      <c r="CK23" s="174">
        <v>16</v>
      </c>
      <c r="CL23" s="100">
        <f t="shared" si="22"/>
        <v>1527.5625</v>
      </c>
      <c r="CM23" s="308" t="str">
        <f>CA23</f>
        <v>VIERNES</v>
      </c>
      <c r="CN23" s="318">
        <f>CB23</f>
        <v>42531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VIERNES</v>
      </c>
      <c r="CZ23" s="306">
        <f>CN23</f>
        <v>42531</v>
      </c>
      <c r="DA23" s="99">
        <v>665</v>
      </c>
      <c r="DB23" s="83">
        <f t="shared" si="27"/>
        <v>2327.5</v>
      </c>
      <c r="DC23" s="174">
        <v>130</v>
      </c>
      <c r="DD23" s="83">
        <f t="shared" si="28"/>
        <v>455</v>
      </c>
      <c r="DE23" s="174">
        <v>2821</v>
      </c>
      <c r="DF23" s="83">
        <f t="shared" si="29"/>
        <v>19747</v>
      </c>
      <c r="DG23" s="174"/>
      <c r="DH23" s="174">
        <v>15</v>
      </c>
      <c r="DI23" s="174">
        <v>15</v>
      </c>
      <c r="DJ23" s="100">
        <f t="shared" si="30"/>
        <v>1501.9666666666667</v>
      </c>
      <c r="DK23" s="308" t="str">
        <f>CY23</f>
        <v>VIERNES</v>
      </c>
      <c r="DL23" s="310">
        <f>CZ23</f>
        <v>42531</v>
      </c>
      <c r="DM23" s="102">
        <v>9</v>
      </c>
      <c r="DN23" s="74">
        <f t="shared" si="31"/>
        <v>33.75</v>
      </c>
      <c r="DO23" s="1">
        <v>64</v>
      </c>
      <c r="DP23" s="74">
        <f t="shared" si="32"/>
        <v>240</v>
      </c>
      <c r="DQ23" s="1">
        <v>328</v>
      </c>
      <c r="DR23" s="74">
        <f t="shared" si="33"/>
        <v>2460</v>
      </c>
      <c r="DS23" s="1"/>
      <c r="DT23" s="1">
        <v>4</v>
      </c>
      <c r="DU23" s="110">
        <f t="shared" si="34"/>
        <v>4</v>
      </c>
      <c r="DV23" s="108">
        <f t="shared" si="35"/>
        <v>683.4375</v>
      </c>
    </row>
    <row r="24" spans="2:126" ht="19.5" thickBot="1" x14ac:dyDescent="0.35">
      <c r="B24" s="274">
        <v>172</v>
      </c>
      <c r="C24" s="38" t="s">
        <v>24</v>
      </c>
      <c r="D24" s="132">
        <f t="shared" si="11"/>
        <v>42541</v>
      </c>
      <c r="E24" s="144">
        <v>81221</v>
      </c>
      <c r="F24" s="144">
        <v>112679</v>
      </c>
      <c r="G24" s="2">
        <v>40158</v>
      </c>
      <c r="H24" s="170"/>
      <c r="I24" s="171">
        <v>38773</v>
      </c>
      <c r="J24" s="24">
        <f t="shared" si="0"/>
        <v>272831</v>
      </c>
      <c r="K24" s="7">
        <v>7013</v>
      </c>
      <c r="L24" s="7">
        <v>31915</v>
      </c>
      <c r="M24" s="23">
        <f t="shared" si="1"/>
        <v>311759</v>
      </c>
      <c r="N24" s="47"/>
      <c r="O24" s="48"/>
      <c r="P24" s="8">
        <f t="shared" si="2"/>
        <v>42541</v>
      </c>
      <c r="Q24" s="3">
        <v>52750</v>
      </c>
      <c r="R24" s="3">
        <v>1053</v>
      </c>
      <c r="S24" s="3">
        <v>2399</v>
      </c>
      <c r="T24" s="3"/>
      <c r="U24" s="3"/>
      <c r="V24" s="3"/>
      <c r="W24" s="3">
        <v>174</v>
      </c>
      <c r="X24" s="3">
        <v>58</v>
      </c>
      <c r="Y24" s="3">
        <v>18108</v>
      </c>
      <c r="Z24" s="3"/>
      <c r="AA24" s="6"/>
      <c r="AB24" s="3">
        <v>350</v>
      </c>
      <c r="AC24" s="3">
        <v>1500</v>
      </c>
      <c r="AD24" s="3"/>
      <c r="AE24" s="3"/>
      <c r="AF24" s="3"/>
      <c r="AG24" s="3"/>
      <c r="AH24" s="3"/>
      <c r="AI24" s="3"/>
      <c r="AJ24" s="25"/>
      <c r="AK24" s="3"/>
      <c r="AL24" s="53"/>
      <c r="AM24" s="44">
        <f t="shared" si="3"/>
        <v>76392</v>
      </c>
      <c r="AN24" s="9">
        <v>0</v>
      </c>
      <c r="AO24" s="9">
        <f t="shared" si="4"/>
        <v>311759</v>
      </c>
      <c r="AP24" s="49">
        <f>'[2]JUN 16'!$I$24</f>
        <v>2441.25</v>
      </c>
      <c r="AQ24" s="46">
        <f t="shared" si="12"/>
        <v>390592.25</v>
      </c>
      <c r="AS24" s="276">
        <f t="shared" si="5"/>
        <v>172</v>
      </c>
      <c r="AT24" s="5" t="str">
        <f t="shared" si="5"/>
        <v>LUNES</v>
      </c>
      <c r="AU24" s="8">
        <f t="shared" si="5"/>
        <v>42541</v>
      </c>
      <c r="AV24" s="69">
        <f t="shared" si="6"/>
        <v>11603</v>
      </c>
      <c r="AW24" s="69">
        <f t="shared" si="6"/>
        <v>16097</v>
      </c>
      <c r="AX24" s="69">
        <f t="shared" si="7"/>
        <v>6693</v>
      </c>
      <c r="AY24" s="69">
        <f t="shared" si="13"/>
        <v>0</v>
      </c>
      <c r="AZ24" s="157">
        <f t="shared" si="13"/>
        <v>5539</v>
      </c>
      <c r="BA24" s="159">
        <f t="shared" si="8"/>
        <v>39932</v>
      </c>
      <c r="BC24" s="309"/>
      <c r="BD24" s="313"/>
      <c r="BE24" s="135">
        <v>1908</v>
      </c>
      <c r="BF24" s="82">
        <f t="shared" si="36"/>
        <v>6678</v>
      </c>
      <c r="BG24" s="79">
        <v>491</v>
      </c>
      <c r="BH24" s="82">
        <f t="shared" si="14"/>
        <v>1718.5</v>
      </c>
      <c r="BI24" s="79">
        <v>6547</v>
      </c>
      <c r="BJ24" s="82">
        <f t="shared" si="15"/>
        <v>45829</v>
      </c>
      <c r="BK24" s="79">
        <v>30</v>
      </c>
      <c r="BL24" s="174">
        <v>31</v>
      </c>
      <c r="BM24" s="174">
        <v>26</v>
      </c>
      <c r="BN24" s="119">
        <f t="shared" si="9"/>
        <v>2085.5961538461538</v>
      </c>
      <c r="BO24" s="309"/>
      <c r="BP24" s="315"/>
      <c r="BQ24" s="99">
        <v>1762</v>
      </c>
      <c r="BR24" s="83">
        <f t="shared" si="16"/>
        <v>6167</v>
      </c>
      <c r="BS24" s="174">
        <v>399</v>
      </c>
      <c r="BT24" s="83">
        <f t="shared" si="17"/>
        <v>1396.5</v>
      </c>
      <c r="BU24" s="174">
        <v>7757</v>
      </c>
      <c r="BV24" s="83">
        <f t="shared" si="18"/>
        <v>54299</v>
      </c>
      <c r="BW24" s="174">
        <v>30</v>
      </c>
      <c r="BX24" s="174">
        <v>25</v>
      </c>
      <c r="BY24" s="174">
        <v>30</v>
      </c>
      <c r="BZ24" s="100">
        <f t="shared" si="10"/>
        <v>2062.0833333333335</v>
      </c>
      <c r="CA24" s="309"/>
      <c r="CB24" s="317"/>
      <c r="CC24" s="99">
        <v>902</v>
      </c>
      <c r="CD24" s="74">
        <f t="shared" si="19"/>
        <v>2706</v>
      </c>
      <c r="CE24" s="174">
        <v>203</v>
      </c>
      <c r="CF24" s="74">
        <f t="shared" si="20"/>
        <v>609</v>
      </c>
      <c r="CG24" s="174">
        <v>3254</v>
      </c>
      <c r="CH24" s="74">
        <f t="shared" si="21"/>
        <v>19524</v>
      </c>
      <c r="CI24" s="174">
        <v>17</v>
      </c>
      <c r="CJ24" s="174">
        <v>13</v>
      </c>
      <c r="CK24" s="174">
        <v>16</v>
      </c>
      <c r="CL24" s="100">
        <f t="shared" si="22"/>
        <v>1427.4375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540</v>
      </c>
      <c r="DB24" s="83">
        <f t="shared" si="27"/>
        <v>1890</v>
      </c>
      <c r="DC24" s="174">
        <v>142</v>
      </c>
      <c r="DD24" s="83">
        <f t="shared" si="28"/>
        <v>497</v>
      </c>
      <c r="DE24" s="174">
        <v>3040</v>
      </c>
      <c r="DF24" s="83">
        <f t="shared" si="29"/>
        <v>21280</v>
      </c>
      <c r="DG24" s="174">
        <v>15</v>
      </c>
      <c r="DH24" s="174">
        <v>13</v>
      </c>
      <c r="DI24" s="174">
        <v>15</v>
      </c>
      <c r="DJ24" s="100">
        <f t="shared" si="30"/>
        <v>1577.8</v>
      </c>
      <c r="DK24" s="309"/>
      <c r="DL24" s="311"/>
      <c r="DM24" s="102">
        <v>21</v>
      </c>
      <c r="DN24" s="74">
        <f t="shared" si="31"/>
        <v>78.75</v>
      </c>
      <c r="DO24" s="1">
        <v>98</v>
      </c>
      <c r="DP24" s="74">
        <f t="shared" si="32"/>
        <v>367.5</v>
      </c>
      <c r="DQ24" s="1">
        <v>395</v>
      </c>
      <c r="DR24" s="74">
        <f t="shared" si="33"/>
        <v>2962.5</v>
      </c>
      <c r="DS24" s="1">
        <v>4</v>
      </c>
      <c r="DT24" s="1">
        <v>3</v>
      </c>
      <c r="DU24" s="110">
        <f t="shared" si="34"/>
        <v>3</v>
      </c>
      <c r="DV24" s="108">
        <f t="shared" si="35"/>
        <v>1136.25</v>
      </c>
    </row>
    <row r="25" spans="2:126" ht="19.5" thickBot="1" x14ac:dyDescent="0.35">
      <c r="B25" s="274">
        <v>173</v>
      </c>
      <c r="C25" s="38" t="s">
        <v>21</v>
      </c>
      <c r="D25" s="132">
        <f t="shared" si="11"/>
        <v>42542</v>
      </c>
      <c r="E25" s="144">
        <v>20027</v>
      </c>
      <c r="F25" s="144">
        <v>14833</v>
      </c>
      <c r="G25" s="2">
        <v>14526</v>
      </c>
      <c r="H25" s="170"/>
      <c r="I25" s="171">
        <v>10234</v>
      </c>
      <c r="J25" s="24">
        <f t="shared" si="0"/>
        <v>59620</v>
      </c>
      <c r="K25" s="7">
        <v>2099</v>
      </c>
      <c r="L25" s="7">
        <v>7541</v>
      </c>
      <c r="M25" s="23">
        <f t="shared" si="1"/>
        <v>69260</v>
      </c>
      <c r="N25" s="47"/>
      <c r="O25" s="48"/>
      <c r="P25" s="8">
        <f t="shared" si="2"/>
        <v>42542</v>
      </c>
      <c r="Q25" s="3">
        <v>52500</v>
      </c>
      <c r="R25" s="3"/>
      <c r="S25" s="3">
        <v>2305</v>
      </c>
      <c r="T25" s="3"/>
      <c r="U25" s="3"/>
      <c r="V25" s="3"/>
      <c r="W25" s="3">
        <v>232</v>
      </c>
      <c r="X25" s="3"/>
      <c r="Y25" s="3"/>
      <c r="Z25" s="3"/>
      <c r="AA25" s="6"/>
      <c r="AB25" s="3"/>
      <c r="AC25" s="3">
        <v>400</v>
      </c>
      <c r="AD25" s="3"/>
      <c r="AE25" s="3"/>
      <c r="AF25" s="3"/>
      <c r="AG25" s="3"/>
      <c r="AH25" s="3"/>
      <c r="AI25" s="3"/>
      <c r="AJ25" s="25"/>
      <c r="AK25" s="3"/>
      <c r="AL25" s="53"/>
      <c r="AM25" s="44">
        <f t="shared" si="3"/>
        <v>55437</v>
      </c>
      <c r="AN25" s="9">
        <v>0</v>
      </c>
      <c r="AO25" s="9">
        <f t="shared" si="4"/>
        <v>69260</v>
      </c>
      <c r="AP25" s="49">
        <f>'[2]JUN 16'!$I$25</f>
        <v>5838.75</v>
      </c>
      <c r="AQ25" s="46">
        <f t="shared" si="12"/>
        <v>130535.75</v>
      </c>
      <c r="AS25" s="276">
        <f t="shared" si="5"/>
        <v>173</v>
      </c>
      <c r="AT25" s="5" t="str">
        <f t="shared" si="5"/>
        <v>MARTES</v>
      </c>
      <c r="AU25" s="8">
        <f t="shared" si="5"/>
        <v>42542</v>
      </c>
      <c r="AV25" s="69">
        <f t="shared" si="6"/>
        <v>2861</v>
      </c>
      <c r="AW25" s="69">
        <f t="shared" si="6"/>
        <v>2119</v>
      </c>
      <c r="AX25" s="69">
        <f t="shared" si="7"/>
        <v>2421</v>
      </c>
      <c r="AY25" s="69">
        <f t="shared" si="13"/>
        <v>0</v>
      </c>
      <c r="AZ25" s="157">
        <f t="shared" si="13"/>
        <v>1462</v>
      </c>
      <c r="BA25" s="159">
        <f t="shared" si="8"/>
        <v>8863</v>
      </c>
      <c r="BC25" s="308" t="str">
        <f>C15</f>
        <v>SABADO</v>
      </c>
      <c r="BD25" s="312">
        <f>AU15</f>
        <v>42532</v>
      </c>
      <c r="BE25" s="135">
        <v>713</v>
      </c>
      <c r="BF25" s="82">
        <f t="shared" si="36"/>
        <v>2495.5</v>
      </c>
      <c r="BG25" s="79">
        <v>268</v>
      </c>
      <c r="BH25" s="82">
        <f t="shared" si="14"/>
        <v>938</v>
      </c>
      <c r="BI25" s="79">
        <v>3536</v>
      </c>
      <c r="BJ25" s="82">
        <f t="shared" si="15"/>
        <v>24752</v>
      </c>
      <c r="BK25" s="79"/>
      <c r="BL25" s="174">
        <v>18</v>
      </c>
      <c r="BM25" s="174">
        <v>24</v>
      </c>
      <c r="BN25" s="119">
        <f t="shared" si="9"/>
        <v>1174.3958333333333</v>
      </c>
      <c r="BO25" s="308" t="str">
        <f>BC25</f>
        <v>SABADO</v>
      </c>
      <c r="BP25" s="314">
        <f>BD25</f>
        <v>42532</v>
      </c>
      <c r="BQ25" s="99">
        <v>971</v>
      </c>
      <c r="BR25" s="83">
        <f t="shared" si="16"/>
        <v>3398.5</v>
      </c>
      <c r="BS25" s="174">
        <v>243</v>
      </c>
      <c r="BT25" s="83">
        <f t="shared" si="17"/>
        <v>850.5</v>
      </c>
      <c r="BU25" s="174">
        <v>5694</v>
      </c>
      <c r="BV25" s="83">
        <f t="shared" si="18"/>
        <v>39858</v>
      </c>
      <c r="BW25" s="174"/>
      <c r="BX25" s="174">
        <v>19</v>
      </c>
      <c r="BY25" s="174">
        <v>25</v>
      </c>
      <c r="BZ25" s="100">
        <f t="shared" si="10"/>
        <v>1764.28</v>
      </c>
      <c r="CA25" s="308" t="str">
        <f>BO25</f>
        <v>SABADO</v>
      </c>
      <c r="CB25" s="316">
        <f>BP25</f>
        <v>42532</v>
      </c>
      <c r="CC25" s="99">
        <v>528</v>
      </c>
      <c r="CD25" s="74">
        <f t="shared" si="19"/>
        <v>1584</v>
      </c>
      <c r="CE25" s="174">
        <v>218</v>
      </c>
      <c r="CF25" s="74">
        <f t="shared" si="20"/>
        <v>654</v>
      </c>
      <c r="CG25" s="174">
        <v>2437</v>
      </c>
      <c r="CH25" s="74">
        <f t="shared" si="21"/>
        <v>14622</v>
      </c>
      <c r="CI25" s="174"/>
      <c r="CJ25" s="174">
        <v>11</v>
      </c>
      <c r="CK25" s="174">
        <v>14</v>
      </c>
      <c r="CL25" s="100">
        <f t="shared" si="22"/>
        <v>1204.2857142857142</v>
      </c>
      <c r="CM25" s="308" t="str">
        <f>CA25</f>
        <v>SABADO</v>
      </c>
      <c r="CN25" s="318">
        <f>CB25</f>
        <v>42532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SABADO</v>
      </c>
      <c r="CZ25" s="306">
        <f>CN25</f>
        <v>42532</v>
      </c>
      <c r="DA25" s="99">
        <v>416</v>
      </c>
      <c r="DB25" s="83">
        <f t="shared" si="27"/>
        <v>1456</v>
      </c>
      <c r="DC25" s="174">
        <v>91</v>
      </c>
      <c r="DD25" s="83">
        <f t="shared" si="28"/>
        <v>318.5</v>
      </c>
      <c r="DE25" s="174">
        <v>2165</v>
      </c>
      <c r="DF25" s="83">
        <f t="shared" si="29"/>
        <v>15155</v>
      </c>
      <c r="DG25" s="174"/>
      <c r="DH25" s="174">
        <v>12</v>
      </c>
      <c r="DI25" s="174">
        <v>14</v>
      </c>
      <c r="DJ25" s="100">
        <f t="shared" si="30"/>
        <v>1209.25</v>
      </c>
      <c r="DK25" s="308" t="str">
        <f>CY25</f>
        <v>SABADO</v>
      </c>
      <c r="DL25" s="310">
        <f>CZ25</f>
        <v>42532</v>
      </c>
      <c r="DM25" s="102">
        <v>3</v>
      </c>
      <c r="DN25" s="74">
        <f t="shared" si="31"/>
        <v>11.25</v>
      </c>
      <c r="DO25" s="1">
        <v>62</v>
      </c>
      <c r="DP25" s="74">
        <f t="shared" si="32"/>
        <v>232.5</v>
      </c>
      <c r="DQ25" s="1">
        <v>312</v>
      </c>
      <c r="DR25" s="74">
        <f t="shared" si="33"/>
        <v>2340</v>
      </c>
      <c r="DS25" s="1"/>
      <c r="DT25" s="1">
        <v>3</v>
      </c>
      <c r="DU25" s="110">
        <f t="shared" si="34"/>
        <v>3</v>
      </c>
      <c r="DV25" s="108">
        <f t="shared" si="35"/>
        <v>861.25</v>
      </c>
    </row>
    <row r="26" spans="2:126" ht="19.5" thickBot="1" x14ac:dyDescent="0.35">
      <c r="B26" s="274">
        <v>174</v>
      </c>
      <c r="C26" s="38" t="s">
        <v>145</v>
      </c>
      <c r="D26" s="132">
        <f t="shared" si="11"/>
        <v>42543</v>
      </c>
      <c r="E26" s="144">
        <v>75579</v>
      </c>
      <c r="F26" s="144">
        <v>104013</v>
      </c>
      <c r="G26" s="2">
        <v>37950</v>
      </c>
      <c r="H26" s="170"/>
      <c r="I26" s="171">
        <v>37765</v>
      </c>
      <c r="J26" s="24">
        <f t="shared" si="0"/>
        <v>255307</v>
      </c>
      <c r="K26" s="7">
        <v>6818</v>
      </c>
      <c r="L26" s="7">
        <v>30228.5</v>
      </c>
      <c r="M26" s="23">
        <f t="shared" si="1"/>
        <v>292353.5</v>
      </c>
      <c r="N26" s="47"/>
      <c r="O26" s="48"/>
      <c r="P26" s="8">
        <f t="shared" si="2"/>
        <v>42543</v>
      </c>
      <c r="Q26" s="3">
        <v>170750</v>
      </c>
      <c r="R26" s="3">
        <v>1989</v>
      </c>
      <c r="S26" s="3">
        <v>7590</v>
      </c>
      <c r="T26" s="3"/>
      <c r="U26" s="3"/>
      <c r="V26" s="3"/>
      <c r="W26" s="3">
        <v>638</v>
      </c>
      <c r="X26" s="3">
        <v>116</v>
      </c>
      <c r="Y26" s="3">
        <v>12072</v>
      </c>
      <c r="Z26" s="3"/>
      <c r="AA26" s="6"/>
      <c r="AB26" s="3">
        <v>700</v>
      </c>
      <c r="AC26" s="3">
        <v>1600</v>
      </c>
      <c r="AD26" s="3"/>
      <c r="AE26" s="3"/>
      <c r="AF26" s="3"/>
      <c r="AG26" s="3"/>
      <c r="AH26" s="3"/>
      <c r="AI26" s="3"/>
      <c r="AJ26" s="25"/>
      <c r="AK26" s="3"/>
      <c r="AL26" s="53">
        <v>6036</v>
      </c>
      <c r="AM26" s="44">
        <f t="shared" si="3"/>
        <v>201491</v>
      </c>
      <c r="AN26" s="9">
        <v>0</v>
      </c>
      <c r="AO26" s="9">
        <f t="shared" si="4"/>
        <v>292353.5</v>
      </c>
      <c r="AP26" s="49">
        <f>'[2]JUN 16'!$I$26</f>
        <v>9275</v>
      </c>
      <c r="AQ26" s="46">
        <f t="shared" si="12"/>
        <v>503119.5</v>
      </c>
      <c r="AS26" s="276">
        <f t="shared" si="5"/>
        <v>174</v>
      </c>
      <c r="AT26" s="5" t="str">
        <f t="shared" si="5"/>
        <v>MIERCOLES</v>
      </c>
      <c r="AU26" s="8">
        <f t="shared" si="5"/>
        <v>42543</v>
      </c>
      <c r="AV26" s="69">
        <f t="shared" si="6"/>
        <v>10797</v>
      </c>
      <c r="AW26" s="69">
        <f t="shared" si="6"/>
        <v>14859</v>
      </c>
      <c r="AX26" s="69">
        <f t="shared" si="7"/>
        <v>6325</v>
      </c>
      <c r="AY26" s="69">
        <f t="shared" si="13"/>
        <v>0</v>
      </c>
      <c r="AZ26" s="157">
        <f t="shared" si="13"/>
        <v>5395</v>
      </c>
      <c r="BA26" s="159">
        <f t="shared" si="8"/>
        <v>37376</v>
      </c>
      <c r="BC26" s="309"/>
      <c r="BD26" s="313"/>
      <c r="BE26" s="135">
        <v>774</v>
      </c>
      <c r="BF26" s="82">
        <f t="shared" si="36"/>
        <v>2709</v>
      </c>
      <c r="BG26" s="79">
        <v>424</v>
      </c>
      <c r="BH26" s="82">
        <f t="shared" si="14"/>
        <v>1484</v>
      </c>
      <c r="BI26" s="79">
        <v>4289</v>
      </c>
      <c r="BJ26" s="82">
        <f t="shared" si="15"/>
        <v>30023</v>
      </c>
      <c r="BK26" s="79">
        <v>21</v>
      </c>
      <c r="BL26" s="174">
        <v>18</v>
      </c>
      <c r="BM26" s="174">
        <v>24</v>
      </c>
      <c r="BN26" s="119">
        <f t="shared" si="9"/>
        <v>1425.6666666666667</v>
      </c>
      <c r="BO26" s="309"/>
      <c r="BP26" s="315"/>
      <c r="BQ26" s="99">
        <v>772</v>
      </c>
      <c r="BR26" s="83">
        <f t="shared" si="16"/>
        <v>2702</v>
      </c>
      <c r="BS26" s="174">
        <v>307</v>
      </c>
      <c r="BT26" s="83">
        <f t="shared" si="17"/>
        <v>1074.5</v>
      </c>
      <c r="BU26" s="174">
        <v>5454</v>
      </c>
      <c r="BV26" s="83">
        <f t="shared" si="18"/>
        <v>38178</v>
      </c>
      <c r="BW26" s="174">
        <v>21</v>
      </c>
      <c r="BX26" s="174">
        <v>15</v>
      </c>
      <c r="BY26" s="174">
        <v>25</v>
      </c>
      <c r="BZ26" s="100">
        <f t="shared" si="10"/>
        <v>1678.18</v>
      </c>
      <c r="CA26" s="309"/>
      <c r="CB26" s="317"/>
      <c r="CC26" s="99">
        <v>327</v>
      </c>
      <c r="CD26" s="74">
        <f t="shared" si="19"/>
        <v>981</v>
      </c>
      <c r="CE26" s="174">
        <v>221</v>
      </c>
      <c r="CF26" s="74">
        <f t="shared" si="20"/>
        <v>663</v>
      </c>
      <c r="CG26" s="174">
        <v>1963</v>
      </c>
      <c r="CH26" s="74">
        <f t="shared" si="21"/>
        <v>11778</v>
      </c>
      <c r="CI26" s="174">
        <v>11</v>
      </c>
      <c r="CJ26" s="174">
        <v>9</v>
      </c>
      <c r="CK26" s="174">
        <v>14</v>
      </c>
      <c r="CL26" s="100">
        <f t="shared" si="22"/>
        <v>958.71428571428567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245</v>
      </c>
      <c r="DB26" s="83">
        <f t="shared" si="27"/>
        <v>857.5</v>
      </c>
      <c r="DC26" s="174">
        <v>106</v>
      </c>
      <c r="DD26" s="83">
        <f t="shared" si="28"/>
        <v>371</v>
      </c>
      <c r="DE26" s="174">
        <v>1829</v>
      </c>
      <c r="DF26" s="83">
        <f t="shared" si="29"/>
        <v>12803</v>
      </c>
      <c r="DG26" s="174">
        <v>12</v>
      </c>
      <c r="DH26" s="174">
        <v>6</v>
      </c>
      <c r="DI26" s="174">
        <v>14</v>
      </c>
      <c r="DJ26" s="100">
        <f t="shared" si="30"/>
        <v>1002.25</v>
      </c>
      <c r="DK26" s="309"/>
      <c r="DL26" s="311"/>
      <c r="DM26" s="102">
        <v>8</v>
      </c>
      <c r="DN26" s="74">
        <f t="shared" si="31"/>
        <v>30</v>
      </c>
      <c r="DO26" s="1">
        <v>96</v>
      </c>
      <c r="DP26" s="74">
        <f t="shared" si="32"/>
        <v>360</v>
      </c>
      <c r="DQ26" s="1">
        <v>295</v>
      </c>
      <c r="DR26" s="74">
        <f t="shared" si="33"/>
        <v>2212.5</v>
      </c>
      <c r="DS26" s="1">
        <v>3</v>
      </c>
      <c r="DT26" s="1">
        <v>3</v>
      </c>
      <c r="DU26" s="110">
        <f t="shared" si="34"/>
        <v>3</v>
      </c>
      <c r="DV26" s="108">
        <f t="shared" si="35"/>
        <v>867.5</v>
      </c>
    </row>
    <row r="27" spans="2:126" ht="19.5" thickBot="1" x14ac:dyDescent="0.35">
      <c r="B27" s="274">
        <v>175</v>
      </c>
      <c r="C27" s="38" t="s">
        <v>25</v>
      </c>
      <c r="D27" s="132">
        <f t="shared" si="11"/>
        <v>42544</v>
      </c>
      <c r="E27" s="144">
        <v>74172</v>
      </c>
      <c r="F27" s="144">
        <v>105826</v>
      </c>
      <c r="G27" s="2">
        <v>40572</v>
      </c>
      <c r="H27" s="170"/>
      <c r="I27" s="171">
        <v>38661</v>
      </c>
      <c r="J27" s="24">
        <f t="shared" si="0"/>
        <v>259231</v>
      </c>
      <c r="K27" s="7">
        <v>6229.5</v>
      </c>
      <c r="L27" s="7">
        <v>31664</v>
      </c>
      <c r="M27" s="23">
        <f t="shared" si="1"/>
        <v>297124.5</v>
      </c>
      <c r="N27" s="47"/>
      <c r="O27" s="48"/>
      <c r="P27" s="8">
        <f t="shared" si="2"/>
        <v>42544</v>
      </c>
      <c r="Q27" s="3">
        <v>121000</v>
      </c>
      <c r="R27" s="3">
        <v>2457</v>
      </c>
      <c r="S27" s="3">
        <v>7000</v>
      </c>
      <c r="T27" s="3"/>
      <c r="U27" s="3"/>
      <c r="V27" s="3"/>
      <c r="W27" s="3">
        <v>116</v>
      </c>
      <c r="X27" s="3">
        <v>116</v>
      </c>
      <c r="Y27" s="3"/>
      <c r="Z27" s="3"/>
      <c r="AA27" s="6"/>
      <c r="AB27" s="3">
        <v>350</v>
      </c>
      <c r="AC27" s="3">
        <v>500</v>
      </c>
      <c r="AD27" s="3"/>
      <c r="AE27" s="3"/>
      <c r="AF27" s="3"/>
      <c r="AG27" s="3"/>
      <c r="AH27" s="3"/>
      <c r="AI27" s="3"/>
      <c r="AJ27" s="25"/>
      <c r="AK27" s="3"/>
      <c r="AL27" s="53">
        <v>12072</v>
      </c>
      <c r="AM27" s="44">
        <f t="shared" si="3"/>
        <v>143611</v>
      </c>
      <c r="AN27" s="9">
        <v>0</v>
      </c>
      <c r="AO27" s="9">
        <f t="shared" si="4"/>
        <v>297124.5</v>
      </c>
      <c r="AP27" s="49">
        <f>'[2]JUN 16'!$I$27</f>
        <v>5527.5</v>
      </c>
      <c r="AQ27" s="46">
        <f t="shared" si="12"/>
        <v>446263</v>
      </c>
      <c r="AS27" s="276">
        <f t="shared" si="5"/>
        <v>175</v>
      </c>
      <c r="AT27" s="5" t="str">
        <f t="shared" si="5"/>
        <v>JUEVES</v>
      </c>
      <c r="AU27" s="8">
        <f t="shared" si="5"/>
        <v>42544</v>
      </c>
      <c r="AV27" s="69">
        <f t="shared" si="6"/>
        <v>10596</v>
      </c>
      <c r="AW27" s="69">
        <f t="shared" si="6"/>
        <v>15118</v>
      </c>
      <c r="AX27" s="69">
        <f t="shared" si="7"/>
        <v>6762</v>
      </c>
      <c r="AY27" s="69">
        <f t="shared" si="13"/>
        <v>0</v>
      </c>
      <c r="AZ27" s="157">
        <f t="shared" si="13"/>
        <v>5523</v>
      </c>
      <c r="BA27" s="159">
        <f t="shared" si="8"/>
        <v>37999</v>
      </c>
      <c r="BC27" s="308" t="str">
        <f>C16</f>
        <v xml:space="preserve">DOMINGO </v>
      </c>
      <c r="BD27" s="312">
        <f>AU16</f>
        <v>42533</v>
      </c>
      <c r="BE27" s="135">
        <v>492</v>
      </c>
      <c r="BF27" s="82">
        <f t="shared" si="36"/>
        <v>1722</v>
      </c>
      <c r="BG27" s="79">
        <v>250</v>
      </c>
      <c r="BH27" s="82">
        <f t="shared" si="14"/>
        <v>875</v>
      </c>
      <c r="BI27" s="79">
        <v>2832</v>
      </c>
      <c r="BJ27" s="82">
        <f t="shared" si="15"/>
        <v>19824</v>
      </c>
      <c r="BK27" s="79"/>
      <c r="BL27" s="174">
        <v>16</v>
      </c>
      <c r="BM27" s="174">
        <v>23</v>
      </c>
      <c r="BN27" s="119">
        <f t="shared" si="9"/>
        <v>974.82608695652175</v>
      </c>
      <c r="BO27" s="308" t="str">
        <f>BC27</f>
        <v xml:space="preserve">DOMINGO </v>
      </c>
      <c r="BP27" s="314">
        <f>BD27</f>
        <v>42533</v>
      </c>
      <c r="BQ27" s="99">
        <v>362</v>
      </c>
      <c r="BR27" s="83">
        <f t="shared" si="16"/>
        <v>1267</v>
      </c>
      <c r="BS27" s="174">
        <v>206</v>
      </c>
      <c r="BT27" s="83">
        <f t="shared" si="17"/>
        <v>721</v>
      </c>
      <c r="BU27" s="174">
        <v>3268</v>
      </c>
      <c r="BV27" s="83">
        <f t="shared" si="18"/>
        <v>22876</v>
      </c>
      <c r="BW27" s="174"/>
      <c r="BX27" s="174">
        <v>16</v>
      </c>
      <c r="BY27" s="174">
        <v>21</v>
      </c>
      <c r="BZ27" s="100">
        <f t="shared" si="10"/>
        <v>1184</v>
      </c>
      <c r="CA27" s="308" t="str">
        <f>BO27</f>
        <v xml:space="preserve">DOMINGO </v>
      </c>
      <c r="CB27" s="316">
        <f>BP27</f>
        <v>42533</v>
      </c>
      <c r="CC27" s="99">
        <v>193</v>
      </c>
      <c r="CD27" s="74">
        <f t="shared" si="19"/>
        <v>579</v>
      </c>
      <c r="CE27" s="174">
        <v>116</v>
      </c>
      <c r="CF27" s="74">
        <f t="shared" si="20"/>
        <v>348</v>
      </c>
      <c r="CG27" s="174">
        <v>952</v>
      </c>
      <c r="CH27" s="74">
        <f t="shared" si="21"/>
        <v>5712</v>
      </c>
      <c r="CI27" s="174"/>
      <c r="CJ27" s="174">
        <v>8</v>
      </c>
      <c r="CK27" s="174">
        <v>12</v>
      </c>
      <c r="CL27" s="100">
        <f t="shared" si="22"/>
        <v>553.25</v>
      </c>
      <c r="CM27" s="308" t="str">
        <f>CA27</f>
        <v xml:space="preserve">DOMINGO </v>
      </c>
      <c r="CN27" s="318">
        <f>CB27</f>
        <v>42533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 xml:space="preserve">DOMINGO </v>
      </c>
      <c r="CZ27" s="306">
        <f>CN27</f>
        <v>42533</v>
      </c>
      <c r="DA27" s="99">
        <v>65</v>
      </c>
      <c r="DB27" s="83">
        <f t="shared" si="27"/>
        <v>227.5</v>
      </c>
      <c r="DC27" s="174">
        <v>41</v>
      </c>
      <c r="DD27" s="83">
        <f t="shared" si="28"/>
        <v>143.5</v>
      </c>
      <c r="DE27" s="174">
        <v>561</v>
      </c>
      <c r="DF27" s="83">
        <f t="shared" si="29"/>
        <v>3927</v>
      </c>
      <c r="DG27" s="174"/>
      <c r="DH27" s="174">
        <v>4</v>
      </c>
      <c r="DI27" s="174">
        <v>6</v>
      </c>
      <c r="DJ27" s="100">
        <f t="shared" si="30"/>
        <v>716.33333333333337</v>
      </c>
      <c r="DK27" s="308" t="str">
        <f>CY27</f>
        <v xml:space="preserve">DOMINGO </v>
      </c>
      <c r="DL27" s="310">
        <f>CZ27</f>
        <v>42533</v>
      </c>
      <c r="DM27" s="102">
        <v>0</v>
      </c>
      <c r="DN27" s="74">
        <f t="shared" si="31"/>
        <v>0</v>
      </c>
      <c r="DO27" s="1">
        <v>38</v>
      </c>
      <c r="DP27" s="74">
        <f t="shared" si="32"/>
        <v>142.5</v>
      </c>
      <c r="DQ27" s="1">
        <v>150</v>
      </c>
      <c r="DR27" s="74">
        <f t="shared" si="33"/>
        <v>1125</v>
      </c>
      <c r="DS27" s="1"/>
      <c r="DT27" s="1">
        <v>2</v>
      </c>
      <c r="DU27" s="110">
        <f t="shared" si="34"/>
        <v>2</v>
      </c>
      <c r="DV27" s="108">
        <f t="shared" si="35"/>
        <v>633.75</v>
      </c>
    </row>
    <row r="28" spans="2:126" ht="19.5" thickBot="1" x14ac:dyDescent="0.35">
      <c r="B28" s="274">
        <v>176</v>
      </c>
      <c r="C28" s="38" t="s">
        <v>26</v>
      </c>
      <c r="D28" s="132">
        <f t="shared" si="11"/>
        <v>42545</v>
      </c>
      <c r="E28" s="144">
        <v>80290</v>
      </c>
      <c r="F28" s="144">
        <v>106603</v>
      </c>
      <c r="G28" s="2">
        <v>41328</v>
      </c>
      <c r="H28" s="170"/>
      <c r="I28" s="171">
        <v>39872</v>
      </c>
      <c r="J28" s="24">
        <f t="shared" si="0"/>
        <v>268093</v>
      </c>
      <c r="K28" s="7">
        <v>8264.5</v>
      </c>
      <c r="L28" s="7">
        <v>27970</v>
      </c>
      <c r="M28" s="23">
        <f t="shared" si="1"/>
        <v>304327.5</v>
      </c>
      <c r="N28" s="47"/>
      <c r="O28" s="48"/>
      <c r="P28" s="8">
        <f t="shared" si="2"/>
        <v>42545</v>
      </c>
      <c r="Q28" s="3">
        <v>149000</v>
      </c>
      <c r="R28" s="3">
        <v>2106</v>
      </c>
      <c r="S28" s="3">
        <v>7910</v>
      </c>
      <c r="T28" s="3"/>
      <c r="U28" s="3"/>
      <c r="V28" s="3"/>
      <c r="W28" s="3"/>
      <c r="X28" s="3">
        <v>116</v>
      </c>
      <c r="Y28" s="3"/>
      <c r="Z28" s="3"/>
      <c r="AA28" s="6"/>
      <c r="AB28" s="3"/>
      <c r="AC28" s="3">
        <v>800</v>
      </c>
      <c r="AD28" s="3"/>
      <c r="AE28" s="3"/>
      <c r="AF28" s="3"/>
      <c r="AG28" s="3"/>
      <c r="AH28" s="3"/>
      <c r="AI28" s="3"/>
      <c r="AJ28" s="25"/>
      <c r="AK28" s="3"/>
      <c r="AL28" s="53">
        <v>6036</v>
      </c>
      <c r="AM28" s="44">
        <f t="shared" si="3"/>
        <v>165968</v>
      </c>
      <c r="AN28" s="9">
        <v>6933.05</v>
      </c>
      <c r="AO28" s="9">
        <f t="shared" si="4"/>
        <v>304327.5</v>
      </c>
      <c r="AP28" s="49">
        <f>'[2]JUN 16'!$I$28</f>
        <v>7948.75</v>
      </c>
      <c r="AQ28" s="46">
        <f t="shared" si="12"/>
        <v>485177.3</v>
      </c>
      <c r="AS28" s="276">
        <f t="shared" si="5"/>
        <v>176</v>
      </c>
      <c r="AT28" s="5" t="str">
        <f t="shared" si="5"/>
        <v>VIERNES</v>
      </c>
      <c r="AU28" s="8">
        <f t="shared" si="5"/>
        <v>42545</v>
      </c>
      <c r="AV28" s="69">
        <f t="shared" si="6"/>
        <v>11470</v>
      </c>
      <c r="AW28" s="69">
        <f t="shared" si="6"/>
        <v>15229</v>
      </c>
      <c r="AX28" s="69">
        <f t="shared" si="7"/>
        <v>6888</v>
      </c>
      <c r="AY28" s="69">
        <f t="shared" si="13"/>
        <v>0</v>
      </c>
      <c r="AZ28" s="157">
        <f t="shared" si="13"/>
        <v>5696</v>
      </c>
      <c r="BA28" s="159">
        <f t="shared" si="8"/>
        <v>39283</v>
      </c>
      <c r="BC28" s="309"/>
      <c r="BD28" s="313"/>
      <c r="BE28" s="135">
        <v>553</v>
      </c>
      <c r="BF28" s="82">
        <f t="shared" si="36"/>
        <v>1935.5</v>
      </c>
      <c r="BG28" s="79">
        <v>463</v>
      </c>
      <c r="BH28" s="82">
        <f t="shared" si="14"/>
        <v>1620.5</v>
      </c>
      <c r="BI28" s="79">
        <v>3820</v>
      </c>
      <c r="BJ28" s="82">
        <f t="shared" si="15"/>
        <v>26740</v>
      </c>
      <c r="BK28" s="79">
        <v>20</v>
      </c>
      <c r="BL28" s="174">
        <v>20</v>
      </c>
      <c r="BM28" s="174">
        <v>23</v>
      </c>
      <c r="BN28" s="119">
        <f t="shared" si="9"/>
        <v>1317.2173913043478</v>
      </c>
      <c r="BO28" s="309"/>
      <c r="BP28" s="315"/>
      <c r="BQ28" s="99">
        <v>391</v>
      </c>
      <c r="BR28" s="83">
        <f t="shared" si="16"/>
        <v>1368.5</v>
      </c>
      <c r="BS28" s="174">
        <v>236</v>
      </c>
      <c r="BT28" s="83">
        <f t="shared" si="17"/>
        <v>826</v>
      </c>
      <c r="BU28" s="174">
        <v>3749</v>
      </c>
      <c r="BV28" s="83">
        <f t="shared" si="18"/>
        <v>26243</v>
      </c>
      <c r="BW28" s="174">
        <v>16</v>
      </c>
      <c r="BX28" s="174">
        <v>13</v>
      </c>
      <c r="BY28" s="174">
        <v>21</v>
      </c>
      <c r="BZ28" s="100">
        <f t="shared" si="10"/>
        <v>1354.1666666666667</v>
      </c>
      <c r="CA28" s="309"/>
      <c r="CB28" s="317"/>
      <c r="CC28" s="99">
        <v>174</v>
      </c>
      <c r="CD28" s="74">
        <f t="shared" si="19"/>
        <v>522</v>
      </c>
      <c r="CE28" s="174">
        <v>176</v>
      </c>
      <c r="CF28" s="74">
        <f t="shared" si="20"/>
        <v>528</v>
      </c>
      <c r="CG28" s="174">
        <v>1040</v>
      </c>
      <c r="CH28" s="74">
        <f t="shared" si="21"/>
        <v>6240</v>
      </c>
      <c r="CI28" s="174">
        <v>8</v>
      </c>
      <c r="CJ28" s="174">
        <v>7</v>
      </c>
      <c r="CK28" s="174">
        <v>12</v>
      </c>
      <c r="CL28" s="100">
        <f t="shared" si="22"/>
        <v>607.5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117</v>
      </c>
      <c r="DB28" s="83">
        <f t="shared" si="27"/>
        <v>409.5</v>
      </c>
      <c r="DC28" s="174">
        <v>25</v>
      </c>
      <c r="DD28" s="83">
        <f t="shared" si="28"/>
        <v>87.5</v>
      </c>
      <c r="DE28" s="174">
        <v>806</v>
      </c>
      <c r="DF28" s="83">
        <f t="shared" si="29"/>
        <v>5642</v>
      </c>
      <c r="DG28" s="174">
        <v>6</v>
      </c>
      <c r="DH28" s="174">
        <v>5</v>
      </c>
      <c r="DI28" s="174">
        <v>5</v>
      </c>
      <c r="DJ28" s="100">
        <f t="shared" si="30"/>
        <v>1227.8</v>
      </c>
      <c r="DK28" s="309"/>
      <c r="DL28" s="311"/>
      <c r="DM28" s="102">
        <v>0</v>
      </c>
      <c r="DN28" s="74">
        <f t="shared" si="31"/>
        <v>0</v>
      </c>
      <c r="DO28" s="1">
        <v>36</v>
      </c>
      <c r="DP28" s="74">
        <f t="shared" si="32"/>
        <v>135</v>
      </c>
      <c r="DQ28" s="1">
        <v>176</v>
      </c>
      <c r="DR28" s="74">
        <f t="shared" si="33"/>
        <v>1320</v>
      </c>
      <c r="DS28" s="1">
        <v>2</v>
      </c>
      <c r="DT28" s="1">
        <v>2</v>
      </c>
      <c r="DU28" s="110">
        <f t="shared" si="34"/>
        <v>2</v>
      </c>
      <c r="DV28" s="108">
        <f t="shared" si="35"/>
        <v>727.5</v>
      </c>
    </row>
    <row r="29" spans="2:126" ht="19.5" thickBot="1" x14ac:dyDescent="0.35">
      <c r="B29" s="274">
        <v>177</v>
      </c>
      <c r="C29" s="38" t="s">
        <v>147</v>
      </c>
      <c r="D29" s="132">
        <f t="shared" si="11"/>
        <v>42546</v>
      </c>
      <c r="E29" s="144">
        <v>55153</v>
      </c>
      <c r="F29" s="144">
        <v>78197</v>
      </c>
      <c r="G29" s="2">
        <v>25482</v>
      </c>
      <c r="H29" s="170"/>
      <c r="I29" s="171">
        <v>28511</v>
      </c>
      <c r="J29" s="24">
        <f t="shared" si="0"/>
        <v>187343</v>
      </c>
      <c r="K29" s="7">
        <v>6492.5</v>
      </c>
      <c r="L29" s="7">
        <v>15338.5</v>
      </c>
      <c r="M29" s="23">
        <f t="shared" si="1"/>
        <v>209174</v>
      </c>
      <c r="N29" s="47"/>
      <c r="O29" s="48"/>
      <c r="P29" s="8">
        <f t="shared" si="2"/>
        <v>42546</v>
      </c>
      <c r="Q29" s="3">
        <v>0</v>
      </c>
      <c r="R29" s="3"/>
      <c r="S29" s="3"/>
      <c r="T29" s="3"/>
      <c r="U29" s="3"/>
      <c r="V29" s="3"/>
      <c r="W29" s="3"/>
      <c r="X29" s="3"/>
      <c r="Y29" s="3"/>
      <c r="Z29" s="3"/>
      <c r="AA29" s="6"/>
      <c r="AB29" s="3"/>
      <c r="AC29" s="3"/>
      <c r="AD29" s="3"/>
      <c r="AE29" s="3"/>
      <c r="AF29" s="3"/>
      <c r="AG29" s="3"/>
      <c r="AH29" s="3"/>
      <c r="AI29" s="3"/>
      <c r="AJ29" s="25"/>
      <c r="AK29" s="3"/>
      <c r="AL29" s="53"/>
      <c r="AM29" s="44">
        <f t="shared" si="3"/>
        <v>0</v>
      </c>
      <c r="AN29" s="9">
        <v>0</v>
      </c>
      <c r="AO29" s="9">
        <f t="shared" si="4"/>
        <v>209174</v>
      </c>
      <c r="AP29" s="49">
        <f>'[2]JUN 16'!$I$29</f>
        <v>5126.25</v>
      </c>
      <c r="AQ29" s="46">
        <f t="shared" si="12"/>
        <v>214300.25</v>
      </c>
      <c r="AS29" s="276">
        <f t="shared" si="5"/>
        <v>177</v>
      </c>
      <c r="AT29" s="5" t="str">
        <f t="shared" si="5"/>
        <v>SABADO</v>
      </c>
      <c r="AU29" s="8">
        <f t="shared" si="5"/>
        <v>42546</v>
      </c>
      <c r="AV29" s="69">
        <f t="shared" si="6"/>
        <v>7879</v>
      </c>
      <c r="AW29" s="69">
        <f t="shared" si="6"/>
        <v>11171</v>
      </c>
      <c r="AX29" s="69">
        <f t="shared" si="7"/>
        <v>4247</v>
      </c>
      <c r="AY29" s="69">
        <f t="shared" si="13"/>
        <v>0</v>
      </c>
      <c r="AZ29" s="157">
        <f t="shared" si="13"/>
        <v>4073</v>
      </c>
      <c r="BA29" s="159">
        <f t="shared" si="8"/>
        <v>27370</v>
      </c>
      <c r="BC29" s="308" t="str">
        <f>C17</f>
        <v>LUNES</v>
      </c>
      <c r="BD29" s="312">
        <f>AU17</f>
        <v>42534</v>
      </c>
      <c r="BE29" s="135">
        <v>1771</v>
      </c>
      <c r="BF29" s="82">
        <f t="shared" si="36"/>
        <v>6198.5</v>
      </c>
      <c r="BG29" s="79">
        <v>375</v>
      </c>
      <c r="BH29" s="82">
        <f t="shared" si="14"/>
        <v>1312.5</v>
      </c>
      <c r="BI29" s="79">
        <v>5866</v>
      </c>
      <c r="BJ29" s="82">
        <f t="shared" si="15"/>
        <v>41062</v>
      </c>
      <c r="BK29" s="79"/>
      <c r="BL29" s="174">
        <v>28</v>
      </c>
      <c r="BM29" s="174">
        <v>28</v>
      </c>
      <c r="BN29" s="119">
        <f t="shared" si="9"/>
        <v>1734.75</v>
      </c>
      <c r="BO29" s="308" t="str">
        <f>BC29</f>
        <v>LUNES</v>
      </c>
      <c r="BP29" s="314">
        <f>BD29</f>
        <v>42534</v>
      </c>
      <c r="BQ29" s="99">
        <v>1824</v>
      </c>
      <c r="BR29" s="83">
        <f t="shared" si="16"/>
        <v>6384</v>
      </c>
      <c r="BS29" s="174">
        <v>267</v>
      </c>
      <c r="BT29" s="83">
        <f t="shared" si="17"/>
        <v>934.5</v>
      </c>
      <c r="BU29" s="174">
        <v>8054</v>
      </c>
      <c r="BV29" s="83">
        <f t="shared" si="18"/>
        <v>56378</v>
      </c>
      <c r="BW29" s="174"/>
      <c r="BX29" s="174">
        <v>29</v>
      </c>
      <c r="BY29" s="174">
        <v>29</v>
      </c>
      <c r="BZ29" s="100">
        <f t="shared" si="10"/>
        <v>2196.4310344827586</v>
      </c>
      <c r="CA29" s="308" t="str">
        <f>BO29</f>
        <v>LUNES</v>
      </c>
      <c r="CB29" s="316">
        <f>BP29</f>
        <v>42534</v>
      </c>
      <c r="CC29" s="99">
        <v>1028</v>
      </c>
      <c r="CD29" s="74">
        <f t="shared" si="19"/>
        <v>3084</v>
      </c>
      <c r="CE29" s="174">
        <v>247</v>
      </c>
      <c r="CF29" s="74">
        <f t="shared" si="20"/>
        <v>741</v>
      </c>
      <c r="CG29" s="174">
        <v>3493</v>
      </c>
      <c r="CH29" s="74">
        <f t="shared" si="21"/>
        <v>20958</v>
      </c>
      <c r="CI29" s="174"/>
      <c r="CJ29" s="174">
        <v>17</v>
      </c>
      <c r="CK29" s="174">
        <v>17</v>
      </c>
      <c r="CL29" s="100">
        <f t="shared" si="22"/>
        <v>1457.8235294117646</v>
      </c>
      <c r="CM29" s="308" t="str">
        <f>CA29</f>
        <v>LUNES</v>
      </c>
      <c r="CN29" s="318">
        <f>CB29</f>
        <v>42534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LUNES</v>
      </c>
      <c r="CZ29" s="306">
        <f>CN29</f>
        <v>42534</v>
      </c>
      <c r="DA29" s="99">
        <v>631</v>
      </c>
      <c r="DB29" s="83">
        <f t="shared" si="27"/>
        <v>2208.5</v>
      </c>
      <c r="DC29" s="174">
        <v>90</v>
      </c>
      <c r="DD29" s="83">
        <f t="shared" si="28"/>
        <v>315</v>
      </c>
      <c r="DE29" s="174">
        <v>2998</v>
      </c>
      <c r="DF29" s="83">
        <f t="shared" si="29"/>
        <v>20986</v>
      </c>
      <c r="DG29" s="174"/>
      <c r="DH29" s="174">
        <v>15</v>
      </c>
      <c r="DI29" s="174">
        <v>15</v>
      </c>
      <c r="DJ29" s="100">
        <f t="shared" si="30"/>
        <v>1567.3</v>
      </c>
      <c r="DK29" s="308" t="str">
        <f>CY29</f>
        <v>LUNES</v>
      </c>
      <c r="DL29" s="310">
        <f>CZ29</f>
        <v>42534</v>
      </c>
      <c r="DM29" s="102">
        <v>11</v>
      </c>
      <c r="DN29" s="74">
        <f t="shared" si="31"/>
        <v>41.25</v>
      </c>
      <c r="DO29" s="1">
        <v>84</v>
      </c>
      <c r="DP29" s="74">
        <f t="shared" si="32"/>
        <v>315</v>
      </c>
      <c r="DQ29" s="1">
        <v>267</v>
      </c>
      <c r="DR29" s="74">
        <f t="shared" si="33"/>
        <v>2002.5</v>
      </c>
      <c r="DS29" s="1"/>
      <c r="DT29" s="1">
        <v>2</v>
      </c>
      <c r="DU29" s="110">
        <f t="shared" si="34"/>
        <v>2</v>
      </c>
      <c r="DV29" s="108">
        <f t="shared" si="35"/>
        <v>1179.375</v>
      </c>
    </row>
    <row r="30" spans="2:126" ht="19.5" thickBot="1" x14ac:dyDescent="0.35">
      <c r="B30" s="274">
        <v>178</v>
      </c>
      <c r="C30" s="38" t="s">
        <v>144</v>
      </c>
      <c r="D30" s="132">
        <f t="shared" si="11"/>
        <v>42547</v>
      </c>
      <c r="E30" s="144">
        <v>47523</v>
      </c>
      <c r="F30" s="144">
        <v>49413</v>
      </c>
      <c r="G30" s="2">
        <v>13446</v>
      </c>
      <c r="H30" s="170"/>
      <c r="I30" s="171">
        <v>8421</v>
      </c>
      <c r="J30" s="24">
        <f t="shared" si="0"/>
        <v>118803</v>
      </c>
      <c r="K30" s="7">
        <v>5555.5</v>
      </c>
      <c r="L30" s="7">
        <v>8469</v>
      </c>
      <c r="M30" s="23">
        <f t="shared" si="1"/>
        <v>132827.5</v>
      </c>
      <c r="N30" s="47"/>
      <c r="O30" s="48"/>
      <c r="P30" s="8">
        <f t="shared" si="2"/>
        <v>42547</v>
      </c>
      <c r="Q30" s="3">
        <v>0</v>
      </c>
      <c r="R30" s="3"/>
      <c r="S30" s="3"/>
      <c r="T30" s="3"/>
      <c r="U30" s="3"/>
      <c r="V30" s="3"/>
      <c r="W30" s="3"/>
      <c r="X30" s="3"/>
      <c r="Y30" s="3"/>
      <c r="Z30" s="3"/>
      <c r="AA30" s="6"/>
      <c r="AB30" s="3"/>
      <c r="AC30" s="3"/>
      <c r="AD30" s="3"/>
      <c r="AE30" s="3"/>
      <c r="AF30" s="3"/>
      <c r="AG30" s="3"/>
      <c r="AH30" s="3"/>
      <c r="AI30" s="3"/>
      <c r="AJ30" s="25"/>
      <c r="AK30" s="3"/>
      <c r="AL30" s="53"/>
      <c r="AM30" s="44">
        <f t="shared" si="3"/>
        <v>0</v>
      </c>
      <c r="AN30" s="9">
        <v>0</v>
      </c>
      <c r="AO30" s="9">
        <f t="shared" si="4"/>
        <v>132827.5</v>
      </c>
      <c r="AP30" s="49">
        <f>'[2]JUN 16'!$I$30</f>
        <v>3412.5</v>
      </c>
      <c r="AQ30" s="46">
        <f t="shared" si="12"/>
        <v>136240</v>
      </c>
      <c r="AS30" s="276">
        <f t="shared" si="5"/>
        <v>178</v>
      </c>
      <c r="AT30" s="5" t="str">
        <f t="shared" si="5"/>
        <v xml:space="preserve">DOMINGO </v>
      </c>
      <c r="AU30" s="8">
        <f t="shared" si="5"/>
        <v>42547</v>
      </c>
      <c r="AV30" s="69">
        <f t="shared" si="6"/>
        <v>6789</v>
      </c>
      <c r="AW30" s="69">
        <f t="shared" si="6"/>
        <v>7059</v>
      </c>
      <c r="AX30" s="69">
        <f t="shared" si="7"/>
        <v>2241</v>
      </c>
      <c r="AY30" s="69">
        <f t="shared" si="13"/>
        <v>0</v>
      </c>
      <c r="AZ30" s="157">
        <f t="shared" si="13"/>
        <v>1203</v>
      </c>
      <c r="BA30" s="159">
        <f t="shared" si="8"/>
        <v>17292</v>
      </c>
      <c r="BC30" s="309"/>
      <c r="BD30" s="313"/>
      <c r="BE30" s="135">
        <v>1548</v>
      </c>
      <c r="BF30" s="82">
        <f t="shared" si="36"/>
        <v>5418</v>
      </c>
      <c r="BG30" s="79">
        <v>350</v>
      </c>
      <c r="BH30" s="82">
        <f t="shared" si="14"/>
        <v>1225</v>
      </c>
      <c r="BI30" s="79">
        <v>5921</v>
      </c>
      <c r="BJ30" s="82">
        <f t="shared" si="15"/>
        <v>41447</v>
      </c>
      <c r="BK30" s="79">
        <v>30</v>
      </c>
      <c r="BL30" s="174">
        <v>28</v>
      </c>
      <c r="BM30" s="174">
        <v>28</v>
      </c>
      <c r="BN30" s="119">
        <f t="shared" si="9"/>
        <v>1717.5</v>
      </c>
      <c r="BO30" s="309"/>
      <c r="BP30" s="315"/>
      <c r="BQ30" s="99">
        <v>1774</v>
      </c>
      <c r="BR30" s="83">
        <f t="shared" si="16"/>
        <v>6209</v>
      </c>
      <c r="BS30" s="174">
        <v>297</v>
      </c>
      <c r="BT30" s="83">
        <f t="shared" si="17"/>
        <v>1039.5</v>
      </c>
      <c r="BU30" s="174">
        <v>7858</v>
      </c>
      <c r="BV30" s="83">
        <f t="shared" si="18"/>
        <v>55006</v>
      </c>
      <c r="BW30" s="174">
        <v>30</v>
      </c>
      <c r="BX30" s="174">
        <v>27</v>
      </c>
      <c r="BY30" s="174">
        <v>29</v>
      </c>
      <c r="BZ30" s="100">
        <f t="shared" si="10"/>
        <v>2146.7068965517242</v>
      </c>
      <c r="CA30" s="309"/>
      <c r="CB30" s="317"/>
      <c r="CC30" s="99">
        <v>841</v>
      </c>
      <c r="CD30" s="74">
        <f t="shared" si="19"/>
        <v>2523</v>
      </c>
      <c r="CE30" s="174">
        <v>217</v>
      </c>
      <c r="CF30" s="74">
        <f t="shared" si="20"/>
        <v>651</v>
      </c>
      <c r="CG30" s="174">
        <v>3182</v>
      </c>
      <c r="CH30" s="74">
        <f t="shared" si="21"/>
        <v>19092</v>
      </c>
      <c r="CI30" s="174">
        <v>16</v>
      </c>
      <c r="CJ30" s="174">
        <v>14</v>
      </c>
      <c r="CK30" s="174">
        <v>17</v>
      </c>
      <c r="CL30" s="100">
        <f t="shared" si="22"/>
        <v>1309.7647058823529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493</v>
      </c>
      <c r="DB30" s="83">
        <f t="shared" si="27"/>
        <v>1725.5</v>
      </c>
      <c r="DC30" s="174">
        <v>67</v>
      </c>
      <c r="DD30" s="83">
        <f t="shared" si="28"/>
        <v>234.5</v>
      </c>
      <c r="DE30" s="174">
        <v>2523</v>
      </c>
      <c r="DF30" s="83">
        <f t="shared" si="29"/>
        <v>17661</v>
      </c>
      <c r="DG30" s="174">
        <v>15</v>
      </c>
      <c r="DH30" s="174">
        <v>11</v>
      </c>
      <c r="DI30" s="174">
        <v>15</v>
      </c>
      <c r="DJ30" s="100">
        <f t="shared" si="30"/>
        <v>1308.0666666666666</v>
      </c>
      <c r="DK30" s="309"/>
      <c r="DL30" s="311"/>
      <c r="DM30" s="102">
        <v>19</v>
      </c>
      <c r="DN30" s="74">
        <f t="shared" si="31"/>
        <v>71.25</v>
      </c>
      <c r="DO30" s="1">
        <v>86</v>
      </c>
      <c r="DP30" s="74">
        <f t="shared" si="32"/>
        <v>322.5</v>
      </c>
      <c r="DQ30" s="1">
        <v>280</v>
      </c>
      <c r="DR30" s="74">
        <f t="shared" si="33"/>
        <v>2100</v>
      </c>
      <c r="DS30" s="1">
        <v>2</v>
      </c>
      <c r="DT30" s="1">
        <v>2</v>
      </c>
      <c r="DU30" s="110">
        <f t="shared" si="34"/>
        <v>2</v>
      </c>
      <c r="DV30" s="108">
        <f t="shared" si="35"/>
        <v>1246.875</v>
      </c>
    </row>
    <row r="31" spans="2:126" ht="19.5" thickBot="1" x14ac:dyDescent="0.35">
      <c r="B31" s="274">
        <v>179</v>
      </c>
      <c r="C31" s="38" t="s">
        <v>24</v>
      </c>
      <c r="D31" s="132">
        <f t="shared" si="11"/>
        <v>42548</v>
      </c>
      <c r="E31" s="144">
        <v>77497</v>
      </c>
      <c r="F31" s="144">
        <v>95760</v>
      </c>
      <c r="G31" s="2">
        <v>39270</v>
      </c>
      <c r="H31" s="170"/>
      <c r="I31" s="171">
        <v>34650</v>
      </c>
      <c r="J31" s="24">
        <f t="shared" si="0"/>
        <v>247177</v>
      </c>
      <c r="K31" s="7">
        <v>6785</v>
      </c>
      <c r="L31" s="7">
        <v>25844</v>
      </c>
      <c r="M31" s="23">
        <f t="shared" si="1"/>
        <v>279806</v>
      </c>
      <c r="N31" s="47"/>
      <c r="O31" s="48"/>
      <c r="P31" s="8">
        <f t="shared" si="2"/>
        <v>42548</v>
      </c>
      <c r="Q31" s="3">
        <v>320500</v>
      </c>
      <c r="R31" s="3">
        <v>1521</v>
      </c>
      <c r="S31" s="3">
        <v>15377</v>
      </c>
      <c r="T31" s="3"/>
      <c r="U31" s="3"/>
      <c r="V31" s="3"/>
      <c r="W31" s="3">
        <v>58</v>
      </c>
      <c r="X31" s="3">
        <v>116</v>
      </c>
      <c r="Y31" s="3">
        <v>12072</v>
      </c>
      <c r="Z31" s="3"/>
      <c r="AA31" s="6"/>
      <c r="AB31" s="3">
        <v>700</v>
      </c>
      <c r="AC31" s="3">
        <v>900</v>
      </c>
      <c r="AD31" s="3"/>
      <c r="AE31" s="3"/>
      <c r="AF31" s="3"/>
      <c r="AG31" s="3"/>
      <c r="AH31" s="3"/>
      <c r="AI31" s="3"/>
      <c r="AJ31" s="25"/>
      <c r="AK31" s="3"/>
      <c r="AL31" s="53">
        <v>6036</v>
      </c>
      <c r="AM31" s="44">
        <f t="shared" si="3"/>
        <v>357280</v>
      </c>
      <c r="AN31" s="9">
        <v>0</v>
      </c>
      <c r="AO31" s="9">
        <f t="shared" si="4"/>
        <v>279806</v>
      </c>
      <c r="AP31" s="49">
        <f>'[2]JUN 16'!$I$31</f>
        <v>10072.5</v>
      </c>
      <c r="AQ31" s="46">
        <f t="shared" si="12"/>
        <v>647158.5</v>
      </c>
      <c r="AS31" s="276">
        <f t="shared" si="5"/>
        <v>179</v>
      </c>
      <c r="AT31" s="5" t="str">
        <f t="shared" si="5"/>
        <v>LUNES</v>
      </c>
      <c r="AU31" s="8">
        <f t="shared" si="5"/>
        <v>42548</v>
      </c>
      <c r="AV31" s="69">
        <f t="shared" si="6"/>
        <v>11071</v>
      </c>
      <c r="AW31" s="69">
        <f t="shared" si="6"/>
        <v>13680</v>
      </c>
      <c r="AX31" s="69">
        <f t="shared" si="7"/>
        <v>6545</v>
      </c>
      <c r="AY31" s="69">
        <f t="shared" si="13"/>
        <v>0</v>
      </c>
      <c r="AZ31" s="157">
        <f t="shared" si="13"/>
        <v>4950</v>
      </c>
      <c r="BA31" s="159">
        <f t="shared" si="8"/>
        <v>36246</v>
      </c>
      <c r="BC31" s="308" t="str">
        <f>C18</f>
        <v>MARTES</v>
      </c>
      <c r="BD31" s="312">
        <f>AU18</f>
        <v>42535</v>
      </c>
      <c r="BE31" s="135">
        <v>1745</v>
      </c>
      <c r="BF31" s="82">
        <f t="shared" si="36"/>
        <v>6107.5</v>
      </c>
      <c r="BG31" s="79">
        <v>314</v>
      </c>
      <c r="BH31" s="82">
        <f t="shared" si="14"/>
        <v>1099</v>
      </c>
      <c r="BI31" s="79">
        <v>5690</v>
      </c>
      <c r="BJ31" s="82">
        <f t="shared" si="15"/>
        <v>39830</v>
      </c>
      <c r="BK31" s="79"/>
      <c r="BL31" s="174">
        <v>31</v>
      </c>
      <c r="BM31" s="174">
        <v>28</v>
      </c>
      <c r="BN31" s="119">
        <f t="shared" si="9"/>
        <v>1679.875</v>
      </c>
      <c r="BO31" s="308" t="str">
        <f>BC31</f>
        <v>MARTES</v>
      </c>
      <c r="BP31" s="314">
        <f>BD31</f>
        <v>42535</v>
      </c>
      <c r="BQ31" s="99">
        <v>2061</v>
      </c>
      <c r="BR31" s="83">
        <f t="shared" si="16"/>
        <v>7213.5</v>
      </c>
      <c r="BS31" s="174">
        <v>295</v>
      </c>
      <c r="BT31" s="83">
        <f t="shared" si="17"/>
        <v>1032.5</v>
      </c>
      <c r="BU31" s="174">
        <v>9130</v>
      </c>
      <c r="BV31" s="83">
        <f t="shared" si="18"/>
        <v>63910</v>
      </c>
      <c r="BW31" s="174"/>
      <c r="BX31" s="174">
        <v>34</v>
      </c>
      <c r="BY31" s="174">
        <v>29</v>
      </c>
      <c r="BZ31" s="100">
        <f t="shared" si="10"/>
        <v>2488.1379310344828</v>
      </c>
      <c r="CA31" s="308" t="str">
        <f>BO31</f>
        <v>MARTES</v>
      </c>
      <c r="CB31" s="316">
        <f>BP31</f>
        <v>42535</v>
      </c>
      <c r="CC31" s="99">
        <v>1120</v>
      </c>
      <c r="CD31" s="74">
        <f t="shared" si="19"/>
        <v>3360</v>
      </c>
      <c r="CE31" s="174">
        <v>354</v>
      </c>
      <c r="CF31" s="74">
        <f t="shared" si="20"/>
        <v>1062</v>
      </c>
      <c r="CG31" s="174">
        <v>4167</v>
      </c>
      <c r="CH31" s="74">
        <f t="shared" si="21"/>
        <v>25002</v>
      </c>
      <c r="CI31" s="174"/>
      <c r="CJ31" s="174">
        <v>21</v>
      </c>
      <c r="CK31" s="174">
        <v>17</v>
      </c>
      <c r="CL31" s="100">
        <f t="shared" si="22"/>
        <v>1730.8235294117646</v>
      </c>
      <c r="CM31" s="308" t="str">
        <f>CA31</f>
        <v>MARTES</v>
      </c>
      <c r="CN31" s="318">
        <f>CB31</f>
        <v>42535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MARTES</v>
      </c>
      <c r="CZ31" s="306">
        <f>CN31</f>
        <v>42535</v>
      </c>
      <c r="DA31" s="99">
        <v>596</v>
      </c>
      <c r="DB31" s="83">
        <f t="shared" si="27"/>
        <v>2086</v>
      </c>
      <c r="DC31" s="174">
        <v>48</v>
      </c>
      <c r="DD31" s="83">
        <f t="shared" si="28"/>
        <v>168</v>
      </c>
      <c r="DE31" s="174">
        <v>2476</v>
      </c>
      <c r="DF31" s="83">
        <f t="shared" si="29"/>
        <v>17332</v>
      </c>
      <c r="DG31" s="174"/>
      <c r="DH31" s="174">
        <v>11</v>
      </c>
      <c r="DI31" s="174">
        <v>15</v>
      </c>
      <c r="DJ31" s="100">
        <f t="shared" si="30"/>
        <v>1305.7333333333333</v>
      </c>
      <c r="DK31" s="308" t="str">
        <f>CY31</f>
        <v>MARTES</v>
      </c>
      <c r="DL31" s="310">
        <f>CZ31</f>
        <v>42535</v>
      </c>
      <c r="DM31" s="102">
        <v>8</v>
      </c>
      <c r="DN31" s="74">
        <f t="shared" si="31"/>
        <v>30</v>
      </c>
      <c r="DO31" s="1">
        <v>56</v>
      </c>
      <c r="DP31" s="74">
        <f t="shared" si="32"/>
        <v>210</v>
      </c>
      <c r="DQ31" s="1">
        <v>242</v>
      </c>
      <c r="DR31" s="74">
        <f t="shared" si="33"/>
        <v>1815</v>
      </c>
      <c r="DS31" s="1"/>
      <c r="DT31" s="1">
        <v>2</v>
      </c>
      <c r="DU31" s="110">
        <f t="shared" si="34"/>
        <v>2</v>
      </c>
      <c r="DV31" s="108">
        <f t="shared" si="35"/>
        <v>1027.5</v>
      </c>
    </row>
    <row r="32" spans="2:126" ht="19.5" thickBot="1" x14ac:dyDescent="0.35">
      <c r="B32" s="274">
        <v>180</v>
      </c>
      <c r="C32" s="38" t="s">
        <v>21</v>
      </c>
      <c r="D32" s="132">
        <f t="shared" si="11"/>
        <v>42549</v>
      </c>
      <c r="E32" s="144">
        <v>82341</v>
      </c>
      <c r="F32" s="144">
        <v>106372</v>
      </c>
      <c r="G32" s="2">
        <v>42192</v>
      </c>
      <c r="H32" s="170"/>
      <c r="I32" s="171">
        <v>40495</v>
      </c>
      <c r="J32" s="24">
        <f t="shared" si="0"/>
        <v>271400</v>
      </c>
      <c r="K32" s="7">
        <v>7209</v>
      </c>
      <c r="L32" s="7">
        <v>30843.5</v>
      </c>
      <c r="M32" s="23">
        <f t="shared" si="1"/>
        <v>309452.5</v>
      </c>
      <c r="N32" s="47"/>
      <c r="O32" s="48"/>
      <c r="P32" s="8">
        <f t="shared" si="2"/>
        <v>42549</v>
      </c>
      <c r="Q32" s="3">
        <v>452000</v>
      </c>
      <c r="R32" s="3">
        <v>2223</v>
      </c>
      <c r="S32" s="3">
        <v>19434</v>
      </c>
      <c r="T32" s="3">
        <v>117</v>
      </c>
      <c r="U32" s="3"/>
      <c r="V32" s="3"/>
      <c r="W32" s="3">
        <v>290</v>
      </c>
      <c r="X32" s="3"/>
      <c r="Y32" s="3"/>
      <c r="Z32" s="3"/>
      <c r="AA32" s="6"/>
      <c r="AB32" s="3"/>
      <c r="AC32" s="3">
        <v>2800</v>
      </c>
      <c r="AD32" s="3"/>
      <c r="AE32" s="3"/>
      <c r="AF32" s="3"/>
      <c r="AG32" s="3"/>
      <c r="AH32" s="3"/>
      <c r="AI32" s="3"/>
      <c r="AJ32" s="25"/>
      <c r="AK32" s="3"/>
      <c r="AL32" s="53">
        <v>6036</v>
      </c>
      <c r="AM32" s="44">
        <f t="shared" si="3"/>
        <v>482900</v>
      </c>
      <c r="AN32" s="9">
        <v>0</v>
      </c>
      <c r="AO32" s="9">
        <f t="shared" si="4"/>
        <v>309452.5</v>
      </c>
      <c r="AP32" s="49">
        <f>'[2]JUN 16'!$I$32</f>
        <v>36782.5</v>
      </c>
      <c r="AQ32" s="46">
        <f t="shared" si="12"/>
        <v>829135</v>
      </c>
      <c r="AS32" s="276">
        <f t="shared" si="5"/>
        <v>180</v>
      </c>
      <c r="AT32" s="5" t="str">
        <f t="shared" si="5"/>
        <v>MARTES</v>
      </c>
      <c r="AU32" s="8">
        <f t="shared" si="5"/>
        <v>42549</v>
      </c>
      <c r="AV32" s="69">
        <f t="shared" ref="AV32:AW35" si="37">E32/7</f>
        <v>11763</v>
      </c>
      <c r="AW32" s="69">
        <f t="shared" si="37"/>
        <v>15196</v>
      </c>
      <c r="AX32" s="69">
        <f t="shared" si="7"/>
        <v>7032</v>
      </c>
      <c r="AY32" s="69">
        <f t="shared" si="13"/>
        <v>0</v>
      </c>
      <c r="AZ32" s="157">
        <f t="shared" si="13"/>
        <v>5785</v>
      </c>
      <c r="BA32" s="159">
        <f t="shared" si="8"/>
        <v>39776</v>
      </c>
      <c r="BC32" s="309"/>
      <c r="BD32" s="313"/>
      <c r="BE32" s="135">
        <v>1819</v>
      </c>
      <c r="BF32" s="82">
        <f t="shared" si="36"/>
        <v>6366.5</v>
      </c>
      <c r="BG32" s="79">
        <v>394</v>
      </c>
      <c r="BH32" s="82">
        <f t="shared" si="14"/>
        <v>1379</v>
      </c>
      <c r="BI32" s="79">
        <v>6263</v>
      </c>
      <c r="BJ32" s="82">
        <f t="shared" si="15"/>
        <v>43841</v>
      </c>
      <c r="BK32" s="79">
        <v>33</v>
      </c>
      <c r="BL32" s="174">
        <v>29</v>
      </c>
      <c r="BM32" s="174">
        <v>28</v>
      </c>
      <c r="BN32" s="119">
        <f t="shared" si="9"/>
        <v>1842.375</v>
      </c>
      <c r="BO32" s="309"/>
      <c r="BP32" s="315"/>
      <c r="BQ32" s="99">
        <v>1798</v>
      </c>
      <c r="BR32" s="83">
        <f t="shared" si="16"/>
        <v>6293</v>
      </c>
      <c r="BS32" s="174">
        <v>226</v>
      </c>
      <c r="BT32" s="83">
        <f t="shared" si="17"/>
        <v>791</v>
      </c>
      <c r="BU32" s="174">
        <v>7642</v>
      </c>
      <c r="BV32" s="83">
        <f t="shared" si="18"/>
        <v>53494</v>
      </c>
      <c r="BW32" s="174">
        <v>33</v>
      </c>
      <c r="BX32" s="174">
        <v>25</v>
      </c>
      <c r="BY32" s="174">
        <v>29</v>
      </c>
      <c r="BZ32" s="100">
        <f t="shared" si="10"/>
        <v>2088.8965517241381</v>
      </c>
      <c r="CA32" s="309"/>
      <c r="CB32" s="317"/>
      <c r="CC32" s="99">
        <v>905</v>
      </c>
      <c r="CD32" s="74">
        <f t="shared" si="19"/>
        <v>2715</v>
      </c>
      <c r="CE32" s="174">
        <v>275</v>
      </c>
      <c r="CF32" s="74">
        <f t="shared" si="20"/>
        <v>825</v>
      </c>
      <c r="CG32" s="174">
        <v>3533</v>
      </c>
      <c r="CH32" s="74">
        <f t="shared" si="21"/>
        <v>21198</v>
      </c>
      <c r="CI32" s="174">
        <v>22</v>
      </c>
      <c r="CJ32" s="174">
        <v>17</v>
      </c>
      <c r="CK32" s="174">
        <v>17</v>
      </c>
      <c r="CL32" s="100">
        <f t="shared" si="22"/>
        <v>1455.1764705882354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568</v>
      </c>
      <c r="DB32" s="83">
        <f t="shared" si="27"/>
        <v>1988</v>
      </c>
      <c r="DC32" s="174">
        <v>80</v>
      </c>
      <c r="DD32" s="83">
        <f t="shared" si="28"/>
        <v>280</v>
      </c>
      <c r="DE32" s="174">
        <v>2881</v>
      </c>
      <c r="DF32" s="83">
        <f t="shared" si="29"/>
        <v>20167</v>
      </c>
      <c r="DG32" s="174">
        <v>11</v>
      </c>
      <c r="DH32" s="174">
        <v>11</v>
      </c>
      <c r="DI32" s="174">
        <v>15</v>
      </c>
      <c r="DJ32" s="100">
        <f t="shared" si="30"/>
        <v>1495.6666666666667</v>
      </c>
      <c r="DK32" s="309"/>
      <c r="DL32" s="311"/>
      <c r="DM32" s="102">
        <v>6</v>
      </c>
      <c r="DN32" s="74">
        <f t="shared" si="31"/>
        <v>22.5</v>
      </c>
      <c r="DO32" s="1">
        <v>90</v>
      </c>
      <c r="DP32" s="74">
        <f t="shared" si="32"/>
        <v>337.5</v>
      </c>
      <c r="DQ32" s="1">
        <v>288</v>
      </c>
      <c r="DR32" s="74">
        <f t="shared" si="33"/>
        <v>2160</v>
      </c>
      <c r="DS32" s="1">
        <v>2</v>
      </c>
      <c r="DT32" s="1">
        <v>2</v>
      </c>
      <c r="DU32" s="110">
        <f t="shared" si="34"/>
        <v>2</v>
      </c>
      <c r="DV32" s="108">
        <f t="shared" si="35"/>
        <v>1260</v>
      </c>
    </row>
    <row r="33" spans="2:126" ht="19.5" thickBot="1" x14ac:dyDescent="0.35">
      <c r="B33" s="274">
        <v>181</v>
      </c>
      <c r="C33" s="38" t="s">
        <v>145</v>
      </c>
      <c r="D33" s="132">
        <f t="shared" si="11"/>
        <v>42550</v>
      </c>
      <c r="E33" s="144">
        <v>83412</v>
      </c>
      <c r="F33" s="144">
        <v>104258</v>
      </c>
      <c r="G33" s="2">
        <v>44346</v>
      </c>
      <c r="H33" s="170"/>
      <c r="I33" s="171">
        <v>38185</v>
      </c>
      <c r="J33" s="24">
        <f t="shared" si="0"/>
        <v>270201</v>
      </c>
      <c r="K33" s="7">
        <v>6901.5</v>
      </c>
      <c r="L33" s="7">
        <v>31822.5</v>
      </c>
      <c r="M33" s="23">
        <f t="shared" si="1"/>
        <v>308925</v>
      </c>
      <c r="N33" s="47"/>
      <c r="O33" s="48"/>
      <c r="P33" s="8">
        <f t="shared" si="2"/>
        <v>42550</v>
      </c>
      <c r="Q33" s="3">
        <v>552250</v>
      </c>
      <c r="R33" s="3">
        <v>1989</v>
      </c>
      <c r="S33" s="3">
        <v>19132</v>
      </c>
      <c r="T33" s="3"/>
      <c r="U33" s="3"/>
      <c r="V33" s="3"/>
      <c r="W33" s="3">
        <v>464</v>
      </c>
      <c r="X33" s="3">
        <v>58</v>
      </c>
      <c r="Y33" s="3">
        <v>6036</v>
      </c>
      <c r="Z33" s="3">
        <v>6036</v>
      </c>
      <c r="AA33" s="6"/>
      <c r="AB33" s="3">
        <v>350</v>
      </c>
      <c r="AC33" s="3">
        <v>6700</v>
      </c>
      <c r="AD33" s="3"/>
      <c r="AE33" s="3"/>
      <c r="AF33" s="3"/>
      <c r="AG33" s="3"/>
      <c r="AH33" s="3"/>
      <c r="AI33" s="3"/>
      <c r="AJ33" s="25"/>
      <c r="AK33" s="3"/>
      <c r="AL33" s="53">
        <v>30180</v>
      </c>
      <c r="AM33" s="44">
        <f t="shared" si="3"/>
        <v>623195</v>
      </c>
      <c r="AN33" s="9">
        <v>15924.48</v>
      </c>
      <c r="AO33" s="9">
        <f t="shared" si="4"/>
        <v>308925</v>
      </c>
      <c r="AP33" s="49">
        <f>'[2]JUN 16'!$I$33</f>
        <v>15391.25</v>
      </c>
      <c r="AQ33" s="46">
        <f t="shared" si="12"/>
        <v>963435.73</v>
      </c>
      <c r="AS33" s="276">
        <f t="shared" si="5"/>
        <v>181</v>
      </c>
      <c r="AT33" s="5" t="str">
        <f t="shared" si="5"/>
        <v>MIERCOLES</v>
      </c>
      <c r="AU33" s="8">
        <f t="shared" si="5"/>
        <v>42550</v>
      </c>
      <c r="AV33" s="69">
        <f t="shared" si="37"/>
        <v>11916</v>
      </c>
      <c r="AW33" s="69">
        <f t="shared" si="37"/>
        <v>14894</v>
      </c>
      <c r="AX33" s="69">
        <f t="shared" si="7"/>
        <v>7391</v>
      </c>
      <c r="AY33" s="69">
        <f t="shared" si="13"/>
        <v>0</v>
      </c>
      <c r="AZ33" s="157">
        <f t="shared" si="13"/>
        <v>5455</v>
      </c>
      <c r="BA33" s="159">
        <f t="shared" si="8"/>
        <v>39656</v>
      </c>
      <c r="BC33" s="308" t="str">
        <f>C19</f>
        <v>MIERCOLES</v>
      </c>
      <c r="BD33" s="312">
        <f>AU19</f>
        <v>42536</v>
      </c>
      <c r="BE33" s="135">
        <v>2022</v>
      </c>
      <c r="BF33" s="82">
        <f t="shared" si="36"/>
        <v>7077</v>
      </c>
      <c r="BG33" s="79">
        <v>376</v>
      </c>
      <c r="BH33" s="82">
        <f t="shared" si="14"/>
        <v>1316</v>
      </c>
      <c r="BI33" s="79">
        <v>6142</v>
      </c>
      <c r="BJ33" s="82">
        <f t="shared" si="15"/>
        <v>42994</v>
      </c>
      <c r="BK33" s="79"/>
      <c r="BL33" s="174">
        <v>33</v>
      </c>
      <c r="BM33" s="174">
        <v>35</v>
      </c>
      <c r="BN33" s="119">
        <f t="shared" si="9"/>
        <v>1468.2</v>
      </c>
      <c r="BO33" s="308" t="str">
        <f>BC33</f>
        <v>MIERCOLES</v>
      </c>
      <c r="BP33" s="314">
        <f>BD33</f>
        <v>42536</v>
      </c>
      <c r="BQ33" s="99">
        <v>2038</v>
      </c>
      <c r="BR33" s="83">
        <f t="shared" si="16"/>
        <v>7133</v>
      </c>
      <c r="BS33" s="174">
        <v>274</v>
      </c>
      <c r="BT33" s="83">
        <f>BS33*3.5</f>
        <v>959</v>
      </c>
      <c r="BU33" s="174">
        <v>8529</v>
      </c>
      <c r="BV33" s="83">
        <f>BU33*7</f>
        <v>59703</v>
      </c>
      <c r="BW33" s="174"/>
      <c r="BX33" s="174">
        <v>33</v>
      </c>
      <c r="BY33" s="174">
        <v>33</v>
      </c>
      <c r="BZ33" s="100">
        <f t="shared" si="10"/>
        <v>2054.3939393939395</v>
      </c>
      <c r="CA33" s="308" t="str">
        <f>BO33</f>
        <v>MIERCOLES</v>
      </c>
      <c r="CB33" s="316">
        <f>BP33</f>
        <v>42536</v>
      </c>
      <c r="CC33" s="99">
        <v>1022</v>
      </c>
      <c r="CD33" s="74">
        <f t="shared" si="19"/>
        <v>3066</v>
      </c>
      <c r="CE33" s="174">
        <v>384</v>
      </c>
      <c r="CF33" s="74">
        <f t="shared" si="20"/>
        <v>1152</v>
      </c>
      <c r="CG33" s="174">
        <v>3724</v>
      </c>
      <c r="CH33" s="74">
        <f t="shared" si="21"/>
        <v>22344</v>
      </c>
      <c r="CI33" s="174"/>
      <c r="CJ33" s="174">
        <v>18</v>
      </c>
      <c r="CK33" s="174">
        <v>18</v>
      </c>
      <c r="CL33" s="100">
        <f t="shared" si="22"/>
        <v>1475.6666666666667</v>
      </c>
      <c r="CM33" s="308" t="str">
        <f>CA33</f>
        <v>MIERCOLES</v>
      </c>
      <c r="CN33" s="318">
        <f>CB33</f>
        <v>42536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MIERCOLES</v>
      </c>
      <c r="CZ33" s="306">
        <f>CN33</f>
        <v>42536</v>
      </c>
      <c r="DA33" s="99">
        <v>663</v>
      </c>
      <c r="DB33" s="83">
        <f t="shared" si="27"/>
        <v>2320.5</v>
      </c>
      <c r="DC33" s="174">
        <v>86</v>
      </c>
      <c r="DD33" s="83">
        <f t="shared" si="28"/>
        <v>301</v>
      </c>
      <c r="DE33" s="174">
        <v>2939</v>
      </c>
      <c r="DF33" s="83">
        <f t="shared" si="29"/>
        <v>20573</v>
      </c>
      <c r="DG33" s="174"/>
      <c r="DH33" s="174">
        <v>15</v>
      </c>
      <c r="DI33" s="174">
        <v>15</v>
      </c>
      <c r="DJ33" s="100">
        <f t="shared" si="30"/>
        <v>1546.3</v>
      </c>
      <c r="DK33" s="308" t="str">
        <f>CY33</f>
        <v>MIERCOLES</v>
      </c>
      <c r="DL33" s="310">
        <f>CZ33</f>
        <v>42536</v>
      </c>
      <c r="DM33" s="102">
        <v>22</v>
      </c>
      <c r="DN33" s="74">
        <f t="shared" si="31"/>
        <v>82.5</v>
      </c>
      <c r="DO33" s="1">
        <v>96</v>
      </c>
      <c r="DP33" s="74">
        <f t="shared" si="32"/>
        <v>360</v>
      </c>
      <c r="DQ33" s="1">
        <v>361</v>
      </c>
      <c r="DR33" s="74">
        <f t="shared" si="33"/>
        <v>2707.5</v>
      </c>
      <c r="DS33" s="1"/>
      <c r="DT33" s="1">
        <v>3</v>
      </c>
      <c r="DU33" s="110">
        <f t="shared" si="34"/>
        <v>3</v>
      </c>
      <c r="DV33" s="108">
        <f t="shared" si="35"/>
        <v>1050</v>
      </c>
    </row>
    <row r="34" spans="2:126" ht="19.5" thickBot="1" x14ac:dyDescent="0.35">
      <c r="B34" s="274">
        <v>182</v>
      </c>
      <c r="C34" s="38" t="s">
        <v>25</v>
      </c>
      <c r="D34" s="132">
        <f t="shared" si="11"/>
        <v>42551</v>
      </c>
      <c r="E34" s="144">
        <v>83216</v>
      </c>
      <c r="F34" s="144">
        <v>102116</v>
      </c>
      <c r="G34" s="2">
        <v>44640</v>
      </c>
      <c r="H34" s="170"/>
      <c r="I34" s="171">
        <v>39928</v>
      </c>
      <c r="J34" s="24">
        <f t="shared" si="0"/>
        <v>269900</v>
      </c>
      <c r="K34" s="7">
        <v>6939</v>
      </c>
      <c r="L34" s="7">
        <v>31433</v>
      </c>
      <c r="M34" s="23">
        <f t="shared" si="1"/>
        <v>308272</v>
      </c>
      <c r="N34" s="47"/>
      <c r="O34" s="48"/>
      <c r="P34" s="8">
        <f t="shared" si="2"/>
        <v>42551</v>
      </c>
      <c r="Q34" s="3">
        <v>683940</v>
      </c>
      <c r="R34" s="3">
        <v>936</v>
      </c>
      <c r="S34" s="3">
        <v>47652</v>
      </c>
      <c r="T34" s="3"/>
      <c r="U34" s="3"/>
      <c r="V34" s="3"/>
      <c r="W34" s="3"/>
      <c r="X34" s="3">
        <v>116</v>
      </c>
      <c r="Y34" s="3">
        <v>6036</v>
      </c>
      <c r="Z34" s="3"/>
      <c r="AA34" s="6"/>
      <c r="AB34" s="3">
        <v>350</v>
      </c>
      <c r="AC34" s="3">
        <v>10600</v>
      </c>
      <c r="AD34" s="3"/>
      <c r="AE34" s="3"/>
      <c r="AF34" s="3">
        <v>380</v>
      </c>
      <c r="AG34" s="3"/>
      <c r="AH34" s="3"/>
      <c r="AI34" s="3"/>
      <c r="AJ34" s="25"/>
      <c r="AK34" s="3"/>
      <c r="AL34" s="53">
        <v>24144</v>
      </c>
      <c r="AM34" s="44">
        <f t="shared" si="3"/>
        <v>774154</v>
      </c>
      <c r="AN34" s="9">
        <v>659.3</v>
      </c>
      <c r="AO34" s="9">
        <f t="shared" si="4"/>
        <v>308272</v>
      </c>
      <c r="AP34" s="49">
        <f>'[2]JUN 16'!$I$34</f>
        <v>58743.75</v>
      </c>
      <c r="AQ34" s="162">
        <f t="shared" si="12"/>
        <v>1141829.05</v>
      </c>
      <c r="AS34" s="276">
        <f t="shared" ref="AS34:AU35" si="38">B34</f>
        <v>182</v>
      </c>
      <c r="AT34" s="5" t="str">
        <f t="shared" si="38"/>
        <v>JUEVES</v>
      </c>
      <c r="AU34" s="8">
        <f t="shared" si="38"/>
        <v>42551</v>
      </c>
      <c r="AV34" s="69">
        <f t="shared" si="37"/>
        <v>11888</v>
      </c>
      <c r="AW34" s="69">
        <f t="shared" si="37"/>
        <v>14588</v>
      </c>
      <c r="AX34" s="69">
        <f t="shared" si="7"/>
        <v>7440</v>
      </c>
      <c r="AY34" s="69">
        <f t="shared" si="13"/>
        <v>0</v>
      </c>
      <c r="AZ34" s="157">
        <f t="shared" si="13"/>
        <v>5704</v>
      </c>
      <c r="BA34" s="159">
        <f t="shared" si="8"/>
        <v>39620</v>
      </c>
      <c r="BC34" s="309"/>
      <c r="BD34" s="313"/>
      <c r="BE34" s="135">
        <v>1634</v>
      </c>
      <c r="BF34" s="82">
        <f t="shared" si="36"/>
        <v>5719</v>
      </c>
      <c r="BG34" s="79">
        <v>460</v>
      </c>
      <c r="BH34" s="82">
        <f t="shared" si="14"/>
        <v>1610</v>
      </c>
      <c r="BI34" s="79">
        <v>6224</v>
      </c>
      <c r="BJ34" s="82">
        <f t="shared" si="15"/>
        <v>43568</v>
      </c>
      <c r="BK34" s="79">
        <v>35</v>
      </c>
      <c r="BL34" s="174">
        <v>28</v>
      </c>
      <c r="BM34" s="174">
        <v>35</v>
      </c>
      <c r="BN34" s="119">
        <f t="shared" si="9"/>
        <v>1454.2</v>
      </c>
      <c r="BO34" s="309"/>
      <c r="BP34" s="315"/>
      <c r="BQ34" s="99">
        <v>1749</v>
      </c>
      <c r="BR34" s="83">
        <f t="shared" si="16"/>
        <v>6121.5</v>
      </c>
      <c r="BS34" s="174">
        <v>313</v>
      </c>
      <c r="BT34" s="83">
        <f>BS34*3.5</f>
        <v>1095.5</v>
      </c>
      <c r="BU34" s="174">
        <v>7899</v>
      </c>
      <c r="BV34" s="83">
        <f>BU34*7</f>
        <v>55293</v>
      </c>
      <c r="BW34" s="174">
        <v>33</v>
      </c>
      <c r="BX34" s="174">
        <v>28</v>
      </c>
      <c r="BY34" s="174">
        <v>33</v>
      </c>
      <c r="BZ34" s="100">
        <f t="shared" si="10"/>
        <v>1894.2424242424242</v>
      </c>
      <c r="CA34" s="309"/>
      <c r="CB34" s="317"/>
      <c r="CC34" s="99">
        <v>896</v>
      </c>
      <c r="CD34" s="74">
        <f t="shared" si="19"/>
        <v>2688</v>
      </c>
      <c r="CE34" s="174">
        <v>219</v>
      </c>
      <c r="CF34" s="74">
        <f t="shared" si="20"/>
        <v>657</v>
      </c>
      <c r="CG34" s="174">
        <v>3315</v>
      </c>
      <c r="CH34" s="74">
        <f t="shared" si="21"/>
        <v>19890</v>
      </c>
      <c r="CI34" s="174">
        <v>19</v>
      </c>
      <c r="CJ34" s="174">
        <v>14</v>
      </c>
      <c r="CK34" s="174">
        <v>18</v>
      </c>
      <c r="CL34" s="100">
        <f t="shared" si="22"/>
        <v>1290.8333333333333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546</v>
      </c>
      <c r="DB34" s="83">
        <f t="shared" si="27"/>
        <v>1911</v>
      </c>
      <c r="DC34" s="174">
        <v>80</v>
      </c>
      <c r="DD34" s="83">
        <f t="shared" si="28"/>
        <v>280</v>
      </c>
      <c r="DE34" s="174">
        <v>2949</v>
      </c>
      <c r="DF34" s="83">
        <f t="shared" si="29"/>
        <v>20643</v>
      </c>
      <c r="DG34" s="174">
        <v>15</v>
      </c>
      <c r="DH34" s="174">
        <v>14</v>
      </c>
      <c r="DI34" s="174">
        <v>15</v>
      </c>
      <c r="DJ34" s="100">
        <f t="shared" si="30"/>
        <v>1522.2666666666667</v>
      </c>
      <c r="DK34" s="309"/>
      <c r="DL34" s="311"/>
      <c r="DM34" s="102">
        <v>22</v>
      </c>
      <c r="DN34" s="74">
        <f t="shared" si="31"/>
        <v>82.5</v>
      </c>
      <c r="DO34" s="1">
        <v>120</v>
      </c>
      <c r="DP34" s="74">
        <f t="shared" si="32"/>
        <v>450</v>
      </c>
      <c r="DQ34" s="1">
        <v>451</v>
      </c>
      <c r="DR34" s="74">
        <f t="shared" si="33"/>
        <v>3382.5</v>
      </c>
      <c r="DS34" s="1">
        <v>3</v>
      </c>
      <c r="DT34" s="1">
        <v>3</v>
      </c>
      <c r="DU34" s="110">
        <f t="shared" si="34"/>
        <v>3</v>
      </c>
      <c r="DV34" s="108">
        <f t="shared" si="35"/>
        <v>1305</v>
      </c>
    </row>
    <row r="35" spans="2:126" ht="19.5" thickBot="1" x14ac:dyDescent="0.35">
      <c r="B35" s="274"/>
      <c r="C35" s="38"/>
      <c r="D35" s="132"/>
      <c r="E35" s="145"/>
      <c r="F35" s="145"/>
      <c r="G35" s="28"/>
      <c r="H35" s="172"/>
      <c r="I35" s="173"/>
      <c r="J35" s="24">
        <f t="shared" si="0"/>
        <v>0</v>
      </c>
      <c r="K35" s="22"/>
      <c r="L35" s="22"/>
      <c r="M35" s="23">
        <f t="shared" si="1"/>
        <v>0</v>
      </c>
      <c r="N35" s="47"/>
      <c r="O35" s="48"/>
      <c r="P35" s="8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31"/>
      <c r="AK35" s="56"/>
      <c r="AL35" s="54"/>
      <c r="AM35" s="44">
        <f t="shared" si="3"/>
        <v>0</v>
      </c>
      <c r="AN35" s="45"/>
      <c r="AO35" s="9">
        <f t="shared" si="4"/>
        <v>0</v>
      </c>
      <c r="AP35" s="49">
        <f>'[2]JUN 16'!$I$35</f>
        <v>0</v>
      </c>
      <c r="AQ35" s="60">
        <f t="shared" si="12"/>
        <v>0</v>
      </c>
      <c r="AS35" s="276">
        <f t="shared" si="38"/>
        <v>0</v>
      </c>
      <c r="AT35" s="5">
        <f t="shared" si="38"/>
        <v>0</v>
      </c>
      <c r="AU35" s="8"/>
      <c r="AV35" s="69">
        <f t="shared" si="37"/>
        <v>0</v>
      </c>
      <c r="AW35" s="69">
        <f t="shared" si="37"/>
        <v>0</v>
      </c>
      <c r="AX35" s="69">
        <f t="shared" si="7"/>
        <v>0</v>
      </c>
      <c r="AY35" s="69">
        <f>H35/7</f>
        <v>0</v>
      </c>
      <c r="AZ35" s="157">
        <f>I35/7</f>
        <v>0</v>
      </c>
      <c r="BA35" s="160">
        <f t="shared" si="8"/>
        <v>0</v>
      </c>
      <c r="BC35" s="308" t="str">
        <f>C20</f>
        <v>JUEVES</v>
      </c>
      <c r="BD35" s="312">
        <f>AU20</f>
        <v>42537</v>
      </c>
      <c r="BE35" s="135">
        <v>1818</v>
      </c>
      <c r="BF35" s="82">
        <f t="shared" si="36"/>
        <v>6363</v>
      </c>
      <c r="BG35" s="79">
        <v>337</v>
      </c>
      <c r="BH35" s="82">
        <f t="shared" si="14"/>
        <v>1179.5</v>
      </c>
      <c r="BI35" s="79">
        <v>5670</v>
      </c>
      <c r="BJ35" s="82">
        <f t="shared" si="15"/>
        <v>39690</v>
      </c>
      <c r="BK35" s="79"/>
      <c r="BL35" s="174">
        <v>30</v>
      </c>
      <c r="BM35" s="174">
        <v>31</v>
      </c>
      <c r="BN35" s="119">
        <f t="shared" si="9"/>
        <v>1523.6290322580646</v>
      </c>
      <c r="BO35" s="308" t="str">
        <f>BC35</f>
        <v>JUEVES</v>
      </c>
      <c r="BP35" s="314">
        <f>BD35</f>
        <v>42537</v>
      </c>
      <c r="BQ35" s="99">
        <v>2106</v>
      </c>
      <c r="BR35" s="83">
        <f t="shared" si="16"/>
        <v>7371</v>
      </c>
      <c r="BS35" s="174">
        <v>328</v>
      </c>
      <c r="BT35" s="83">
        <f t="shared" ref="BT35:BT67" si="39">BS35*3.5</f>
        <v>1148</v>
      </c>
      <c r="BU35" s="174">
        <v>8387</v>
      </c>
      <c r="BV35" s="83">
        <f t="shared" ref="BV35:BV67" si="40">BU35*7</f>
        <v>58709</v>
      </c>
      <c r="BW35" s="174"/>
      <c r="BX35" s="174">
        <v>31</v>
      </c>
      <c r="BY35" s="174">
        <v>32</v>
      </c>
      <c r="BZ35" s="100">
        <f t="shared" si="10"/>
        <v>2100.875</v>
      </c>
      <c r="CA35" s="308" t="str">
        <f>BO35</f>
        <v>JUEVES</v>
      </c>
      <c r="CB35" s="316">
        <f>BP35</f>
        <v>42537</v>
      </c>
      <c r="CC35" s="99">
        <v>972</v>
      </c>
      <c r="CD35" s="74">
        <f t="shared" si="19"/>
        <v>2916</v>
      </c>
      <c r="CE35" s="174">
        <v>331</v>
      </c>
      <c r="CF35" s="74">
        <f t="shared" si="20"/>
        <v>993</v>
      </c>
      <c r="CG35" s="174">
        <v>3691</v>
      </c>
      <c r="CH35" s="74">
        <f t="shared" si="21"/>
        <v>22146</v>
      </c>
      <c r="CI35" s="174"/>
      <c r="CJ35" s="174">
        <v>19</v>
      </c>
      <c r="CK35" s="174">
        <v>19</v>
      </c>
      <c r="CL35" s="100">
        <f t="shared" si="22"/>
        <v>1371.3157894736842</v>
      </c>
      <c r="CM35" s="308" t="str">
        <f>CA35</f>
        <v>JUEVES</v>
      </c>
      <c r="CN35" s="318">
        <f>CB35</f>
        <v>42537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JUEVES</v>
      </c>
      <c r="CZ35" s="306">
        <f>CN35</f>
        <v>42537</v>
      </c>
      <c r="DA35" s="99">
        <v>688</v>
      </c>
      <c r="DB35" s="83">
        <f t="shared" si="27"/>
        <v>2408</v>
      </c>
      <c r="DC35" s="174">
        <v>59</v>
      </c>
      <c r="DD35" s="83">
        <f t="shared" si="28"/>
        <v>206.5</v>
      </c>
      <c r="DE35" s="174">
        <v>2772</v>
      </c>
      <c r="DF35" s="83">
        <f t="shared" si="29"/>
        <v>19404</v>
      </c>
      <c r="DG35" s="174"/>
      <c r="DH35" s="174">
        <v>15</v>
      </c>
      <c r="DI35" s="174">
        <v>15</v>
      </c>
      <c r="DJ35" s="100">
        <f t="shared" si="30"/>
        <v>1467.9</v>
      </c>
      <c r="DK35" s="308" t="str">
        <f>CY35</f>
        <v>JUEVES</v>
      </c>
      <c r="DL35" s="310">
        <f>CZ35</f>
        <v>42537</v>
      </c>
      <c r="DM35" s="102">
        <v>10</v>
      </c>
      <c r="DN35" s="74">
        <f t="shared" si="31"/>
        <v>37.5</v>
      </c>
      <c r="DO35" s="1">
        <v>72</v>
      </c>
      <c r="DP35" s="74">
        <f t="shared" si="32"/>
        <v>270</v>
      </c>
      <c r="DQ35" s="1">
        <v>382</v>
      </c>
      <c r="DR35" s="74">
        <f t="shared" si="33"/>
        <v>2865</v>
      </c>
      <c r="DS35" s="1"/>
      <c r="DT35" s="1">
        <v>3</v>
      </c>
      <c r="DU35" s="110">
        <f t="shared" si="34"/>
        <v>3</v>
      </c>
      <c r="DV35" s="108">
        <f t="shared" si="35"/>
        <v>1057.5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1">SUM(E5:E35)</f>
        <v>2173696</v>
      </c>
      <c r="F36" s="260">
        <f t="shared" si="41"/>
        <v>2881529</v>
      </c>
      <c r="G36" s="261">
        <f t="shared" si="41"/>
        <v>1038918</v>
      </c>
      <c r="H36" s="262">
        <f t="shared" si="41"/>
        <v>0</v>
      </c>
      <c r="I36" s="263">
        <f t="shared" si="41"/>
        <v>1002288</v>
      </c>
      <c r="J36" s="264">
        <f t="shared" si="41"/>
        <v>7096431</v>
      </c>
      <c r="K36" s="279">
        <f t="shared" si="41"/>
        <v>195493</v>
      </c>
      <c r="L36" s="280">
        <f t="shared" si="41"/>
        <v>826766</v>
      </c>
      <c r="M36" s="265">
        <f t="shared" si="41"/>
        <v>8118690</v>
      </c>
      <c r="N36" s="21"/>
      <c r="P36" s="13"/>
      <c r="Q36" s="32">
        <f t="shared" ref="Q36:AP36" si="42">SUM(Q5:Q35)</f>
        <v>3713140</v>
      </c>
      <c r="R36" s="33">
        <f t="shared" si="42"/>
        <v>45045</v>
      </c>
      <c r="S36" s="33">
        <f t="shared" si="42"/>
        <v>148814</v>
      </c>
      <c r="T36" s="33">
        <f t="shared" si="42"/>
        <v>351</v>
      </c>
      <c r="U36" s="33">
        <f t="shared" si="42"/>
        <v>75205</v>
      </c>
      <c r="V36" s="33">
        <f t="shared" si="42"/>
        <v>0</v>
      </c>
      <c r="W36" s="33">
        <f t="shared" si="42"/>
        <v>7424</v>
      </c>
      <c r="X36" s="33">
        <f t="shared" si="42"/>
        <v>1566</v>
      </c>
      <c r="Y36" s="33">
        <f t="shared" si="42"/>
        <v>138828</v>
      </c>
      <c r="Z36" s="33">
        <f t="shared" si="42"/>
        <v>6036</v>
      </c>
      <c r="AA36" s="34">
        <f t="shared" si="42"/>
        <v>0</v>
      </c>
      <c r="AB36" s="33">
        <f t="shared" si="42"/>
        <v>12950</v>
      </c>
      <c r="AC36" s="33">
        <f t="shared" si="42"/>
        <v>44400</v>
      </c>
      <c r="AD36" s="33">
        <f t="shared" si="42"/>
        <v>0</v>
      </c>
      <c r="AE36" s="33">
        <f t="shared" si="42"/>
        <v>0</v>
      </c>
      <c r="AF36" s="33">
        <f t="shared" si="42"/>
        <v>760</v>
      </c>
      <c r="AG36" s="33">
        <f t="shared" si="42"/>
        <v>0</v>
      </c>
      <c r="AH36" s="33">
        <f t="shared" si="42"/>
        <v>0</v>
      </c>
      <c r="AI36" s="33">
        <f t="shared" si="42"/>
        <v>0</v>
      </c>
      <c r="AJ36" s="33">
        <f t="shared" si="42"/>
        <v>30000</v>
      </c>
      <c r="AK36" s="33">
        <f t="shared" si="42"/>
        <v>0</v>
      </c>
      <c r="AL36" s="165">
        <f t="shared" si="42"/>
        <v>175044</v>
      </c>
      <c r="AM36" s="251">
        <f t="shared" si="42"/>
        <v>4399563</v>
      </c>
      <c r="AN36" s="246">
        <f t="shared" si="42"/>
        <v>44993.83</v>
      </c>
      <c r="AO36" s="250">
        <f t="shared" si="42"/>
        <v>8118690</v>
      </c>
      <c r="AP36" s="257">
        <f t="shared" si="42"/>
        <v>296905</v>
      </c>
      <c r="AQ36" s="252">
        <f>SUM(AQ5:AQ35)</f>
        <v>12860151.830000002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1603</v>
      </c>
      <c r="BF36" s="82">
        <f t="shared" si="36"/>
        <v>5610.5</v>
      </c>
      <c r="BG36" s="79">
        <v>399</v>
      </c>
      <c r="BH36" s="82">
        <f t="shared" si="14"/>
        <v>1396.5</v>
      </c>
      <c r="BI36" s="79">
        <v>6077</v>
      </c>
      <c r="BJ36" s="82">
        <f t="shared" si="15"/>
        <v>42539</v>
      </c>
      <c r="BK36" s="79">
        <v>34</v>
      </c>
      <c r="BL36" s="69">
        <v>28</v>
      </c>
      <c r="BM36" s="69">
        <v>31</v>
      </c>
      <c r="BN36" s="119">
        <f t="shared" si="9"/>
        <v>1598.258064516129</v>
      </c>
      <c r="BO36" s="309"/>
      <c r="BP36" s="315"/>
      <c r="BQ36" s="107">
        <v>1908</v>
      </c>
      <c r="BR36" s="83">
        <f t="shared" si="16"/>
        <v>6678</v>
      </c>
      <c r="BS36" s="174">
        <v>297</v>
      </c>
      <c r="BT36" s="83">
        <f t="shared" si="39"/>
        <v>1039.5</v>
      </c>
      <c r="BU36" s="174">
        <v>8284</v>
      </c>
      <c r="BV36" s="83">
        <f t="shared" si="40"/>
        <v>57988</v>
      </c>
      <c r="BW36" s="174">
        <v>32</v>
      </c>
      <c r="BX36" s="174">
        <v>31</v>
      </c>
      <c r="BY36" s="174">
        <v>32</v>
      </c>
      <c r="BZ36" s="100">
        <f t="shared" si="10"/>
        <v>2053.296875</v>
      </c>
      <c r="CA36" s="309"/>
      <c r="CB36" s="317"/>
      <c r="CC36" s="99">
        <v>860</v>
      </c>
      <c r="CD36" s="74">
        <f t="shared" si="19"/>
        <v>2580</v>
      </c>
      <c r="CE36" s="174">
        <v>234</v>
      </c>
      <c r="CF36" s="74">
        <f t="shared" si="20"/>
        <v>702</v>
      </c>
      <c r="CG36" s="174">
        <v>3127</v>
      </c>
      <c r="CH36" s="74">
        <f t="shared" si="21"/>
        <v>18762</v>
      </c>
      <c r="CI36" s="174">
        <v>20</v>
      </c>
      <c r="CJ36" s="174">
        <v>13</v>
      </c>
      <c r="CK36" s="174">
        <v>19</v>
      </c>
      <c r="CL36" s="100">
        <f t="shared" si="22"/>
        <v>1160.2105263157894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567</v>
      </c>
      <c r="DB36" s="83">
        <f t="shared" si="27"/>
        <v>1984.5</v>
      </c>
      <c r="DC36" s="174">
        <v>88</v>
      </c>
      <c r="DD36" s="83">
        <f t="shared" si="28"/>
        <v>308</v>
      </c>
      <c r="DE36" s="174">
        <v>3053</v>
      </c>
      <c r="DF36" s="83">
        <f t="shared" si="29"/>
        <v>21371</v>
      </c>
      <c r="DG36" s="174">
        <v>15</v>
      </c>
      <c r="DH36" s="174">
        <v>12</v>
      </c>
      <c r="DI36" s="174">
        <v>15</v>
      </c>
      <c r="DJ36" s="100">
        <f t="shared" si="30"/>
        <v>1577.5666666666666</v>
      </c>
      <c r="DK36" s="309"/>
      <c r="DL36" s="311"/>
      <c r="DM36" s="102">
        <v>38</v>
      </c>
      <c r="DN36" s="74">
        <f t="shared" si="31"/>
        <v>142.5</v>
      </c>
      <c r="DO36" s="1">
        <v>108</v>
      </c>
      <c r="DP36" s="74">
        <f t="shared" si="32"/>
        <v>405</v>
      </c>
      <c r="DQ36" s="1">
        <v>425</v>
      </c>
      <c r="DR36" s="74">
        <f t="shared" si="33"/>
        <v>3187.5</v>
      </c>
      <c r="DS36" s="1">
        <v>3</v>
      </c>
      <c r="DT36" s="1">
        <v>3</v>
      </c>
      <c r="DU36" s="110">
        <f t="shared" si="34"/>
        <v>3</v>
      </c>
      <c r="DV36" s="108">
        <f t="shared" si="35"/>
        <v>1245</v>
      </c>
    </row>
    <row r="37" spans="2:126" ht="20.25" thickTop="1" thickBot="1" x14ac:dyDescent="0.3">
      <c r="G37" s="51">
        <f>E36+F36+G36</f>
        <v>6094143</v>
      </c>
      <c r="I37" s="51">
        <f>H36+I36</f>
        <v>1002288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26323.350000000002</v>
      </c>
      <c r="AO37" s="214">
        <f>AO36-M36</f>
        <v>0</v>
      </c>
      <c r="AP37" s="214">
        <f>AP36-'[2]JUN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173153</v>
      </c>
      <c r="AY37" s="215"/>
      <c r="AZ37" s="216"/>
      <c r="BA37" s="217">
        <f>SUM(AV37:AZ37)</f>
        <v>173153</v>
      </c>
      <c r="BC37" s="308" t="str">
        <f>C21</f>
        <v>VIERNES</v>
      </c>
      <c r="BD37" s="312">
        <f>AU21</f>
        <v>42538</v>
      </c>
      <c r="BE37" s="135">
        <v>1879</v>
      </c>
      <c r="BF37" s="82">
        <f t="shared" si="36"/>
        <v>6576.5</v>
      </c>
      <c r="BG37" s="79">
        <v>379</v>
      </c>
      <c r="BH37" s="82">
        <f t="shared" si="14"/>
        <v>1326.5</v>
      </c>
      <c r="BI37" s="79">
        <v>6062</v>
      </c>
      <c r="BJ37" s="82">
        <f t="shared" si="15"/>
        <v>42434</v>
      </c>
      <c r="BK37" s="79"/>
      <c r="BL37" s="174">
        <v>29</v>
      </c>
      <c r="BM37" s="174">
        <v>27</v>
      </c>
      <c r="BN37" s="119">
        <f t="shared" si="9"/>
        <v>1864.3333333333333</v>
      </c>
      <c r="BO37" s="308" t="str">
        <f>BC37</f>
        <v>VIERNES</v>
      </c>
      <c r="BP37" s="314">
        <f>BD37</f>
        <v>42538</v>
      </c>
      <c r="BQ37" s="99">
        <v>2040</v>
      </c>
      <c r="BR37" s="83">
        <f t="shared" si="16"/>
        <v>7140</v>
      </c>
      <c r="BS37" s="174">
        <v>335</v>
      </c>
      <c r="BT37" s="83">
        <f t="shared" si="39"/>
        <v>1172.5</v>
      </c>
      <c r="BU37" s="174">
        <v>8731</v>
      </c>
      <c r="BV37" s="83">
        <f t="shared" si="40"/>
        <v>61117</v>
      </c>
      <c r="BW37" s="174"/>
      <c r="BX37" s="174">
        <v>32</v>
      </c>
      <c r="BY37" s="174">
        <v>34</v>
      </c>
      <c r="BZ37" s="100">
        <f t="shared" si="10"/>
        <v>2042.0441176470588</v>
      </c>
      <c r="CA37" s="308" t="str">
        <f>BO37</f>
        <v>VIERNES</v>
      </c>
      <c r="CB37" s="316">
        <f>BP37</f>
        <v>42538</v>
      </c>
      <c r="CC37" s="99">
        <v>891</v>
      </c>
      <c r="CD37" s="74">
        <f t="shared" si="19"/>
        <v>2673</v>
      </c>
      <c r="CE37" s="174">
        <v>320</v>
      </c>
      <c r="CF37" s="74">
        <f t="shared" si="20"/>
        <v>960</v>
      </c>
      <c r="CG37" s="174">
        <v>3682</v>
      </c>
      <c r="CH37" s="74">
        <f t="shared" si="21"/>
        <v>22092</v>
      </c>
      <c r="CI37" s="174"/>
      <c r="CJ37" s="174">
        <v>17</v>
      </c>
      <c r="CK37" s="174">
        <v>17</v>
      </c>
      <c r="CL37" s="100">
        <f t="shared" si="22"/>
        <v>1513.2352941176471</v>
      </c>
      <c r="CM37" s="308" t="str">
        <f>CA37</f>
        <v>VIERNES</v>
      </c>
      <c r="CN37" s="318">
        <f>CB37</f>
        <v>42538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VIERNES</v>
      </c>
      <c r="CZ37" s="306">
        <f>CN37</f>
        <v>42538</v>
      </c>
      <c r="DA37" s="99">
        <v>638</v>
      </c>
      <c r="DB37" s="83">
        <f t="shared" si="27"/>
        <v>2233</v>
      </c>
      <c r="DC37" s="174">
        <v>65</v>
      </c>
      <c r="DD37" s="83">
        <f t="shared" si="28"/>
        <v>227.5</v>
      </c>
      <c r="DE37" s="174">
        <v>2952</v>
      </c>
      <c r="DF37" s="83">
        <f t="shared" si="29"/>
        <v>20664</v>
      </c>
      <c r="DG37" s="174"/>
      <c r="DH37" s="174">
        <v>14</v>
      </c>
      <c r="DI37" s="174">
        <v>14</v>
      </c>
      <c r="DJ37" s="100">
        <f t="shared" si="30"/>
        <v>1651.75</v>
      </c>
      <c r="DK37" s="308" t="str">
        <f>CY37</f>
        <v>VIERNES</v>
      </c>
      <c r="DL37" s="310">
        <f>CZ37</f>
        <v>42538</v>
      </c>
      <c r="DM37" s="102">
        <v>16</v>
      </c>
      <c r="DN37" s="74">
        <f t="shared" si="31"/>
        <v>60</v>
      </c>
      <c r="DO37" s="1">
        <v>98</v>
      </c>
      <c r="DP37" s="74">
        <f t="shared" si="32"/>
        <v>367.5</v>
      </c>
      <c r="DQ37" s="1">
        <v>489</v>
      </c>
      <c r="DR37" s="74">
        <f t="shared" si="33"/>
        <v>3667.5</v>
      </c>
      <c r="DS37" s="1"/>
      <c r="DT37" s="1">
        <v>3</v>
      </c>
      <c r="DU37" s="110">
        <f t="shared" si="34"/>
        <v>3</v>
      </c>
      <c r="DV37" s="108">
        <f t="shared" si="35"/>
        <v>1365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268" t="s">
        <v>77</v>
      </c>
      <c r="AN38" s="267">
        <f>[3]JUN!$I$40</f>
        <v>18670.48</v>
      </c>
      <c r="AP38" s="266" t="s">
        <v>141</v>
      </c>
      <c r="AQ38" s="248">
        <f>AQ36-AP36</f>
        <v>12563246.830000002</v>
      </c>
      <c r="AS38" s="152" t="s">
        <v>79</v>
      </c>
      <c r="AT38" s="150"/>
      <c r="AU38" s="150"/>
      <c r="AV38" s="151">
        <f>SUM(AV5:AV37)</f>
        <v>310528</v>
      </c>
      <c r="AW38" s="151">
        <f>SUM(AW5:AW37)</f>
        <v>411647</v>
      </c>
      <c r="AX38" s="151"/>
      <c r="AY38" s="151">
        <f>SUM(AY5:AY37)</f>
        <v>0</v>
      </c>
      <c r="AZ38" s="151">
        <f>SUM(AZ5:AZ37)</f>
        <v>143184</v>
      </c>
      <c r="BA38" s="164">
        <f t="shared" ref="BA38:BA42" si="43">SUM(AV38:AZ38)</f>
        <v>865359</v>
      </c>
      <c r="BC38" s="309"/>
      <c r="BD38" s="313"/>
      <c r="BE38" s="135">
        <v>1498</v>
      </c>
      <c r="BF38" s="82">
        <f t="shared" si="36"/>
        <v>5243</v>
      </c>
      <c r="BG38" s="79">
        <v>449</v>
      </c>
      <c r="BH38" s="82">
        <f t="shared" si="14"/>
        <v>1571.5</v>
      </c>
      <c r="BI38" s="79">
        <v>5864</v>
      </c>
      <c r="BJ38" s="82">
        <f t="shared" si="15"/>
        <v>41048</v>
      </c>
      <c r="BK38" s="79">
        <v>29</v>
      </c>
      <c r="BL38" s="174">
        <v>26</v>
      </c>
      <c r="BM38" s="174">
        <v>27</v>
      </c>
      <c r="BN38" s="119">
        <f t="shared" si="9"/>
        <v>1772.6851851851852</v>
      </c>
      <c r="BO38" s="309"/>
      <c r="BP38" s="315"/>
      <c r="BQ38" s="99">
        <v>1626</v>
      </c>
      <c r="BR38" s="83">
        <f t="shared" si="16"/>
        <v>5691</v>
      </c>
      <c r="BS38" s="174">
        <v>316</v>
      </c>
      <c r="BT38" s="83">
        <f t="shared" si="39"/>
        <v>1106</v>
      </c>
      <c r="BU38" s="174">
        <v>7658</v>
      </c>
      <c r="BV38" s="83">
        <f t="shared" si="40"/>
        <v>53606</v>
      </c>
      <c r="BW38" s="174">
        <v>34</v>
      </c>
      <c r="BX38" s="174">
        <v>25</v>
      </c>
      <c r="BY38" s="174">
        <v>34</v>
      </c>
      <c r="BZ38" s="100">
        <f t="shared" si="10"/>
        <v>1776.5588235294117</v>
      </c>
      <c r="CA38" s="309"/>
      <c r="CB38" s="317"/>
      <c r="CC38" s="99">
        <v>755</v>
      </c>
      <c r="CD38" s="74">
        <f t="shared" si="19"/>
        <v>2265</v>
      </c>
      <c r="CE38" s="174">
        <v>193</v>
      </c>
      <c r="CF38" s="74">
        <f t="shared" si="20"/>
        <v>579</v>
      </c>
      <c r="CG38" s="174">
        <v>3005</v>
      </c>
      <c r="CH38" s="74">
        <f t="shared" si="21"/>
        <v>18030</v>
      </c>
      <c r="CI38" s="174">
        <v>17</v>
      </c>
      <c r="CJ38" s="174">
        <v>13</v>
      </c>
      <c r="CK38" s="174">
        <v>17</v>
      </c>
      <c r="CL38" s="100">
        <f t="shared" si="22"/>
        <v>1227.8823529411766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529</v>
      </c>
      <c r="DB38" s="83">
        <f t="shared" si="27"/>
        <v>1851.5</v>
      </c>
      <c r="DC38" s="174">
        <v>132</v>
      </c>
      <c r="DD38" s="83">
        <f t="shared" si="28"/>
        <v>462</v>
      </c>
      <c r="DE38" s="174">
        <v>3131</v>
      </c>
      <c r="DF38" s="83">
        <f t="shared" si="29"/>
        <v>21917</v>
      </c>
      <c r="DG38" s="174">
        <v>15</v>
      </c>
      <c r="DH38" s="174">
        <v>12</v>
      </c>
      <c r="DI38" s="174">
        <v>14</v>
      </c>
      <c r="DJ38" s="100">
        <f t="shared" si="30"/>
        <v>1730.75</v>
      </c>
      <c r="DK38" s="309"/>
      <c r="DL38" s="311"/>
      <c r="DM38" s="102">
        <v>12</v>
      </c>
      <c r="DN38" s="74">
        <f t="shared" si="31"/>
        <v>45</v>
      </c>
      <c r="DO38" s="1">
        <v>140</v>
      </c>
      <c r="DP38" s="74">
        <f t="shared" si="32"/>
        <v>525</v>
      </c>
      <c r="DQ38" s="1">
        <v>489</v>
      </c>
      <c r="DR38" s="74">
        <f t="shared" si="33"/>
        <v>3667.5</v>
      </c>
      <c r="DS38" s="1">
        <v>3</v>
      </c>
      <c r="DT38" s="1">
        <v>3</v>
      </c>
      <c r="DU38" s="110">
        <f t="shared" si="34"/>
        <v>3</v>
      </c>
      <c r="DV38" s="108">
        <f t="shared" si="35"/>
        <v>1412.5</v>
      </c>
    </row>
    <row r="39" spans="2:126" ht="19.5" thickBot="1" x14ac:dyDescent="0.3">
      <c r="F39">
        <f>F37*70</f>
        <v>0</v>
      </c>
      <c r="G39">
        <f>G37*630</f>
        <v>3839310090</v>
      </c>
      <c r="H39">
        <f>H5+H11+H12+H18+H19+H25+H26+H32+H33</f>
        <v>0</v>
      </c>
      <c r="I39">
        <f>I5+I11+I12+I18+I19+I25+I26+I32+I33</f>
        <v>322861</v>
      </c>
      <c r="J39">
        <f>SUM(H39:I39)</f>
        <v>322861</v>
      </c>
      <c r="K39">
        <f>K5+K11+K12+K18+K19+K25+K26+K32+K33</f>
        <v>56779.5</v>
      </c>
      <c r="L39">
        <f>L5+L11+L12+L18+L19+L25+L26+L32+L33</f>
        <v>289282</v>
      </c>
      <c r="AS39" s="334" t="s">
        <v>87</v>
      </c>
      <c r="AT39" s="335"/>
      <c r="AU39" s="335"/>
      <c r="AV39" s="215"/>
      <c r="AW39" s="215"/>
      <c r="AX39" s="215">
        <f>'[4]JUN 16'!$D$37</f>
        <v>44570</v>
      </c>
      <c r="AY39" s="215"/>
      <c r="AZ39" s="216"/>
      <c r="BA39" s="217">
        <f t="shared" si="43"/>
        <v>44570</v>
      </c>
      <c r="BC39" s="308" t="str">
        <f>C22</f>
        <v>SABADO</v>
      </c>
      <c r="BD39" s="312">
        <f>AU22</f>
        <v>42539</v>
      </c>
      <c r="BE39" s="135">
        <v>635</v>
      </c>
      <c r="BF39" s="82">
        <f t="shared" si="36"/>
        <v>2222.5</v>
      </c>
      <c r="BG39" s="79">
        <v>305</v>
      </c>
      <c r="BH39" s="82">
        <f t="shared" si="14"/>
        <v>1067.5</v>
      </c>
      <c r="BI39" s="79">
        <v>3604</v>
      </c>
      <c r="BJ39" s="82">
        <f t="shared" si="15"/>
        <v>25228</v>
      </c>
      <c r="BK39" s="79"/>
      <c r="BL39" s="174">
        <v>19</v>
      </c>
      <c r="BM39" s="174">
        <v>23</v>
      </c>
      <c r="BN39" s="119">
        <f t="shared" si="9"/>
        <v>1239.9130434782608</v>
      </c>
      <c r="BO39" s="308" t="str">
        <f>BC39</f>
        <v>SABADO</v>
      </c>
      <c r="BP39" s="314">
        <f>BD39</f>
        <v>42539</v>
      </c>
      <c r="BQ39" s="99">
        <v>1029</v>
      </c>
      <c r="BR39" s="83">
        <f t="shared" si="16"/>
        <v>3601.5</v>
      </c>
      <c r="BS39" s="174">
        <v>255</v>
      </c>
      <c r="BT39" s="83">
        <f t="shared" si="39"/>
        <v>892.5</v>
      </c>
      <c r="BU39" s="174">
        <v>6625</v>
      </c>
      <c r="BV39" s="83">
        <f t="shared" si="40"/>
        <v>46375</v>
      </c>
      <c r="BW39" s="174"/>
      <c r="BX39" s="174">
        <v>20</v>
      </c>
      <c r="BY39" s="174">
        <v>20</v>
      </c>
      <c r="BZ39" s="100">
        <f t="shared" si="10"/>
        <v>2543.4499999999998</v>
      </c>
      <c r="CA39" s="308" t="str">
        <f>BO39</f>
        <v>SABADO</v>
      </c>
      <c r="CB39" s="316">
        <f>BP39</f>
        <v>42539</v>
      </c>
      <c r="CC39" s="99">
        <v>455</v>
      </c>
      <c r="CD39" s="74">
        <f t="shared" si="19"/>
        <v>1365</v>
      </c>
      <c r="CE39" s="174">
        <v>224</v>
      </c>
      <c r="CF39" s="74">
        <f t="shared" si="20"/>
        <v>672</v>
      </c>
      <c r="CG39" s="174">
        <v>2517</v>
      </c>
      <c r="CH39" s="74">
        <f t="shared" si="21"/>
        <v>15102</v>
      </c>
      <c r="CI39" s="174"/>
      <c r="CJ39" s="174">
        <v>11</v>
      </c>
      <c r="CK39" s="174">
        <v>11</v>
      </c>
      <c r="CL39" s="100">
        <f t="shared" si="22"/>
        <v>1558.090909090909</v>
      </c>
      <c r="CM39" s="308" t="str">
        <f>CA39</f>
        <v>SABADO</v>
      </c>
      <c r="CN39" s="318">
        <f>CB39</f>
        <v>42539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SABADO</v>
      </c>
      <c r="CZ39" s="306">
        <f>CN39</f>
        <v>42539</v>
      </c>
      <c r="DA39" s="99">
        <v>361</v>
      </c>
      <c r="DB39" s="83">
        <f t="shared" si="27"/>
        <v>1263.5</v>
      </c>
      <c r="DC39" s="174">
        <v>65</v>
      </c>
      <c r="DD39" s="83">
        <f t="shared" si="28"/>
        <v>227.5</v>
      </c>
      <c r="DE39" s="174">
        <v>2167</v>
      </c>
      <c r="DF39" s="83">
        <f t="shared" si="29"/>
        <v>15169</v>
      </c>
      <c r="DG39" s="174"/>
      <c r="DH39" s="174">
        <v>12</v>
      </c>
      <c r="DI39" s="174">
        <v>12</v>
      </c>
      <c r="DJ39" s="100">
        <f t="shared" si="30"/>
        <v>1388.3333333333333</v>
      </c>
      <c r="DK39" s="308" t="str">
        <f>CY39</f>
        <v>SABADO</v>
      </c>
      <c r="DL39" s="310">
        <f>CZ39</f>
        <v>42539</v>
      </c>
      <c r="DM39" s="102">
        <v>3</v>
      </c>
      <c r="DN39" s="74">
        <f t="shared" si="31"/>
        <v>11.25</v>
      </c>
      <c r="DO39" s="1">
        <v>42</v>
      </c>
      <c r="DP39" s="74">
        <f t="shared" si="32"/>
        <v>157.5</v>
      </c>
      <c r="DQ39" s="1">
        <v>148</v>
      </c>
      <c r="DR39" s="74">
        <f t="shared" si="33"/>
        <v>1110</v>
      </c>
      <c r="DS39" s="1"/>
      <c r="DT39" s="1">
        <v>2</v>
      </c>
      <c r="DU39" s="110">
        <f t="shared" si="34"/>
        <v>2</v>
      </c>
      <c r="DV39" s="108">
        <f t="shared" si="35"/>
        <v>639.375</v>
      </c>
    </row>
    <row r="40" spans="2:126" ht="19.5" thickBot="1" x14ac:dyDescent="0.3">
      <c r="AS40" s="152" t="s">
        <v>80</v>
      </c>
      <c r="AT40" s="153"/>
      <c r="AU40" s="153"/>
      <c r="AV40" s="151">
        <f>'[4]JUN 16'!$B$37</f>
        <v>81447</v>
      </c>
      <c r="AW40" s="151">
        <f>'[4]JUN 16'!$C$37</f>
        <v>87858</v>
      </c>
      <c r="AX40" s="151"/>
      <c r="AY40" s="151">
        <f>'[4]JUN 16'!$E$37</f>
        <v>0</v>
      </c>
      <c r="AZ40" s="151">
        <f>'[4]JUN 16'!$F$37</f>
        <v>28711</v>
      </c>
      <c r="BA40" s="164">
        <f t="shared" si="43"/>
        <v>198016</v>
      </c>
      <c r="BC40" s="309"/>
      <c r="BD40" s="313"/>
      <c r="BE40" s="135">
        <v>743</v>
      </c>
      <c r="BF40" s="82">
        <f t="shared" si="36"/>
        <v>2600.5</v>
      </c>
      <c r="BG40" s="79">
        <v>432</v>
      </c>
      <c r="BH40" s="82">
        <f t="shared" si="14"/>
        <v>1512</v>
      </c>
      <c r="BI40" s="79">
        <v>4646</v>
      </c>
      <c r="BJ40" s="82">
        <f t="shared" si="15"/>
        <v>32522</v>
      </c>
      <c r="BK40" s="79">
        <v>23</v>
      </c>
      <c r="BL40" s="174">
        <v>22</v>
      </c>
      <c r="BM40" s="174">
        <v>23</v>
      </c>
      <c r="BN40" s="119">
        <f t="shared" si="9"/>
        <v>1592.804347826087</v>
      </c>
      <c r="BO40" s="309"/>
      <c r="BP40" s="315"/>
      <c r="BQ40" s="99">
        <v>701</v>
      </c>
      <c r="BR40" s="83">
        <f t="shared" si="16"/>
        <v>2453.5</v>
      </c>
      <c r="BS40" s="174">
        <v>334</v>
      </c>
      <c r="BT40" s="83">
        <f t="shared" si="39"/>
        <v>1169</v>
      </c>
      <c r="BU40" s="174">
        <v>4832</v>
      </c>
      <c r="BV40" s="83">
        <f t="shared" si="40"/>
        <v>33824</v>
      </c>
      <c r="BW40" s="174">
        <v>20</v>
      </c>
      <c r="BX40" s="174">
        <v>17</v>
      </c>
      <c r="BY40" s="174">
        <v>20</v>
      </c>
      <c r="BZ40" s="100">
        <f t="shared" si="10"/>
        <v>1872.325</v>
      </c>
      <c r="CA40" s="309"/>
      <c r="CB40" s="317"/>
      <c r="CC40" s="99">
        <v>290</v>
      </c>
      <c r="CD40" s="74">
        <f t="shared" si="19"/>
        <v>870</v>
      </c>
      <c r="CE40" s="174">
        <v>228</v>
      </c>
      <c r="CF40" s="74">
        <f t="shared" si="20"/>
        <v>684</v>
      </c>
      <c r="CG40" s="174">
        <v>2003</v>
      </c>
      <c r="CH40" s="74">
        <f t="shared" si="21"/>
        <v>12018</v>
      </c>
      <c r="CI40" s="174">
        <v>11</v>
      </c>
      <c r="CJ40" s="174">
        <v>10</v>
      </c>
      <c r="CK40" s="174">
        <v>11</v>
      </c>
      <c r="CL40" s="100">
        <f t="shared" si="22"/>
        <v>1233.8181818181818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289</v>
      </c>
      <c r="DB40" s="83">
        <f t="shared" si="27"/>
        <v>1011.5</v>
      </c>
      <c r="DC40" s="174">
        <v>90</v>
      </c>
      <c r="DD40" s="83">
        <f t="shared" si="28"/>
        <v>315</v>
      </c>
      <c r="DE40" s="174">
        <v>2082</v>
      </c>
      <c r="DF40" s="83">
        <f t="shared" si="29"/>
        <v>14574</v>
      </c>
      <c r="DG40" s="174">
        <v>12</v>
      </c>
      <c r="DH40" s="174">
        <v>8</v>
      </c>
      <c r="DI40" s="174">
        <v>12</v>
      </c>
      <c r="DJ40" s="100">
        <f t="shared" si="30"/>
        <v>1325.0416666666667</v>
      </c>
      <c r="DK40" s="309"/>
      <c r="DL40" s="311"/>
      <c r="DM40" s="102">
        <v>3</v>
      </c>
      <c r="DN40" s="74">
        <f t="shared" si="31"/>
        <v>11.25</v>
      </c>
      <c r="DO40" s="1">
        <v>70</v>
      </c>
      <c r="DP40" s="74">
        <f t="shared" si="32"/>
        <v>262.5</v>
      </c>
      <c r="DQ40" s="1">
        <v>321</v>
      </c>
      <c r="DR40" s="74">
        <f t="shared" si="33"/>
        <v>2407.5</v>
      </c>
      <c r="DS40" s="1">
        <v>2</v>
      </c>
      <c r="DT40" s="1">
        <v>2</v>
      </c>
      <c r="DU40" s="110">
        <f t="shared" si="34"/>
        <v>2</v>
      </c>
      <c r="DV40" s="108">
        <f t="shared" si="35"/>
        <v>1340.625</v>
      </c>
    </row>
    <row r="41" spans="2:126" ht="19.5" thickBot="1" x14ac:dyDescent="0.3">
      <c r="F41">
        <f>F36+F39</f>
        <v>2881529</v>
      </c>
      <c r="G41">
        <f>G36+G39</f>
        <v>3840349008</v>
      </c>
      <c r="H41">
        <f>H36-H39</f>
        <v>0</v>
      </c>
      <c r="I41">
        <f>I36-I39</f>
        <v>679427</v>
      </c>
      <c r="J41">
        <f t="shared" ref="J41:J51" si="44">SUM(H41:I41)</f>
        <v>679427</v>
      </c>
      <c r="K41">
        <f>K36-K39</f>
        <v>138713.5</v>
      </c>
      <c r="L41">
        <f>L36-L39</f>
        <v>537484</v>
      </c>
      <c r="AS41" s="334" t="s">
        <v>88</v>
      </c>
      <c r="AT41" s="335"/>
      <c r="AU41" s="335"/>
      <c r="AV41" s="215"/>
      <c r="AW41" s="215"/>
      <c r="AX41" s="215">
        <f>'[4]JUN 16'!$L$37</f>
        <v>14517</v>
      </c>
      <c r="AY41" s="215"/>
      <c r="AZ41" s="216"/>
      <c r="BA41" s="217">
        <f t="shared" si="43"/>
        <v>14517</v>
      </c>
      <c r="BC41" s="308" t="str">
        <f>C23</f>
        <v xml:space="preserve">DOMINGO </v>
      </c>
      <c r="BD41" s="312">
        <f>AU23</f>
        <v>42540</v>
      </c>
      <c r="BE41" s="135">
        <v>530</v>
      </c>
      <c r="BF41" s="82">
        <f t="shared" si="36"/>
        <v>1855</v>
      </c>
      <c r="BG41" s="79">
        <v>390</v>
      </c>
      <c r="BH41" s="82">
        <f t="shared" si="14"/>
        <v>1365</v>
      </c>
      <c r="BI41" s="79">
        <v>3470</v>
      </c>
      <c r="BJ41" s="82">
        <f t="shared" si="15"/>
        <v>24290</v>
      </c>
      <c r="BK41" s="79"/>
      <c r="BL41" s="174">
        <v>18</v>
      </c>
      <c r="BM41" s="174">
        <v>18</v>
      </c>
      <c r="BN41" s="119">
        <f t="shared" si="9"/>
        <v>1528.3333333333333</v>
      </c>
      <c r="BO41" s="308" t="str">
        <f>BC41</f>
        <v xml:space="preserve">DOMINGO </v>
      </c>
      <c r="BP41" s="314">
        <f>BD41</f>
        <v>42540</v>
      </c>
      <c r="BQ41" s="99">
        <v>399</v>
      </c>
      <c r="BR41" s="83">
        <f t="shared" si="16"/>
        <v>1396.5</v>
      </c>
      <c r="BS41" s="174">
        <v>169</v>
      </c>
      <c r="BT41" s="83">
        <f t="shared" si="39"/>
        <v>591.5</v>
      </c>
      <c r="BU41" s="174">
        <v>3321</v>
      </c>
      <c r="BV41" s="83">
        <f t="shared" si="40"/>
        <v>23247</v>
      </c>
      <c r="BW41" s="174"/>
      <c r="BX41" s="174">
        <v>16</v>
      </c>
      <c r="BY41" s="174">
        <v>16</v>
      </c>
      <c r="BZ41" s="100">
        <f t="shared" si="10"/>
        <v>1577.1875</v>
      </c>
      <c r="CA41" s="308" t="str">
        <f>BO41</f>
        <v xml:space="preserve">DOMINGO </v>
      </c>
      <c r="CB41" s="316">
        <f>BP41</f>
        <v>42540</v>
      </c>
      <c r="CC41" s="99">
        <v>192</v>
      </c>
      <c r="CD41" s="74">
        <f t="shared" si="19"/>
        <v>576</v>
      </c>
      <c r="CE41" s="174">
        <v>143</v>
      </c>
      <c r="CF41" s="74">
        <f t="shared" si="20"/>
        <v>429</v>
      </c>
      <c r="CG41" s="174">
        <v>1245</v>
      </c>
      <c r="CH41" s="74">
        <f t="shared" si="21"/>
        <v>7470</v>
      </c>
      <c r="CI41" s="174"/>
      <c r="CJ41" s="174">
        <v>10</v>
      </c>
      <c r="CK41" s="174">
        <v>10</v>
      </c>
      <c r="CL41" s="100">
        <f t="shared" si="22"/>
        <v>847.5</v>
      </c>
      <c r="CM41" s="308" t="str">
        <f>CA41</f>
        <v xml:space="preserve">DOMINGO </v>
      </c>
      <c r="CN41" s="318">
        <f>CB41</f>
        <v>42540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 xml:space="preserve">DOMINGO </v>
      </c>
      <c r="CZ41" s="306">
        <f>CN41</f>
        <v>42540</v>
      </c>
      <c r="DA41" s="99">
        <v>58</v>
      </c>
      <c r="DB41" s="83">
        <f t="shared" si="27"/>
        <v>203</v>
      </c>
      <c r="DC41" s="174">
        <v>27</v>
      </c>
      <c r="DD41" s="83">
        <f t="shared" si="28"/>
        <v>94.5</v>
      </c>
      <c r="DE41" s="174">
        <v>520</v>
      </c>
      <c r="DF41" s="83">
        <f t="shared" si="29"/>
        <v>3640</v>
      </c>
      <c r="DG41" s="174"/>
      <c r="DH41" s="174">
        <v>3</v>
      </c>
      <c r="DI41" s="174">
        <v>5</v>
      </c>
      <c r="DJ41" s="100">
        <f t="shared" si="30"/>
        <v>787.5</v>
      </c>
      <c r="DK41" s="308" t="str">
        <f>CY41</f>
        <v xml:space="preserve">DOMINGO </v>
      </c>
      <c r="DL41" s="310">
        <f>CZ41</f>
        <v>42540</v>
      </c>
      <c r="DM41" s="102">
        <v>0</v>
      </c>
      <c r="DN41" s="74">
        <f t="shared" si="31"/>
        <v>0</v>
      </c>
      <c r="DO41" s="1">
        <v>0</v>
      </c>
      <c r="DP41" s="74">
        <f t="shared" si="32"/>
        <v>0</v>
      </c>
      <c r="DQ41" s="1">
        <v>0</v>
      </c>
      <c r="DR41" s="74">
        <f t="shared" si="33"/>
        <v>0</v>
      </c>
      <c r="DS41" s="1"/>
      <c r="DT41" s="1">
        <v>0</v>
      </c>
      <c r="DU41" s="110">
        <f t="shared" si="34"/>
        <v>0</v>
      </c>
      <c r="DV41" s="108" t="e">
        <f t="shared" si="35"/>
        <v>#DIV/0!</v>
      </c>
    </row>
    <row r="42" spans="2:126" ht="19.5" thickBot="1" x14ac:dyDescent="0.3">
      <c r="AS42" s="152" t="s">
        <v>81</v>
      </c>
      <c r="AT42" s="150"/>
      <c r="AU42" s="150"/>
      <c r="AV42" s="151">
        <f>'[4]JUN 16'!$J$37</f>
        <v>22330</v>
      </c>
      <c r="AW42" s="151">
        <f>'[4]JUN 16'!$K$37</f>
        <v>16645</v>
      </c>
      <c r="AX42" s="151"/>
      <c r="AY42" s="151">
        <f>'[4]JUN 16'!$M$37</f>
        <v>0</v>
      </c>
      <c r="AZ42" s="151">
        <f>'[4]JUN 16'!$N$37</f>
        <v>4437</v>
      </c>
      <c r="BA42" s="164">
        <f t="shared" si="43"/>
        <v>43412</v>
      </c>
      <c r="BC42" s="309"/>
      <c r="BD42" s="313"/>
      <c r="BE42" s="135">
        <v>512</v>
      </c>
      <c r="BF42" s="82">
        <f t="shared" si="36"/>
        <v>1792</v>
      </c>
      <c r="BG42" s="79">
        <v>568</v>
      </c>
      <c r="BH42" s="82">
        <f t="shared" si="14"/>
        <v>1988</v>
      </c>
      <c r="BI42" s="79">
        <v>4007</v>
      </c>
      <c r="BJ42" s="82">
        <f t="shared" si="15"/>
        <v>28049</v>
      </c>
      <c r="BK42" s="79">
        <v>23</v>
      </c>
      <c r="BL42" s="174">
        <v>20</v>
      </c>
      <c r="BM42" s="174">
        <v>20</v>
      </c>
      <c r="BN42" s="119">
        <f t="shared" si="9"/>
        <v>1591.45</v>
      </c>
      <c r="BO42" s="309"/>
      <c r="BP42" s="315"/>
      <c r="BQ42" s="99">
        <v>361</v>
      </c>
      <c r="BR42" s="83">
        <f t="shared" si="16"/>
        <v>1263.5</v>
      </c>
      <c r="BS42" s="174">
        <v>261</v>
      </c>
      <c r="BT42" s="83">
        <f t="shared" si="39"/>
        <v>913.5</v>
      </c>
      <c r="BU42" s="174">
        <v>3510</v>
      </c>
      <c r="BV42" s="83">
        <f t="shared" si="40"/>
        <v>24570</v>
      </c>
      <c r="BW42" s="174">
        <v>16</v>
      </c>
      <c r="BX42" s="174">
        <v>12</v>
      </c>
      <c r="BY42" s="174">
        <v>16</v>
      </c>
      <c r="BZ42" s="100">
        <f t="shared" si="10"/>
        <v>1671.6875</v>
      </c>
      <c r="CA42" s="309"/>
      <c r="CB42" s="317"/>
      <c r="CC42" s="99">
        <v>167</v>
      </c>
      <c r="CD42" s="74">
        <f t="shared" si="19"/>
        <v>501</v>
      </c>
      <c r="CE42" s="174">
        <v>141</v>
      </c>
      <c r="CF42" s="74">
        <f t="shared" si="20"/>
        <v>423</v>
      </c>
      <c r="CG42" s="174">
        <v>990</v>
      </c>
      <c r="CH42" s="74">
        <f t="shared" si="21"/>
        <v>5940</v>
      </c>
      <c r="CI42" s="174">
        <v>11</v>
      </c>
      <c r="CJ42" s="174">
        <v>7</v>
      </c>
      <c r="CK42" s="174">
        <v>10</v>
      </c>
      <c r="CL42" s="100">
        <f t="shared" si="22"/>
        <v>686.4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86</v>
      </c>
      <c r="DB42" s="83">
        <f t="shared" si="27"/>
        <v>301</v>
      </c>
      <c r="DC42" s="174">
        <v>47</v>
      </c>
      <c r="DD42" s="83">
        <f t="shared" si="28"/>
        <v>164.5</v>
      </c>
      <c r="DE42" s="174">
        <v>755</v>
      </c>
      <c r="DF42" s="83">
        <f t="shared" si="29"/>
        <v>5285</v>
      </c>
      <c r="DG42" s="174">
        <v>6</v>
      </c>
      <c r="DH42" s="174">
        <v>4</v>
      </c>
      <c r="DI42" s="174">
        <v>5</v>
      </c>
      <c r="DJ42" s="100">
        <f t="shared" si="30"/>
        <v>1150.0999999999999</v>
      </c>
      <c r="DK42" s="309"/>
      <c r="DL42" s="311"/>
      <c r="DM42" s="102">
        <v>0</v>
      </c>
      <c r="DN42" s="74">
        <f t="shared" si="31"/>
        <v>0</v>
      </c>
      <c r="DO42" s="1">
        <v>0</v>
      </c>
      <c r="DP42" s="74">
        <f t="shared" si="32"/>
        <v>0</v>
      </c>
      <c r="DQ42" s="1">
        <v>0</v>
      </c>
      <c r="DR42" s="74">
        <f t="shared" si="33"/>
        <v>0</v>
      </c>
      <c r="DS42" s="1">
        <v>0</v>
      </c>
      <c r="DT42" s="1">
        <v>0</v>
      </c>
      <c r="DU42" s="110">
        <f t="shared" si="34"/>
        <v>0</v>
      </c>
      <c r="DV42" s="108" t="e">
        <f t="shared" si="35"/>
        <v>#DIV/0!</v>
      </c>
    </row>
    <row r="43" spans="2:126" ht="24" thickBot="1" x14ac:dyDescent="0.3">
      <c r="H43">
        <f>H41/6</f>
        <v>0</v>
      </c>
      <c r="I43">
        <f>I41/6</f>
        <v>113237.83333333333</v>
      </c>
      <c r="J43">
        <f t="shared" si="44"/>
        <v>113237.83333333333</v>
      </c>
      <c r="K43">
        <f>K41/3</f>
        <v>46237.833333333336</v>
      </c>
      <c r="L43">
        <f>L41/3</f>
        <v>179161.33333333334</v>
      </c>
      <c r="AS43" s="328" t="s">
        <v>29</v>
      </c>
      <c r="AT43" s="329"/>
      <c r="AU43" s="330"/>
      <c r="AV43" s="218">
        <f>SUM(AV37:AV42)</f>
        <v>414305</v>
      </c>
      <c r="AW43" s="218">
        <f>SUM(AW37:AW42)</f>
        <v>516150</v>
      </c>
      <c r="AX43" s="218">
        <f t="shared" ref="AX43:AZ43" si="45">SUM(AX37:AX42)</f>
        <v>232240</v>
      </c>
      <c r="AY43" s="218">
        <f t="shared" si="45"/>
        <v>0</v>
      </c>
      <c r="AZ43" s="218">
        <f t="shared" si="45"/>
        <v>176332</v>
      </c>
      <c r="BA43" s="253">
        <f>SUM(AV43:AZ43)</f>
        <v>1339027</v>
      </c>
      <c r="BC43" s="308" t="str">
        <f>C24</f>
        <v>LUNES</v>
      </c>
      <c r="BD43" s="312">
        <f>AU24</f>
        <v>42541</v>
      </c>
      <c r="BE43" s="135">
        <v>1626</v>
      </c>
      <c r="BF43" s="82">
        <f t="shared" si="36"/>
        <v>5691</v>
      </c>
      <c r="BG43" s="79">
        <v>317</v>
      </c>
      <c r="BH43" s="82">
        <f t="shared" si="14"/>
        <v>1109.5</v>
      </c>
      <c r="BI43" s="79">
        <v>5659</v>
      </c>
      <c r="BJ43" s="82">
        <f t="shared" si="15"/>
        <v>39613</v>
      </c>
      <c r="BK43" s="79"/>
      <c r="BL43" s="174">
        <v>28</v>
      </c>
      <c r="BM43" s="174">
        <v>28</v>
      </c>
      <c r="BN43" s="119">
        <f t="shared" si="9"/>
        <v>1657.625</v>
      </c>
      <c r="BO43" s="308" t="str">
        <f>BC43</f>
        <v>LUNES</v>
      </c>
      <c r="BP43" s="314">
        <f>BD43</f>
        <v>42541</v>
      </c>
      <c r="BQ43" s="99">
        <v>2042</v>
      </c>
      <c r="BR43" s="83">
        <f t="shared" si="16"/>
        <v>7147</v>
      </c>
      <c r="BS43" s="174">
        <v>303</v>
      </c>
      <c r="BT43" s="83">
        <f t="shared" si="39"/>
        <v>1060.5</v>
      </c>
      <c r="BU43" s="174">
        <v>8673</v>
      </c>
      <c r="BV43" s="83">
        <f t="shared" si="40"/>
        <v>60711</v>
      </c>
      <c r="BW43" s="174"/>
      <c r="BX43" s="174">
        <v>32</v>
      </c>
      <c r="BY43" s="174">
        <v>32</v>
      </c>
      <c r="BZ43" s="100">
        <f t="shared" si="10"/>
        <v>2153.703125</v>
      </c>
      <c r="CA43" s="308" t="str">
        <f>BO43</f>
        <v>LUNES</v>
      </c>
      <c r="CB43" s="316">
        <f>BP43</f>
        <v>42541</v>
      </c>
      <c r="CC43" s="99">
        <v>934</v>
      </c>
      <c r="CD43" s="74">
        <f t="shared" si="19"/>
        <v>2802</v>
      </c>
      <c r="CE43" s="174">
        <v>396</v>
      </c>
      <c r="CF43" s="74">
        <f t="shared" si="20"/>
        <v>1188</v>
      </c>
      <c r="CG43" s="174">
        <v>3663</v>
      </c>
      <c r="CH43" s="74">
        <f t="shared" si="21"/>
        <v>21978</v>
      </c>
      <c r="CI43" s="174"/>
      <c r="CJ43" s="174">
        <v>17</v>
      </c>
      <c r="CK43" s="174">
        <v>16</v>
      </c>
      <c r="CL43" s="100">
        <f t="shared" si="22"/>
        <v>1623</v>
      </c>
      <c r="CM43" s="308" t="str">
        <f>CA43</f>
        <v>LUNES</v>
      </c>
      <c r="CN43" s="318">
        <f>CB43</f>
        <v>42541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LUNES</v>
      </c>
      <c r="CZ43" s="306">
        <f>CN43</f>
        <v>42541</v>
      </c>
      <c r="DA43" s="99">
        <v>540</v>
      </c>
      <c r="DB43" s="83">
        <f t="shared" si="27"/>
        <v>1890</v>
      </c>
      <c r="DC43" s="174">
        <v>98</v>
      </c>
      <c r="DD43" s="83">
        <f t="shared" si="28"/>
        <v>343</v>
      </c>
      <c r="DE43" s="174">
        <v>2686</v>
      </c>
      <c r="DF43" s="83">
        <f t="shared" si="29"/>
        <v>18802</v>
      </c>
      <c r="DG43" s="174"/>
      <c r="DH43" s="174">
        <v>12</v>
      </c>
      <c r="DI43" s="174">
        <v>12</v>
      </c>
      <c r="DJ43" s="100">
        <f t="shared" si="30"/>
        <v>1752.9166666666667</v>
      </c>
      <c r="DK43" s="308" t="str">
        <f>CY43</f>
        <v>LUNES</v>
      </c>
      <c r="DL43" s="310">
        <f>CZ43</f>
        <v>42541</v>
      </c>
      <c r="DM43" s="102">
        <v>5</v>
      </c>
      <c r="DN43" s="74">
        <f t="shared" si="31"/>
        <v>18.75</v>
      </c>
      <c r="DO43" s="1">
        <v>18</v>
      </c>
      <c r="DP43" s="74">
        <f t="shared" si="32"/>
        <v>67.5</v>
      </c>
      <c r="DQ43" s="1">
        <v>48</v>
      </c>
      <c r="DR43" s="74">
        <f t="shared" si="33"/>
        <v>360</v>
      </c>
      <c r="DS43" s="1"/>
      <c r="DT43" s="1">
        <v>1</v>
      </c>
      <c r="DU43" s="110">
        <f t="shared" si="34"/>
        <v>1</v>
      </c>
      <c r="DV43" s="108">
        <f t="shared" si="35"/>
        <v>446.25</v>
      </c>
    </row>
    <row r="44" spans="2:126" ht="16.5" thickBot="1" x14ac:dyDescent="0.3">
      <c r="AS44" s="19"/>
      <c r="AT44" s="19"/>
      <c r="AU44" s="19"/>
      <c r="AV44" s="331">
        <f>AV43+AW43+AX43</f>
        <v>1162695</v>
      </c>
      <c r="AW44" s="332"/>
      <c r="AX44" s="333"/>
      <c r="AY44" s="331">
        <f>AY43+AZ43</f>
        <v>176332</v>
      </c>
      <c r="AZ44" s="333"/>
      <c r="BA44" s="211"/>
      <c r="BC44" s="309"/>
      <c r="BD44" s="313"/>
      <c r="BE44" s="135">
        <v>1424</v>
      </c>
      <c r="BF44" s="82">
        <f t="shared" si="36"/>
        <v>4984</v>
      </c>
      <c r="BG44" s="79">
        <v>435</v>
      </c>
      <c r="BH44" s="82">
        <f t="shared" si="14"/>
        <v>1522.5</v>
      </c>
      <c r="BI44" s="79">
        <v>5944</v>
      </c>
      <c r="BJ44" s="82">
        <f t="shared" si="15"/>
        <v>41608</v>
      </c>
      <c r="BK44" s="79">
        <v>31</v>
      </c>
      <c r="BL44" s="174">
        <v>30</v>
      </c>
      <c r="BM44" s="174">
        <v>28</v>
      </c>
      <c r="BN44" s="119">
        <f t="shared" si="9"/>
        <v>1718.375</v>
      </c>
      <c r="BO44" s="309"/>
      <c r="BP44" s="315"/>
      <c r="BQ44" s="99">
        <v>1518</v>
      </c>
      <c r="BR44" s="83">
        <f t="shared" si="16"/>
        <v>5313</v>
      </c>
      <c r="BS44" s="174">
        <v>306</v>
      </c>
      <c r="BT44" s="83">
        <f t="shared" si="39"/>
        <v>1071</v>
      </c>
      <c r="BU44" s="174">
        <v>7424</v>
      </c>
      <c r="BV44" s="83">
        <f t="shared" si="40"/>
        <v>51968</v>
      </c>
      <c r="BW44" s="174">
        <v>35</v>
      </c>
      <c r="BX44" s="174">
        <v>28</v>
      </c>
      <c r="BY44" s="174">
        <v>32</v>
      </c>
      <c r="BZ44" s="100">
        <f t="shared" si="10"/>
        <v>1823.5</v>
      </c>
      <c r="CA44" s="309"/>
      <c r="CB44" s="317"/>
      <c r="CC44" s="99">
        <v>763</v>
      </c>
      <c r="CD44" s="74">
        <f t="shared" si="19"/>
        <v>2289</v>
      </c>
      <c r="CE44" s="174">
        <v>145</v>
      </c>
      <c r="CF44" s="74">
        <f t="shared" si="20"/>
        <v>435</v>
      </c>
      <c r="CG44" s="174">
        <v>3030</v>
      </c>
      <c r="CH44" s="74">
        <f t="shared" si="21"/>
        <v>18180</v>
      </c>
      <c r="CI44" s="174">
        <v>17</v>
      </c>
      <c r="CJ44" s="174">
        <v>12</v>
      </c>
      <c r="CK44" s="174">
        <v>16</v>
      </c>
      <c r="CL44" s="100">
        <f t="shared" si="22"/>
        <v>1306.5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514</v>
      </c>
      <c r="DB44" s="83">
        <f t="shared" si="27"/>
        <v>1799</v>
      </c>
      <c r="DC44" s="174">
        <v>81</v>
      </c>
      <c r="DD44" s="83">
        <f t="shared" si="28"/>
        <v>283.5</v>
      </c>
      <c r="DE44" s="174">
        <v>2853</v>
      </c>
      <c r="DF44" s="83">
        <f t="shared" si="29"/>
        <v>19971</v>
      </c>
      <c r="DG44" s="174">
        <v>12</v>
      </c>
      <c r="DH44" s="174">
        <v>12</v>
      </c>
      <c r="DI44" s="174">
        <v>12</v>
      </c>
      <c r="DJ44" s="100">
        <f t="shared" si="30"/>
        <v>1837.7916666666667</v>
      </c>
      <c r="DK44" s="309"/>
      <c r="DL44" s="311"/>
      <c r="DM44" s="102">
        <v>4</v>
      </c>
      <c r="DN44" s="74">
        <f t="shared" si="31"/>
        <v>15</v>
      </c>
      <c r="DO44" s="1">
        <v>78</v>
      </c>
      <c r="DP44" s="74">
        <f t="shared" si="32"/>
        <v>292.5</v>
      </c>
      <c r="DQ44" s="1">
        <v>225</v>
      </c>
      <c r="DR44" s="74">
        <f t="shared" si="33"/>
        <v>1687.5</v>
      </c>
      <c r="DS44" s="1">
        <v>3</v>
      </c>
      <c r="DT44" s="1">
        <v>3</v>
      </c>
      <c r="DU44" s="110">
        <f t="shared" si="34"/>
        <v>3</v>
      </c>
      <c r="DV44" s="108">
        <f t="shared" si="35"/>
        <v>665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1162695</v>
      </c>
      <c r="AY45" s="192"/>
      <c r="AZ45" s="192">
        <f>AY44</f>
        <v>176332</v>
      </c>
      <c r="BA45" s="212">
        <f>SUM(BA37:BA42)-BA43</f>
        <v>0</v>
      </c>
      <c r="BC45" s="308" t="str">
        <f>C25</f>
        <v>MARTES</v>
      </c>
      <c r="BD45" s="312">
        <f>AU25</f>
        <v>42542</v>
      </c>
      <c r="BE45" s="135">
        <v>433</v>
      </c>
      <c r="BF45" s="82">
        <f t="shared" si="36"/>
        <v>1515.5</v>
      </c>
      <c r="BG45" s="79">
        <v>77</v>
      </c>
      <c r="BH45" s="82">
        <f t="shared" si="14"/>
        <v>269.5</v>
      </c>
      <c r="BI45" s="79">
        <v>1675</v>
      </c>
      <c r="BJ45" s="82">
        <f t="shared" si="15"/>
        <v>11725</v>
      </c>
      <c r="BK45" s="79"/>
      <c r="BL45" s="174">
        <v>5</v>
      </c>
      <c r="BM45" s="174">
        <v>9</v>
      </c>
      <c r="BN45" s="119">
        <f t="shared" si="9"/>
        <v>1501.1111111111111</v>
      </c>
      <c r="BO45" s="308" t="str">
        <f>BC45</f>
        <v>MARTES</v>
      </c>
      <c r="BP45" s="314">
        <f>BD45</f>
        <v>42542</v>
      </c>
      <c r="BQ45" s="99">
        <v>0</v>
      </c>
      <c r="BR45" s="83">
        <f t="shared" si="16"/>
        <v>0</v>
      </c>
      <c r="BS45" s="174">
        <v>0</v>
      </c>
      <c r="BT45" s="83">
        <f t="shared" si="39"/>
        <v>0</v>
      </c>
      <c r="BU45" s="174">
        <v>0</v>
      </c>
      <c r="BV45" s="83">
        <f t="shared" si="40"/>
        <v>0</v>
      </c>
      <c r="BW45" s="174"/>
      <c r="BX45" s="174">
        <v>0</v>
      </c>
      <c r="BY45" s="174">
        <v>0</v>
      </c>
      <c r="BZ45" s="100" t="e">
        <f t="shared" si="10"/>
        <v>#DIV/0!</v>
      </c>
      <c r="CA45" s="308" t="str">
        <f>BO45</f>
        <v>MARTES</v>
      </c>
      <c r="CB45" s="316">
        <f>BP45</f>
        <v>42542</v>
      </c>
      <c r="CC45" s="99">
        <v>271</v>
      </c>
      <c r="CD45" s="74">
        <f t="shared" si="19"/>
        <v>813</v>
      </c>
      <c r="CE45" s="174">
        <v>51</v>
      </c>
      <c r="CF45" s="74">
        <f t="shared" si="20"/>
        <v>153</v>
      </c>
      <c r="CG45" s="174">
        <v>893</v>
      </c>
      <c r="CH45" s="74">
        <f t="shared" si="21"/>
        <v>5358</v>
      </c>
      <c r="CI45" s="174"/>
      <c r="CJ45" s="174">
        <v>2</v>
      </c>
      <c r="CK45" s="174">
        <v>2</v>
      </c>
      <c r="CL45" s="100">
        <f t="shared" si="22"/>
        <v>3162</v>
      </c>
      <c r="CM45" s="308" t="str">
        <f>CA45</f>
        <v>MARTES</v>
      </c>
      <c r="CN45" s="318">
        <f>CB45</f>
        <v>42542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MARTES</v>
      </c>
      <c r="CZ45" s="306">
        <f>CN45</f>
        <v>42542</v>
      </c>
      <c r="DA45" s="99">
        <v>166</v>
      </c>
      <c r="DB45" s="83">
        <f t="shared" si="27"/>
        <v>581</v>
      </c>
      <c r="DC45" s="174">
        <v>4</v>
      </c>
      <c r="DD45" s="83">
        <f t="shared" si="28"/>
        <v>14</v>
      </c>
      <c r="DE45" s="174">
        <v>560</v>
      </c>
      <c r="DF45" s="83">
        <f t="shared" si="29"/>
        <v>3920</v>
      </c>
      <c r="DG45" s="174"/>
      <c r="DH45" s="174">
        <v>2</v>
      </c>
      <c r="DI45" s="174">
        <v>2</v>
      </c>
      <c r="DJ45" s="100">
        <f t="shared" si="30"/>
        <v>2257.5</v>
      </c>
      <c r="DK45" s="308" t="str">
        <f>CY45</f>
        <v>MARTES</v>
      </c>
      <c r="DL45" s="310">
        <f>CZ45</f>
        <v>42542</v>
      </c>
      <c r="DM45" s="102">
        <v>11</v>
      </c>
      <c r="DN45" s="74">
        <f t="shared" si="31"/>
        <v>41.25</v>
      </c>
      <c r="DO45" s="1">
        <v>60</v>
      </c>
      <c r="DP45" s="74">
        <f t="shared" si="32"/>
        <v>225</v>
      </c>
      <c r="DQ45" s="1">
        <v>263</v>
      </c>
      <c r="DR45" s="74">
        <f t="shared" si="33"/>
        <v>1972.5</v>
      </c>
      <c r="DS45" s="1"/>
      <c r="DT45" s="1">
        <v>3</v>
      </c>
      <c r="DU45" s="110">
        <f t="shared" si="34"/>
        <v>3</v>
      </c>
      <c r="DV45" s="108">
        <f t="shared" si="35"/>
        <v>746.25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330</v>
      </c>
      <c r="BF46" s="82">
        <f t="shared" si="36"/>
        <v>1155</v>
      </c>
      <c r="BG46" s="79">
        <v>188</v>
      </c>
      <c r="BH46" s="82">
        <f t="shared" si="14"/>
        <v>658</v>
      </c>
      <c r="BI46" s="79">
        <v>1186</v>
      </c>
      <c r="BJ46" s="82">
        <f t="shared" si="15"/>
        <v>8302</v>
      </c>
      <c r="BK46" s="79">
        <v>9</v>
      </c>
      <c r="BL46" s="174">
        <v>6</v>
      </c>
      <c r="BM46" s="174">
        <v>9</v>
      </c>
      <c r="BN46" s="119">
        <f t="shared" si="9"/>
        <v>1123.8888888888889</v>
      </c>
      <c r="BO46" s="309"/>
      <c r="BP46" s="315"/>
      <c r="BQ46" s="99">
        <v>482</v>
      </c>
      <c r="BR46" s="83">
        <f t="shared" si="16"/>
        <v>1687</v>
      </c>
      <c r="BS46" s="174">
        <v>95</v>
      </c>
      <c r="BT46" s="83">
        <f t="shared" si="39"/>
        <v>332.5</v>
      </c>
      <c r="BU46" s="174">
        <v>2119</v>
      </c>
      <c r="BV46" s="83">
        <f t="shared" si="40"/>
        <v>14833</v>
      </c>
      <c r="BW46" s="174">
        <v>10</v>
      </c>
      <c r="BX46" s="174">
        <v>12</v>
      </c>
      <c r="BY46" s="174">
        <v>12</v>
      </c>
      <c r="BZ46" s="100">
        <f t="shared" si="10"/>
        <v>1404.375</v>
      </c>
      <c r="CA46" s="309"/>
      <c r="CB46" s="317"/>
      <c r="CC46" s="99">
        <v>383</v>
      </c>
      <c r="CD46" s="74">
        <f t="shared" si="19"/>
        <v>1149</v>
      </c>
      <c r="CE46" s="174">
        <v>189</v>
      </c>
      <c r="CF46" s="74">
        <f t="shared" si="20"/>
        <v>567</v>
      </c>
      <c r="CG46" s="174">
        <v>1528</v>
      </c>
      <c r="CH46" s="74">
        <f t="shared" si="21"/>
        <v>9168</v>
      </c>
      <c r="CI46" s="174">
        <v>7</v>
      </c>
      <c r="CJ46" s="174">
        <v>6</v>
      </c>
      <c r="CK46" s="174">
        <v>6</v>
      </c>
      <c r="CL46" s="100">
        <f t="shared" si="22"/>
        <v>1814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183</v>
      </c>
      <c r="DB46" s="83">
        <f t="shared" si="27"/>
        <v>640.5</v>
      </c>
      <c r="DC46" s="174">
        <v>30</v>
      </c>
      <c r="DD46" s="83">
        <f t="shared" si="28"/>
        <v>105</v>
      </c>
      <c r="DE46" s="174">
        <v>902</v>
      </c>
      <c r="DF46" s="83">
        <f t="shared" si="29"/>
        <v>6314</v>
      </c>
      <c r="DG46" s="174">
        <v>5</v>
      </c>
      <c r="DH46" s="174">
        <v>4</v>
      </c>
      <c r="DI46" s="174">
        <v>5</v>
      </c>
      <c r="DJ46" s="100">
        <f t="shared" si="30"/>
        <v>1411.9</v>
      </c>
      <c r="DK46" s="309"/>
      <c r="DL46" s="311"/>
      <c r="DM46" s="102">
        <v>24</v>
      </c>
      <c r="DN46" s="74">
        <f t="shared" si="31"/>
        <v>90</v>
      </c>
      <c r="DO46" s="1">
        <v>108</v>
      </c>
      <c r="DP46" s="74">
        <f t="shared" si="32"/>
        <v>405</v>
      </c>
      <c r="DQ46" s="1">
        <v>414</v>
      </c>
      <c r="DR46" s="74">
        <f t="shared" si="33"/>
        <v>3105</v>
      </c>
      <c r="DS46" s="1">
        <v>3</v>
      </c>
      <c r="DT46" s="1">
        <v>3</v>
      </c>
      <c r="DU46" s="110">
        <f t="shared" si="34"/>
        <v>3</v>
      </c>
      <c r="DV46" s="108">
        <f t="shared" si="35"/>
        <v>1200</v>
      </c>
    </row>
    <row r="47" spans="2:126" ht="21.75" thickBot="1" x14ac:dyDescent="0.4">
      <c r="H47">
        <f>H39/6</f>
        <v>0</v>
      </c>
      <c r="I47">
        <f>I39/6</f>
        <v>53810.166666666664</v>
      </c>
      <c r="J47">
        <f t="shared" si="44"/>
        <v>53810.166666666664</v>
      </c>
      <c r="K47">
        <f>K39/3</f>
        <v>18926.5</v>
      </c>
      <c r="L47">
        <f>L39/3</f>
        <v>96427.333333333328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MIERCOLES</v>
      </c>
      <c r="BD47" s="312">
        <f>AU26</f>
        <v>42543</v>
      </c>
      <c r="BE47" s="135">
        <v>1659</v>
      </c>
      <c r="BF47" s="82">
        <f t="shared" si="36"/>
        <v>5806.5</v>
      </c>
      <c r="BG47" s="79">
        <v>281</v>
      </c>
      <c r="BH47" s="82">
        <f t="shared" si="14"/>
        <v>983.5</v>
      </c>
      <c r="BI47" s="79">
        <v>5355</v>
      </c>
      <c r="BJ47" s="82">
        <f t="shared" si="15"/>
        <v>37485</v>
      </c>
      <c r="BK47" s="79"/>
      <c r="BL47" s="174">
        <v>30</v>
      </c>
      <c r="BM47" s="174">
        <v>30</v>
      </c>
      <c r="BN47" s="119">
        <f t="shared" si="9"/>
        <v>1475.8333333333333</v>
      </c>
      <c r="BO47" s="308" t="str">
        <f>BC47</f>
        <v>MIERCOLES</v>
      </c>
      <c r="BP47" s="314">
        <f>BD47</f>
        <v>42543</v>
      </c>
      <c r="BQ47" s="99">
        <v>1595</v>
      </c>
      <c r="BR47" s="83">
        <f t="shared" si="16"/>
        <v>5582.5</v>
      </c>
      <c r="BS47" s="174">
        <v>312</v>
      </c>
      <c r="BT47" s="83">
        <f t="shared" si="39"/>
        <v>1092</v>
      </c>
      <c r="BU47" s="174">
        <v>7493</v>
      </c>
      <c r="BV47" s="83">
        <f t="shared" si="40"/>
        <v>52451</v>
      </c>
      <c r="BW47" s="174"/>
      <c r="BX47" s="174">
        <v>32</v>
      </c>
      <c r="BY47" s="174">
        <v>33</v>
      </c>
      <c r="BZ47" s="100">
        <f t="shared" si="10"/>
        <v>1791.6818181818182</v>
      </c>
      <c r="CA47" s="308" t="str">
        <f>BO47</f>
        <v>MIERCOLES</v>
      </c>
      <c r="CB47" s="316">
        <f>BP47</f>
        <v>42543</v>
      </c>
      <c r="CC47" s="99">
        <v>862</v>
      </c>
      <c r="CD47" s="74">
        <f t="shared" si="19"/>
        <v>2586</v>
      </c>
      <c r="CE47" s="174">
        <v>394</v>
      </c>
      <c r="CF47" s="74">
        <f t="shared" si="20"/>
        <v>1182</v>
      </c>
      <c r="CG47" s="174">
        <v>3313</v>
      </c>
      <c r="CH47" s="74">
        <f t="shared" si="21"/>
        <v>19878</v>
      </c>
      <c r="CI47" s="174"/>
      <c r="CJ47" s="174">
        <v>18</v>
      </c>
      <c r="CK47" s="174">
        <v>18</v>
      </c>
      <c r="CL47" s="100">
        <f t="shared" si="22"/>
        <v>1313.6666666666667</v>
      </c>
      <c r="CM47" s="308" t="str">
        <f>CA47</f>
        <v>MIERCOLES</v>
      </c>
      <c r="CN47" s="318">
        <f>CB47</f>
        <v>42543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MIERCOLES</v>
      </c>
      <c r="CZ47" s="306">
        <f>CN47</f>
        <v>42543</v>
      </c>
      <c r="DA47" s="99">
        <v>626</v>
      </c>
      <c r="DB47" s="83">
        <f t="shared" si="27"/>
        <v>2191</v>
      </c>
      <c r="DC47" s="174">
        <v>64</v>
      </c>
      <c r="DD47" s="83">
        <f t="shared" si="28"/>
        <v>224</v>
      </c>
      <c r="DE47" s="174">
        <v>2674</v>
      </c>
      <c r="DF47" s="83">
        <f t="shared" si="29"/>
        <v>18718</v>
      </c>
      <c r="DG47" s="174"/>
      <c r="DH47" s="174">
        <v>14</v>
      </c>
      <c r="DI47" s="174">
        <v>14</v>
      </c>
      <c r="DJ47" s="100">
        <f t="shared" si="30"/>
        <v>1509.5</v>
      </c>
      <c r="DK47" s="308" t="str">
        <f>CY47</f>
        <v>MIERCOLES</v>
      </c>
      <c r="DL47" s="310">
        <f>CZ47</f>
        <v>42543</v>
      </c>
      <c r="DM47" s="102">
        <v>9</v>
      </c>
      <c r="DN47" s="74">
        <f t="shared" si="31"/>
        <v>33.75</v>
      </c>
      <c r="DO47" s="1">
        <v>86</v>
      </c>
      <c r="DP47" s="74">
        <f t="shared" si="32"/>
        <v>322.5</v>
      </c>
      <c r="DQ47" s="1">
        <v>340</v>
      </c>
      <c r="DR47" s="74">
        <f t="shared" si="33"/>
        <v>2550</v>
      </c>
      <c r="DS47" s="1"/>
      <c r="DT47" s="1">
        <v>3</v>
      </c>
      <c r="DU47" s="110">
        <f t="shared" si="34"/>
        <v>3</v>
      </c>
      <c r="DV47" s="108">
        <f t="shared" si="35"/>
        <v>968.75</v>
      </c>
    </row>
    <row r="48" spans="2:126" ht="19.5" thickBot="1" x14ac:dyDescent="0.35">
      <c r="AS48" s="350" t="str">
        <f>AS2</f>
        <v>JUNIO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>
        <v>1332</v>
      </c>
      <c r="BF48" s="82">
        <f t="shared" si="36"/>
        <v>4662</v>
      </c>
      <c r="BG48" s="79">
        <v>482</v>
      </c>
      <c r="BH48" s="82">
        <f t="shared" si="14"/>
        <v>1687</v>
      </c>
      <c r="BI48" s="79">
        <v>5442</v>
      </c>
      <c r="BJ48" s="82">
        <f t="shared" si="15"/>
        <v>38094</v>
      </c>
      <c r="BK48" s="79">
        <v>33</v>
      </c>
      <c r="BL48" s="174">
        <v>29</v>
      </c>
      <c r="BM48" s="174">
        <v>30</v>
      </c>
      <c r="BN48" s="119">
        <f t="shared" si="9"/>
        <v>1481.4333333333334</v>
      </c>
      <c r="BO48" s="309"/>
      <c r="BP48" s="315"/>
      <c r="BQ48" s="99">
        <v>1405</v>
      </c>
      <c r="BR48" s="83">
        <f t="shared" si="16"/>
        <v>4917.5</v>
      </c>
      <c r="BS48" s="174">
        <v>254</v>
      </c>
      <c r="BT48" s="83">
        <f t="shared" si="39"/>
        <v>889</v>
      </c>
      <c r="BU48" s="174">
        <v>7366</v>
      </c>
      <c r="BV48" s="83">
        <f t="shared" si="40"/>
        <v>51562</v>
      </c>
      <c r="BW48" s="174">
        <v>33</v>
      </c>
      <c r="BX48" s="174">
        <v>29</v>
      </c>
      <c r="BY48" s="174">
        <v>33</v>
      </c>
      <c r="BZ48" s="100">
        <f t="shared" si="10"/>
        <v>1738.439393939394</v>
      </c>
      <c r="CA48" s="309"/>
      <c r="CB48" s="317"/>
      <c r="CC48" s="99">
        <v>827</v>
      </c>
      <c r="CD48" s="74">
        <f t="shared" si="19"/>
        <v>2481</v>
      </c>
      <c r="CE48" s="174">
        <v>173</v>
      </c>
      <c r="CF48" s="74">
        <f t="shared" si="20"/>
        <v>519</v>
      </c>
      <c r="CG48" s="174">
        <v>3012</v>
      </c>
      <c r="CH48" s="74">
        <f t="shared" si="21"/>
        <v>18072</v>
      </c>
      <c r="CI48" s="174">
        <v>19</v>
      </c>
      <c r="CJ48" s="174">
        <v>15</v>
      </c>
      <c r="CK48" s="174">
        <v>18</v>
      </c>
      <c r="CL48" s="100">
        <f t="shared" si="22"/>
        <v>1170.6666666666667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572</v>
      </c>
      <c r="DB48" s="83">
        <f t="shared" si="27"/>
        <v>2002</v>
      </c>
      <c r="DC48" s="174">
        <v>69</v>
      </c>
      <c r="DD48" s="83">
        <f t="shared" si="28"/>
        <v>241.5</v>
      </c>
      <c r="DE48" s="174">
        <v>2721</v>
      </c>
      <c r="DF48" s="83">
        <f t="shared" si="29"/>
        <v>19047</v>
      </c>
      <c r="DG48" s="174">
        <v>14</v>
      </c>
      <c r="DH48" s="174">
        <v>14</v>
      </c>
      <c r="DI48" s="174">
        <v>14</v>
      </c>
      <c r="DJ48" s="100">
        <f t="shared" si="30"/>
        <v>1520.75</v>
      </c>
      <c r="DK48" s="309"/>
      <c r="DL48" s="311"/>
      <c r="DM48" s="102">
        <v>11</v>
      </c>
      <c r="DN48" s="74">
        <f t="shared" si="31"/>
        <v>41.25</v>
      </c>
      <c r="DO48" s="1">
        <v>96</v>
      </c>
      <c r="DP48" s="74">
        <f t="shared" si="32"/>
        <v>360</v>
      </c>
      <c r="DQ48" s="1">
        <v>329</v>
      </c>
      <c r="DR48" s="74">
        <f t="shared" si="33"/>
        <v>2467.5</v>
      </c>
      <c r="DS48" s="1">
        <v>3</v>
      </c>
      <c r="DT48" s="1">
        <v>2</v>
      </c>
      <c r="DU48" s="110">
        <f t="shared" si="34"/>
        <v>2</v>
      </c>
      <c r="DV48" s="108">
        <f t="shared" si="35"/>
        <v>1434.375</v>
      </c>
    </row>
    <row r="49" spans="8:126" ht="19.5" thickBot="1" x14ac:dyDescent="0.3">
      <c r="H49">
        <f>H43/21</f>
        <v>0</v>
      </c>
      <c r="I49">
        <f>I43/21</f>
        <v>5392.2777777777774</v>
      </c>
      <c r="J49">
        <f t="shared" si="44"/>
        <v>5392.2777777777774</v>
      </c>
      <c r="K49">
        <f>K43/21</f>
        <v>2201.8015873015875</v>
      </c>
      <c r="L49">
        <f>L43/21</f>
        <v>8531.4920634920636</v>
      </c>
      <c r="AS49" s="327" t="s">
        <v>85</v>
      </c>
      <c r="AT49" s="327"/>
      <c r="AU49" s="327"/>
      <c r="AV49" s="224"/>
      <c r="AW49" s="224"/>
      <c r="AX49" s="224">
        <f>AX37*6</f>
        <v>1038918</v>
      </c>
      <c r="AY49" s="224"/>
      <c r="AZ49" s="225"/>
      <c r="BA49" s="155">
        <f t="shared" ref="BA49:BA54" si="46">SUM(AV49:AZ49)</f>
        <v>1038918</v>
      </c>
      <c r="BC49" s="308" t="str">
        <f>C27</f>
        <v>JUEVES</v>
      </c>
      <c r="BD49" s="312">
        <f>AU27</f>
        <v>42544</v>
      </c>
      <c r="BE49" s="135">
        <v>1579</v>
      </c>
      <c r="BF49" s="82">
        <f t="shared" si="36"/>
        <v>5526.5</v>
      </c>
      <c r="BG49" s="79">
        <v>300</v>
      </c>
      <c r="BH49" s="82">
        <f t="shared" si="14"/>
        <v>1050</v>
      </c>
      <c r="BI49" s="79">
        <v>5163</v>
      </c>
      <c r="BJ49" s="82">
        <f t="shared" si="15"/>
        <v>36141</v>
      </c>
      <c r="BK49" s="79"/>
      <c r="BL49" s="174">
        <v>27</v>
      </c>
      <c r="BM49" s="174">
        <v>28</v>
      </c>
      <c r="BN49" s="119">
        <f t="shared" si="9"/>
        <v>1525.625</v>
      </c>
      <c r="BO49" s="308" t="str">
        <f>BC49</f>
        <v>JUEVES</v>
      </c>
      <c r="BP49" s="314">
        <f>BD49</f>
        <v>42544</v>
      </c>
      <c r="BQ49" s="99">
        <v>1931</v>
      </c>
      <c r="BR49" s="83">
        <f t="shared" si="16"/>
        <v>6758.5</v>
      </c>
      <c r="BS49" s="174">
        <v>247</v>
      </c>
      <c r="BT49" s="83">
        <f t="shared" si="39"/>
        <v>864.5</v>
      </c>
      <c r="BU49" s="174">
        <v>7783</v>
      </c>
      <c r="BV49" s="83">
        <f t="shared" si="40"/>
        <v>54481</v>
      </c>
      <c r="BW49" s="174"/>
      <c r="BX49" s="174">
        <v>29</v>
      </c>
      <c r="BY49" s="174">
        <v>31</v>
      </c>
      <c r="BZ49" s="100">
        <f t="shared" si="10"/>
        <v>2003.3548387096773</v>
      </c>
      <c r="CA49" s="308" t="str">
        <f>BO49</f>
        <v>JUEVES</v>
      </c>
      <c r="CB49" s="316">
        <f>BP49</f>
        <v>42544</v>
      </c>
      <c r="CC49" s="99">
        <v>888</v>
      </c>
      <c r="CD49" s="74">
        <f t="shared" si="19"/>
        <v>2664</v>
      </c>
      <c r="CE49" s="174">
        <v>285</v>
      </c>
      <c r="CF49" s="74">
        <f t="shared" si="20"/>
        <v>855</v>
      </c>
      <c r="CG49" s="174">
        <v>3448</v>
      </c>
      <c r="CH49" s="74">
        <f t="shared" si="21"/>
        <v>20688</v>
      </c>
      <c r="CI49" s="174"/>
      <c r="CJ49" s="174">
        <v>18</v>
      </c>
      <c r="CK49" s="174">
        <v>18</v>
      </c>
      <c r="CL49" s="100">
        <f t="shared" si="22"/>
        <v>1344.8333333333333</v>
      </c>
      <c r="CM49" s="308" t="str">
        <f>CA49</f>
        <v>JUEVES</v>
      </c>
      <c r="CN49" s="318">
        <f>CB49</f>
        <v>42544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JUEVES</v>
      </c>
      <c r="CZ49" s="306">
        <f>CN49</f>
        <v>42544</v>
      </c>
      <c r="DA49" s="99">
        <v>581</v>
      </c>
      <c r="DB49" s="83">
        <f t="shared" si="27"/>
        <v>2033.5</v>
      </c>
      <c r="DC49" s="174">
        <v>56</v>
      </c>
      <c r="DD49" s="83">
        <f t="shared" si="28"/>
        <v>196</v>
      </c>
      <c r="DE49" s="174">
        <v>2580</v>
      </c>
      <c r="DF49" s="83">
        <f t="shared" si="29"/>
        <v>18060</v>
      </c>
      <c r="DG49" s="174"/>
      <c r="DH49" s="174">
        <v>13</v>
      </c>
      <c r="DI49" s="174">
        <v>14</v>
      </c>
      <c r="DJ49" s="100">
        <f t="shared" si="30"/>
        <v>1449.25</v>
      </c>
      <c r="DK49" s="308" t="str">
        <f>CY49</f>
        <v>JUEVES</v>
      </c>
      <c r="DL49" s="310">
        <f>CZ49</f>
        <v>42544</v>
      </c>
      <c r="DM49" s="102">
        <v>10</v>
      </c>
      <c r="DN49" s="74">
        <f t="shared" si="31"/>
        <v>37.5</v>
      </c>
      <c r="DO49" s="1">
        <v>64</v>
      </c>
      <c r="DP49" s="74">
        <f t="shared" si="32"/>
        <v>240</v>
      </c>
      <c r="DQ49" s="1">
        <v>238</v>
      </c>
      <c r="DR49" s="74">
        <f t="shared" si="33"/>
        <v>1785</v>
      </c>
      <c r="DS49" s="1"/>
      <c r="DT49" s="1">
        <v>3</v>
      </c>
      <c r="DU49" s="110">
        <f t="shared" si="34"/>
        <v>3</v>
      </c>
      <c r="DV49" s="108">
        <f t="shared" si="35"/>
        <v>687.5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2173696</v>
      </c>
      <c r="AW50" s="147">
        <f>AW38*7</f>
        <v>2881529</v>
      </c>
      <c r="AX50" s="147"/>
      <c r="AY50" s="147">
        <f>AY38*7</f>
        <v>0</v>
      </c>
      <c r="AZ50" s="147">
        <f>AZ38*7</f>
        <v>1002288</v>
      </c>
      <c r="BA50" s="163">
        <f t="shared" si="46"/>
        <v>6057513</v>
      </c>
      <c r="BC50" s="309"/>
      <c r="BD50" s="313"/>
      <c r="BE50" s="135">
        <v>1341</v>
      </c>
      <c r="BF50" s="82">
        <f t="shared" si="36"/>
        <v>4693.5</v>
      </c>
      <c r="BG50" s="79">
        <v>410</v>
      </c>
      <c r="BH50" s="82">
        <f t="shared" si="14"/>
        <v>1435</v>
      </c>
      <c r="BI50" s="79">
        <v>5433</v>
      </c>
      <c r="BJ50" s="82">
        <f t="shared" si="15"/>
        <v>38031</v>
      </c>
      <c r="BK50" s="79">
        <v>31</v>
      </c>
      <c r="BL50" s="174">
        <v>30</v>
      </c>
      <c r="BM50" s="174">
        <v>28</v>
      </c>
      <c r="BN50" s="119">
        <f t="shared" si="9"/>
        <v>1577.125</v>
      </c>
      <c r="BO50" s="309"/>
      <c r="BP50" s="315"/>
      <c r="BQ50" s="99">
        <v>1560</v>
      </c>
      <c r="BR50" s="83">
        <f t="shared" si="16"/>
        <v>5460</v>
      </c>
      <c r="BS50" s="174">
        <v>264</v>
      </c>
      <c r="BT50" s="83">
        <f t="shared" si="39"/>
        <v>924</v>
      </c>
      <c r="BU50" s="174">
        <v>7335</v>
      </c>
      <c r="BV50" s="83">
        <f t="shared" si="40"/>
        <v>51345</v>
      </c>
      <c r="BW50" s="174">
        <v>31</v>
      </c>
      <c r="BX50" s="174">
        <v>27</v>
      </c>
      <c r="BY50" s="174">
        <v>31</v>
      </c>
      <c r="BZ50" s="100">
        <f t="shared" si="10"/>
        <v>1862.2258064516129</v>
      </c>
      <c r="CA50" s="309"/>
      <c r="CB50" s="317"/>
      <c r="CC50" s="99">
        <v>912</v>
      </c>
      <c r="CD50" s="74">
        <f t="shared" si="19"/>
        <v>2736</v>
      </c>
      <c r="CE50" s="174">
        <v>234</v>
      </c>
      <c r="CF50" s="74">
        <f t="shared" si="20"/>
        <v>702</v>
      </c>
      <c r="CG50" s="174">
        <v>3314</v>
      </c>
      <c r="CH50" s="74">
        <f t="shared" si="21"/>
        <v>19884</v>
      </c>
      <c r="CI50" s="174">
        <v>20</v>
      </c>
      <c r="CJ50" s="174">
        <v>18</v>
      </c>
      <c r="CK50" s="174">
        <v>18</v>
      </c>
      <c r="CL50" s="100">
        <f t="shared" si="22"/>
        <v>1295.6666666666667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512</v>
      </c>
      <c r="DB50" s="83">
        <f t="shared" si="27"/>
        <v>1792</v>
      </c>
      <c r="DC50" s="174">
        <v>58</v>
      </c>
      <c r="DD50" s="83">
        <f t="shared" si="28"/>
        <v>203</v>
      </c>
      <c r="DE50" s="174">
        <v>2943</v>
      </c>
      <c r="DF50" s="83">
        <f t="shared" si="29"/>
        <v>20601</v>
      </c>
      <c r="DG50" s="174">
        <v>13</v>
      </c>
      <c r="DH50" s="174">
        <v>13</v>
      </c>
      <c r="DI50" s="174">
        <v>14</v>
      </c>
      <c r="DJ50" s="100">
        <f t="shared" si="30"/>
        <v>1614</v>
      </c>
      <c r="DK50" s="309"/>
      <c r="DL50" s="311"/>
      <c r="DM50" s="102">
        <v>16</v>
      </c>
      <c r="DN50" s="74">
        <f t="shared" si="31"/>
        <v>60</v>
      </c>
      <c r="DO50" s="1">
        <v>130</v>
      </c>
      <c r="DP50" s="74">
        <f t="shared" si="32"/>
        <v>487.5</v>
      </c>
      <c r="DQ50" s="1">
        <v>389</v>
      </c>
      <c r="DR50" s="74">
        <f t="shared" si="33"/>
        <v>2917.5</v>
      </c>
      <c r="DS50" s="1">
        <v>3</v>
      </c>
      <c r="DT50" s="1">
        <v>3</v>
      </c>
      <c r="DU50" s="110">
        <f t="shared" si="34"/>
        <v>3</v>
      </c>
      <c r="DV50" s="108">
        <f t="shared" si="35"/>
        <v>1155</v>
      </c>
    </row>
    <row r="51" spans="8:126" ht="19.5" thickBot="1" x14ac:dyDescent="0.3">
      <c r="H51">
        <f>H47/9</f>
        <v>0</v>
      </c>
      <c r="I51">
        <f>I47/9</f>
        <v>5978.9074074074069</v>
      </c>
      <c r="J51">
        <f t="shared" si="44"/>
        <v>5978.9074074074069</v>
      </c>
      <c r="K51">
        <f>K47/9</f>
        <v>2102.9444444444443</v>
      </c>
      <c r="L51">
        <f>L47/9</f>
        <v>10714.148148148148</v>
      </c>
      <c r="AS51" s="327" t="s">
        <v>101</v>
      </c>
      <c r="AT51" s="327"/>
      <c r="AU51" s="327"/>
      <c r="AV51" s="175"/>
      <c r="AW51" s="175"/>
      <c r="AX51" s="175">
        <f>AX39*3</f>
        <v>133710</v>
      </c>
      <c r="AY51" s="175"/>
      <c r="AZ51" s="154"/>
      <c r="BA51" s="155">
        <f t="shared" si="46"/>
        <v>133710</v>
      </c>
      <c r="BC51" s="308" t="str">
        <f>C28</f>
        <v>VIERNES</v>
      </c>
      <c r="BD51" s="312">
        <f>AU28</f>
        <v>42545</v>
      </c>
      <c r="BE51" s="135">
        <v>1409</v>
      </c>
      <c r="BF51" s="82">
        <f t="shared" si="36"/>
        <v>4931.5</v>
      </c>
      <c r="BG51" s="79">
        <v>380</v>
      </c>
      <c r="BH51" s="82">
        <f t="shared" si="14"/>
        <v>1330</v>
      </c>
      <c r="BI51" s="79">
        <v>5371</v>
      </c>
      <c r="BJ51" s="82">
        <f t="shared" si="15"/>
        <v>37597</v>
      </c>
      <c r="BK51" s="79"/>
      <c r="BL51" s="174">
        <v>27</v>
      </c>
      <c r="BM51" s="174">
        <v>30</v>
      </c>
      <c r="BN51" s="119">
        <f t="shared" si="9"/>
        <v>1461.95</v>
      </c>
      <c r="BO51" s="308" t="str">
        <f>BC51</f>
        <v>VIERNES</v>
      </c>
      <c r="BP51" s="314">
        <f>BD51</f>
        <v>42545</v>
      </c>
      <c r="BQ51" s="99">
        <v>1425</v>
      </c>
      <c r="BR51" s="83">
        <f t="shared" si="16"/>
        <v>4987.5</v>
      </c>
      <c r="BS51" s="174">
        <v>296</v>
      </c>
      <c r="BT51" s="83">
        <f t="shared" si="39"/>
        <v>1036</v>
      </c>
      <c r="BU51" s="174">
        <v>6996</v>
      </c>
      <c r="BV51" s="83">
        <f t="shared" si="40"/>
        <v>48972</v>
      </c>
      <c r="BW51" s="174"/>
      <c r="BX51" s="174">
        <v>27</v>
      </c>
      <c r="BY51" s="174">
        <v>30</v>
      </c>
      <c r="BZ51" s="100">
        <f t="shared" si="10"/>
        <v>1833.1833333333334</v>
      </c>
      <c r="CA51" s="308" t="str">
        <f>BO51</f>
        <v>VIERNES</v>
      </c>
      <c r="CB51" s="316">
        <f>BP51</f>
        <v>42545</v>
      </c>
      <c r="CC51" s="99">
        <v>852</v>
      </c>
      <c r="CD51" s="74">
        <f t="shared" si="19"/>
        <v>2556</v>
      </c>
      <c r="CE51" s="174">
        <v>398</v>
      </c>
      <c r="CF51" s="74">
        <f t="shared" si="20"/>
        <v>1194</v>
      </c>
      <c r="CG51" s="174">
        <v>3661</v>
      </c>
      <c r="CH51" s="74">
        <f t="shared" si="21"/>
        <v>21966</v>
      </c>
      <c r="CI51" s="174"/>
      <c r="CJ51" s="174">
        <v>19</v>
      </c>
      <c r="CK51" s="174">
        <v>19</v>
      </c>
      <c r="CL51" s="100">
        <f t="shared" si="22"/>
        <v>1353.4736842105262</v>
      </c>
      <c r="CM51" s="308" t="str">
        <f>CA51</f>
        <v>VIERNES</v>
      </c>
      <c r="CN51" s="318">
        <f>CB51</f>
        <v>42545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VIERNES</v>
      </c>
      <c r="CZ51" s="306">
        <f>CN51</f>
        <v>42545</v>
      </c>
      <c r="DA51" s="99">
        <v>578</v>
      </c>
      <c r="DB51" s="83">
        <f t="shared" si="27"/>
        <v>2023</v>
      </c>
      <c r="DC51" s="174">
        <v>83</v>
      </c>
      <c r="DD51" s="83">
        <f t="shared" si="28"/>
        <v>290.5</v>
      </c>
      <c r="DE51" s="174">
        <v>2601</v>
      </c>
      <c r="DF51" s="83">
        <f t="shared" si="29"/>
        <v>18207</v>
      </c>
      <c r="DG51" s="174"/>
      <c r="DH51" s="174">
        <v>13</v>
      </c>
      <c r="DI51" s="174">
        <v>13</v>
      </c>
      <c r="DJ51" s="100">
        <f t="shared" si="30"/>
        <v>1578.5</v>
      </c>
      <c r="DK51" s="308" t="str">
        <f>CY51</f>
        <v>VIERNES</v>
      </c>
      <c r="DL51" s="310">
        <f>CZ51</f>
        <v>42545</v>
      </c>
      <c r="DM51" s="102">
        <v>17</v>
      </c>
      <c r="DN51" s="74">
        <f t="shared" si="31"/>
        <v>63.75</v>
      </c>
      <c r="DO51" s="1">
        <v>66</v>
      </c>
      <c r="DP51" s="74">
        <f t="shared" si="32"/>
        <v>247.5</v>
      </c>
      <c r="DQ51" s="1">
        <v>338</v>
      </c>
      <c r="DR51" s="74">
        <f t="shared" si="33"/>
        <v>2535</v>
      </c>
      <c r="DS51" s="1"/>
      <c r="DT51" s="1">
        <v>3</v>
      </c>
      <c r="DU51" s="110">
        <f t="shared" si="34"/>
        <v>3</v>
      </c>
      <c r="DV51" s="108">
        <f t="shared" si="35"/>
        <v>948.75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285064.5</v>
      </c>
      <c r="AW52" s="147">
        <f>AW40*3.5</f>
        <v>307503</v>
      </c>
      <c r="AX52" s="147"/>
      <c r="AY52" s="147">
        <f>AY40*3.5</f>
        <v>0</v>
      </c>
      <c r="AZ52" s="147">
        <f>AZ40*3.5</f>
        <v>100488.5</v>
      </c>
      <c r="BA52" s="163">
        <f t="shared" si="46"/>
        <v>693056</v>
      </c>
      <c r="BC52" s="309"/>
      <c r="BD52" s="313"/>
      <c r="BE52" s="135">
        <v>1166</v>
      </c>
      <c r="BF52" s="82">
        <f t="shared" si="36"/>
        <v>4081</v>
      </c>
      <c r="BG52" s="79">
        <v>565</v>
      </c>
      <c r="BH52" s="82">
        <f t="shared" si="14"/>
        <v>1977.5</v>
      </c>
      <c r="BI52" s="79">
        <v>6099</v>
      </c>
      <c r="BJ52" s="82">
        <f t="shared" si="15"/>
        <v>42693</v>
      </c>
      <c r="BK52" s="79">
        <v>33</v>
      </c>
      <c r="BL52" s="174">
        <v>30</v>
      </c>
      <c r="BM52" s="174">
        <v>30</v>
      </c>
      <c r="BN52" s="119">
        <f t="shared" si="9"/>
        <v>1625.05</v>
      </c>
      <c r="BO52" s="309"/>
      <c r="BP52" s="315"/>
      <c r="BQ52" s="99">
        <v>1449</v>
      </c>
      <c r="BR52" s="83">
        <f t="shared" si="16"/>
        <v>5071.5</v>
      </c>
      <c r="BS52" s="174">
        <v>396</v>
      </c>
      <c r="BT52" s="83">
        <f t="shared" si="39"/>
        <v>1386</v>
      </c>
      <c r="BU52" s="174">
        <v>8233</v>
      </c>
      <c r="BV52" s="83">
        <f t="shared" si="40"/>
        <v>57631</v>
      </c>
      <c r="BW52" s="174">
        <v>30</v>
      </c>
      <c r="BX52" s="174">
        <v>26</v>
      </c>
      <c r="BY52" s="174">
        <v>30</v>
      </c>
      <c r="BZ52" s="100">
        <f t="shared" si="10"/>
        <v>2136.2833333333333</v>
      </c>
      <c r="CA52" s="309"/>
      <c r="CB52" s="317"/>
      <c r="CC52" s="99">
        <v>741</v>
      </c>
      <c r="CD52" s="74">
        <f t="shared" si="19"/>
        <v>2223</v>
      </c>
      <c r="CE52" s="174">
        <v>265</v>
      </c>
      <c r="CF52" s="74">
        <f t="shared" si="20"/>
        <v>795</v>
      </c>
      <c r="CG52" s="174">
        <v>3227</v>
      </c>
      <c r="CH52" s="74">
        <f t="shared" si="21"/>
        <v>19362</v>
      </c>
      <c r="CI52" s="174">
        <v>20</v>
      </c>
      <c r="CJ52" s="174">
        <v>16</v>
      </c>
      <c r="CK52" s="174">
        <v>19</v>
      </c>
      <c r="CL52" s="100">
        <f t="shared" si="22"/>
        <v>1177.8947368421052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599</v>
      </c>
      <c r="DB52" s="83">
        <f t="shared" si="27"/>
        <v>2096.5</v>
      </c>
      <c r="DC52" s="174">
        <v>73</v>
      </c>
      <c r="DD52" s="83">
        <f t="shared" si="28"/>
        <v>255.5</v>
      </c>
      <c r="DE52" s="174">
        <v>3095</v>
      </c>
      <c r="DF52" s="83">
        <f t="shared" si="29"/>
        <v>21665</v>
      </c>
      <c r="DG52" s="174">
        <v>13</v>
      </c>
      <c r="DH52" s="174">
        <v>11</v>
      </c>
      <c r="DI52" s="174">
        <v>13</v>
      </c>
      <c r="DJ52" s="100">
        <f t="shared" si="30"/>
        <v>1847.4615384615386</v>
      </c>
      <c r="DK52" s="309"/>
      <c r="DL52" s="311"/>
      <c r="DM52" s="102">
        <v>14</v>
      </c>
      <c r="DN52" s="74">
        <f t="shared" si="31"/>
        <v>52.5</v>
      </c>
      <c r="DO52" s="1">
        <v>128</v>
      </c>
      <c r="DP52" s="74">
        <f t="shared" si="32"/>
        <v>480</v>
      </c>
      <c r="DQ52" s="1">
        <v>376</v>
      </c>
      <c r="DR52" s="74">
        <f t="shared" si="33"/>
        <v>2820</v>
      </c>
      <c r="DS52" s="1">
        <v>3</v>
      </c>
      <c r="DT52" s="1">
        <v>3</v>
      </c>
      <c r="DU52" s="110">
        <f t="shared" si="34"/>
        <v>3</v>
      </c>
      <c r="DV52" s="108">
        <f t="shared" si="35"/>
        <v>1117.5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43551</v>
      </c>
      <c r="AY53" s="175"/>
      <c r="AZ53" s="154"/>
      <c r="BA53" s="155">
        <f t="shared" si="46"/>
        <v>43551</v>
      </c>
      <c r="BB53" s="59"/>
      <c r="BC53" s="308" t="str">
        <f>C29</f>
        <v>SABADO</v>
      </c>
      <c r="BD53" s="312">
        <f>AU29</f>
        <v>42546</v>
      </c>
      <c r="BE53" s="135">
        <v>739</v>
      </c>
      <c r="BF53" s="82">
        <f t="shared" si="36"/>
        <v>2586.5</v>
      </c>
      <c r="BG53" s="79">
        <v>286</v>
      </c>
      <c r="BH53" s="82">
        <f t="shared" si="14"/>
        <v>1001</v>
      </c>
      <c r="BI53" s="79">
        <v>3865</v>
      </c>
      <c r="BJ53" s="82">
        <f t="shared" si="15"/>
        <v>27055</v>
      </c>
      <c r="BK53" s="79"/>
      <c r="BL53" s="174">
        <v>20</v>
      </c>
      <c r="BM53" s="174">
        <v>21</v>
      </c>
      <c r="BN53" s="119">
        <f t="shared" si="9"/>
        <v>1459.1666666666667</v>
      </c>
      <c r="BO53" s="308" t="str">
        <f>BC53</f>
        <v>SABADO</v>
      </c>
      <c r="BP53" s="314">
        <f>BD53</f>
        <v>42546</v>
      </c>
      <c r="BQ53" s="99">
        <v>931</v>
      </c>
      <c r="BR53" s="83">
        <f t="shared" si="16"/>
        <v>3258.5</v>
      </c>
      <c r="BS53" s="174">
        <v>273</v>
      </c>
      <c r="BT53" s="83">
        <f t="shared" si="39"/>
        <v>955.5</v>
      </c>
      <c r="BU53" s="174">
        <v>5952</v>
      </c>
      <c r="BV53" s="83">
        <f t="shared" si="40"/>
        <v>41664</v>
      </c>
      <c r="BW53" s="174"/>
      <c r="BX53" s="174">
        <v>19</v>
      </c>
      <c r="BY53" s="174">
        <v>19</v>
      </c>
      <c r="BZ53" s="100">
        <f t="shared" si="10"/>
        <v>2414.6315789473683</v>
      </c>
      <c r="CA53" s="308" t="str">
        <f>BO53</f>
        <v>SABADO</v>
      </c>
      <c r="CB53" s="316">
        <f>BP53</f>
        <v>42546</v>
      </c>
      <c r="CC53" s="99">
        <v>465</v>
      </c>
      <c r="CD53" s="74">
        <f t="shared" si="19"/>
        <v>1395</v>
      </c>
      <c r="CE53" s="174">
        <v>244</v>
      </c>
      <c r="CF53" s="74">
        <f t="shared" si="20"/>
        <v>732</v>
      </c>
      <c r="CG53" s="174">
        <v>2571</v>
      </c>
      <c r="CH53" s="74">
        <f t="shared" si="21"/>
        <v>15426</v>
      </c>
      <c r="CI53" s="174"/>
      <c r="CJ53" s="174">
        <v>12</v>
      </c>
      <c r="CK53" s="174">
        <v>12</v>
      </c>
      <c r="CL53" s="100">
        <f t="shared" si="22"/>
        <v>1462.75</v>
      </c>
      <c r="CM53" s="308" t="str">
        <f>CA53</f>
        <v>SABADO</v>
      </c>
      <c r="CN53" s="318">
        <f>CB53</f>
        <v>42546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SABADO</v>
      </c>
      <c r="CZ53" s="306">
        <f>CN53</f>
        <v>42546</v>
      </c>
      <c r="DA53" s="99">
        <v>367</v>
      </c>
      <c r="DB53" s="83">
        <f t="shared" si="27"/>
        <v>1284.5</v>
      </c>
      <c r="DC53" s="174">
        <v>70</v>
      </c>
      <c r="DD53" s="83">
        <f t="shared" si="28"/>
        <v>245</v>
      </c>
      <c r="DE53" s="174">
        <v>2207</v>
      </c>
      <c r="DF53" s="83">
        <f t="shared" si="29"/>
        <v>15449</v>
      </c>
      <c r="DG53" s="174"/>
      <c r="DH53" s="174">
        <v>13</v>
      </c>
      <c r="DI53" s="174">
        <v>13</v>
      </c>
      <c r="DJ53" s="100">
        <f t="shared" si="30"/>
        <v>1306.0384615384614</v>
      </c>
      <c r="DK53" s="308" t="str">
        <f>CY53</f>
        <v>SABADO</v>
      </c>
      <c r="DL53" s="310">
        <f>CZ53</f>
        <v>42546</v>
      </c>
      <c r="DM53" s="102">
        <v>8</v>
      </c>
      <c r="DN53" s="74">
        <f t="shared" si="31"/>
        <v>30</v>
      </c>
      <c r="DO53" s="1">
        <v>36</v>
      </c>
      <c r="DP53" s="74">
        <f t="shared" si="32"/>
        <v>135</v>
      </c>
      <c r="DQ53" s="1">
        <v>252</v>
      </c>
      <c r="DR53" s="74">
        <f t="shared" si="33"/>
        <v>1890</v>
      </c>
      <c r="DS53" s="1"/>
      <c r="DT53" s="1">
        <v>2</v>
      </c>
      <c r="DU53" s="110">
        <f t="shared" si="34"/>
        <v>2</v>
      </c>
      <c r="DV53" s="108">
        <f t="shared" si="35"/>
        <v>1027.5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78155</v>
      </c>
      <c r="AW54" s="16">
        <f>AW42*3.5</f>
        <v>58257.5</v>
      </c>
      <c r="AX54" s="16"/>
      <c r="AY54" s="16">
        <f>AY42*3.5</f>
        <v>0</v>
      </c>
      <c r="AZ54" s="16">
        <f>AZ42*3.5</f>
        <v>15529.5</v>
      </c>
      <c r="BA54" s="163">
        <f t="shared" si="46"/>
        <v>151942</v>
      </c>
      <c r="BC54" s="309"/>
      <c r="BD54" s="313"/>
      <c r="BE54" s="135">
        <v>687</v>
      </c>
      <c r="BF54" s="82">
        <f t="shared" si="36"/>
        <v>2404.5</v>
      </c>
      <c r="BG54" s="79">
        <v>409</v>
      </c>
      <c r="BH54" s="82">
        <f t="shared" si="14"/>
        <v>1431.5</v>
      </c>
      <c r="BI54" s="79">
        <v>4014</v>
      </c>
      <c r="BJ54" s="82">
        <f t="shared" si="15"/>
        <v>28098</v>
      </c>
      <c r="BK54" s="79">
        <v>23</v>
      </c>
      <c r="BL54" s="174">
        <v>22</v>
      </c>
      <c r="BM54" s="174">
        <v>22</v>
      </c>
      <c r="BN54" s="119">
        <f t="shared" si="9"/>
        <v>1451.5454545454545</v>
      </c>
      <c r="BO54" s="309"/>
      <c r="BP54" s="315"/>
      <c r="BQ54" s="99">
        <v>772</v>
      </c>
      <c r="BR54" s="83">
        <f t="shared" si="16"/>
        <v>2702</v>
      </c>
      <c r="BS54" s="174">
        <v>349</v>
      </c>
      <c r="BT54" s="83">
        <f t="shared" si="39"/>
        <v>1221.5</v>
      </c>
      <c r="BU54" s="174">
        <v>5219</v>
      </c>
      <c r="BV54" s="83">
        <f t="shared" si="40"/>
        <v>36533</v>
      </c>
      <c r="BW54" s="174">
        <v>19</v>
      </c>
      <c r="BX54" s="174">
        <v>17</v>
      </c>
      <c r="BY54" s="174">
        <v>19</v>
      </c>
      <c r="BZ54" s="100">
        <f t="shared" si="10"/>
        <v>2129.2894736842104</v>
      </c>
      <c r="CA54" s="309"/>
      <c r="CB54" s="317"/>
      <c r="CC54" s="99">
        <v>302</v>
      </c>
      <c r="CD54" s="74">
        <f t="shared" si="19"/>
        <v>906</v>
      </c>
      <c r="CE54" s="174">
        <v>232</v>
      </c>
      <c r="CF54" s="74">
        <f t="shared" si="20"/>
        <v>696</v>
      </c>
      <c r="CG54" s="174">
        <v>1676</v>
      </c>
      <c r="CH54" s="74">
        <f t="shared" si="21"/>
        <v>10056</v>
      </c>
      <c r="CI54" s="174">
        <v>13</v>
      </c>
      <c r="CJ54" s="174">
        <v>8</v>
      </c>
      <c r="CK54" s="174">
        <v>12</v>
      </c>
      <c r="CL54" s="100">
        <f t="shared" si="22"/>
        <v>971.5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229</v>
      </c>
      <c r="DB54" s="83">
        <f t="shared" si="27"/>
        <v>801.5</v>
      </c>
      <c r="DC54" s="174">
        <v>60</v>
      </c>
      <c r="DD54" s="83">
        <f t="shared" si="28"/>
        <v>210</v>
      </c>
      <c r="DE54" s="174">
        <v>1866</v>
      </c>
      <c r="DF54" s="83">
        <f t="shared" si="29"/>
        <v>13062</v>
      </c>
      <c r="DG54" s="174">
        <v>13</v>
      </c>
      <c r="DH54" s="174">
        <v>7</v>
      </c>
      <c r="DI54" s="174">
        <v>13</v>
      </c>
      <c r="DJ54" s="100">
        <f t="shared" si="30"/>
        <v>1082.5769230769231</v>
      </c>
      <c r="DK54" s="309"/>
      <c r="DL54" s="311"/>
      <c r="DM54" s="102">
        <v>7</v>
      </c>
      <c r="DN54" s="74">
        <f t="shared" si="31"/>
        <v>26.25</v>
      </c>
      <c r="DO54" s="1">
        <v>58</v>
      </c>
      <c r="DP54" s="74">
        <f t="shared" si="32"/>
        <v>217.5</v>
      </c>
      <c r="DQ54" s="1">
        <v>377</v>
      </c>
      <c r="DR54" s="74">
        <f t="shared" si="33"/>
        <v>2827.5</v>
      </c>
      <c r="DS54" s="1">
        <v>3</v>
      </c>
      <c r="DT54" s="1">
        <v>3</v>
      </c>
      <c r="DU54" s="110">
        <f t="shared" si="34"/>
        <v>3</v>
      </c>
      <c r="DV54" s="108">
        <f t="shared" si="35"/>
        <v>1023.75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2536915.5</v>
      </c>
      <c r="AW55" s="167">
        <f>SUM(AW49:AW54)</f>
        <v>3247289.5</v>
      </c>
      <c r="AX55" s="146">
        <f>SUM(AX49:AX54)</f>
        <v>1216179</v>
      </c>
      <c r="AY55" s="167">
        <f>SUM(AY49:AY54)</f>
        <v>0</v>
      </c>
      <c r="AZ55" s="146">
        <f>SUM(AZ49:AZ54)</f>
        <v>1118306</v>
      </c>
      <c r="BA55" s="255">
        <f>SUM(AV55:AZ55)</f>
        <v>8118690</v>
      </c>
      <c r="BC55" s="308" t="str">
        <f>C30</f>
        <v xml:space="preserve">DOMINGO </v>
      </c>
      <c r="BD55" s="312">
        <f>AU30</f>
        <v>42547</v>
      </c>
      <c r="BE55" s="135">
        <v>521</v>
      </c>
      <c r="BF55" s="82">
        <f t="shared" si="36"/>
        <v>1823.5</v>
      </c>
      <c r="BG55" s="79">
        <v>282</v>
      </c>
      <c r="BH55" s="82">
        <f t="shared" si="14"/>
        <v>987</v>
      </c>
      <c r="BI55" s="79">
        <v>2939</v>
      </c>
      <c r="BJ55" s="82">
        <f t="shared" si="15"/>
        <v>20573</v>
      </c>
      <c r="BK55" s="79"/>
      <c r="BL55" s="174">
        <v>18</v>
      </c>
      <c r="BM55" s="174">
        <v>18</v>
      </c>
      <c r="BN55" s="119">
        <f t="shared" si="9"/>
        <v>1299.0833333333333</v>
      </c>
      <c r="BO55" s="308" t="str">
        <f>BC55</f>
        <v xml:space="preserve">DOMINGO </v>
      </c>
      <c r="BP55" s="314">
        <f>BD55</f>
        <v>42547</v>
      </c>
      <c r="BQ55" s="99">
        <v>422</v>
      </c>
      <c r="BR55" s="83">
        <f t="shared" si="16"/>
        <v>1477</v>
      </c>
      <c r="BS55" s="174">
        <v>203</v>
      </c>
      <c r="BT55" s="83">
        <f t="shared" si="39"/>
        <v>710.5</v>
      </c>
      <c r="BU55" s="174">
        <v>3166</v>
      </c>
      <c r="BV55" s="83">
        <f t="shared" si="40"/>
        <v>22162</v>
      </c>
      <c r="BW55" s="174"/>
      <c r="BX55" s="174">
        <v>17</v>
      </c>
      <c r="BY55" s="174">
        <v>17</v>
      </c>
      <c r="BZ55" s="100">
        <f t="shared" si="10"/>
        <v>1432.3235294117646</v>
      </c>
      <c r="CA55" s="308" t="str">
        <f>BO55</f>
        <v xml:space="preserve">DOMINGO </v>
      </c>
      <c r="CB55" s="316">
        <f>BP55</f>
        <v>42547</v>
      </c>
      <c r="CC55" s="99">
        <v>196</v>
      </c>
      <c r="CD55" s="74">
        <f t="shared" si="19"/>
        <v>588</v>
      </c>
      <c r="CE55" s="174">
        <v>97</v>
      </c>
      <c r="CF55" s="74">
        <f t="shared" si="20"/>
        <v>291</v>
      </c>
      <c r="CG55" s="174">
        <v>1036</v>
      </c>
      <c r="CH55" s="74">
        <f t="shared" si="21"/>
        <v>6216</v>
      </c>
      <c r="CI55" s="174"/>
      <c r="CJ55" s="174">
        <v>9</v>
      </c>
      <c r="CK55" s="174">
        <v>9</v>
      </c>
      <c r="CL55" s="100">
        <f t="shared" si="22"/>
        <v>788.33333333333337</v>
      </c>
      <c r="CM55" s="308" t="str">
        <f>CA55</f>
        <v xml:space="preserve">DOMINGO </v>
      </c>
      <c r="CN55" s="318">
        <f>CB55</f>
        <v>42547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 xml:space="preserve">DOMINGO </v>
      </c>
      <c r="CZ55" s="306">
        <f>CN55</f>
        <v>42547</v>
      </c>
      <c r="DA55" s="99">
        <v>53</v>
      </c>
      <c r="DB55" s="83">
        <f t="shared" si="27"/>
        <v>185.5</v>
      </c>
      <c r="DC55" s="174">
        <v>23</v>
      </c>
      <c r="DD55" s="83">
        <f t="shared" si="28"/>
        <v>80.5</v>
      </c>
      <c r="DE55" s="174">
        <v>366</v>
      </c>
      <c r="DF55" s="83">
        <f t="shared" si="29"/>
        <v>2562</v>
      </c>
      <c r="DG55" s="174"/>
      <c r="DH55" s="174">
        <v>3</v>
      </c>
      <c r="DI55" s="174">
        <v>5</v>
      </c>
      <c r="DJ55" s="100">
        <f t="shared" si="30"/>
        <v>565.6</v>
      </c>
      <c r="DK55" s="308" t="str">
        <f>CY55</f>
        <v xml:space="preserve">DOMINGO </v>
      </c>
      <c r="DL55" s="310">
        <f>CZ55</f>
        <v>42547</v>
      </c>
      <c r="DM55" s="102">
        <v>0</v>
      </c>
      <c r="DN55" s="74">
        <f t="shared" si="31"/>
        <v>0</v>
      </c>
      <c r="DO55" s="1">
        <v>44</v>
      </c>
      <c r="DP55" s="74">
        <f t="shared" si="32"/>
        <v>165</v>
      </c>
      <c r="DQ55" s="1">
        <v>154</v>
      </c>
      <c r="DR55" s="74">
        <f t="shared" si="33"/>
        <v>1155</v>
      </c>
      <c r="DS55" s="1"/>
      <c r="DT55" s="1">
        <v>2</v>
      </c>
      <c r="DU55" s="110">
        <f t="shared" si="34"/>
        <v>2</v>
      </c>
      <c r="DV55" s="108">
        <f t="shared" si="35"/>
        <v>660</v>
      </c>
    </row>
    <row r="56" spans="8:126" ht="15.75" thickBot="1" x14ac:dyDescent="0.3">
      <c r="AV56" s="324">
        <f>AV55+AW55+AX55</f>
        <v>7000384</v>
      </c>
      <c r="AW56" s="325"/>
      <c r="AX56" s="326"/>
      <c r="AY56" s="324">
        <f>AY55+AZ55</f>
        <v>1118306</v>
      </c>
      <c r="AZ56" s="326"/>
      <c r="BA56" s="210"/>
      <c r="BC56" s="309"/>
      <c r="BD56" s="313"/>
      <c r="BE56" s="135">
        <v>542</v>
      </c>
      <c r="BF56" s="82">
        <f t="shared" si="36"/>
        <v>1897</v>
      </c>
      <c r="BG56" s="79">
        <v>476</v>
      </c>
      <c r="BH56" s="82">
        <f t="shared" si="14"/>
        <v>1666</v>
      </c>
      <c r="BI56" s="79">
        <v>3850</v>
      </c>
      <c r="BJ56" s="82">
        <f t="shared" si="15"/>
        <v>26950</v>
      </c>
      <c r="BK56" s="79">
        <v>24</v>
      </c>
      <c r="BL56" s="174">
        <v>23</v>
      </c>
      <c r="BM56" s="174">
        <v>23</v>
      </c>
      <c r="BN56" s="119">
        <f t="shared" si="9"/>
        <v>1326.6521739130435</v>
      </c>
      <c r="BO56" s="309"/>
      <c r="BP56" s="315"/>
      <c r="BQ56" s="99">
        <v>408</v>
      </c>
      <c r="BR56" s="83">
        <f t="shared" si="16"/>
        <v>1428</v>
      </c>
      <c r="BS56" s="174">
        <v>301</v>
      </c>
      <c r="BT56" s="83">
        <f t="shared" si="39"/>
        <v>1053.5</v>
      </c>
      <c r="BU56" s="174">
        <v>3893</v>
      </c>
      <c r="BV56" s="83">
        <f t="shared" si="40"/>
        <v>27251</v>
      </c>
      <c r="BW56" s="174">
        <v>19</v>
      </c>
      <c r="BX56" s="174">
        <v>17</v>
      </c>
      <c r="BY56" s="174">
        <v>17</v>
      </c>
      <c r="BZ56" s="100">
        <f t="shared" si="10"/>
        <v>1748.9705882352941</v>
      </c>
      <c r="CA56" s="309"/>
      <c r="CB56" s="317"/>
      <c r="CC56" s="99">
        <v>226</v>
      </c>
      <c r="CD56" s="74">
        <f t="shared" si="19"/>
        <v>678</v>
      </c>
      <c r="CE56" s="174">
        <v>195</v>
      </c>
      <c r="CF56" s="74">
        <f t="shared" si="20"/>
        <v>585</v>
      </c>
      <c r="CG56" s="174">
        <v>1205</v>
      </c>
      <c r="CH56" s="74">
        <f t="shared" si="21"/>
        <v>7230</v>
      </c>
      <c r="CI56" s="174">
        <v>10</v>
      </c>
      <c r="CJ56" s="174">
        <v>9</v>
      </c>
      <c r="CK56" s="174">
        <v>9</v>
      </c>
      <c r="CL56" s="100">
        <f t="shared" si="22"/>
        <v>943.66666666666663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112</v>
      </c>
      <c r="DB56" s="83">
        <f t="shared" si="27"/>
        <v>392</v>
      </c>
      <c r="DC56" s="174">
        <v>52</v>
      </c>
      <c r="DD56" s="83">
        <f t="shared" si="28"/>
        <v>182</v>
      </c>
      <c r="DE56" s="174">
        <v>837</v>
      </c>
      <c r="DF56" s="83">
        <f t="shared" si="29"/>
        <v>5859</v>
      </c>
      <c r="DG56" s="174">
        <v>5</v>
      </c>
      <c r="DH56" s="174">
        <v>4</v>
      </c>
      <c r="DI56" s="174">
        <v>5</v>
      </c>
      <c r="DJ56" s="100">
        <f t="shared" si="30"/>
        <v>1286.5999999999999</v>
      </c>
      <c r="DK56" s="309"/>
      <c r="DL56" s="311"/>
      <c r="DM56" s="102">
        <v>0</v>
      </c>
      <c r="DN56" s="74">
        <f t="shared" si="31"/>
        <v>0</v>
      </c>
      <c r="DO56" s="1">
        <v>48</v>
      </c>
      <c r="DP56" s="74">
        <f t="shared" si="32"/>
        <v>180</v>
      </c>
      <c r="DQ56" s="1">
        <v>255</v>
      </c>
      <c r="DR56" s="74">
        <f t="shared" si="33"/>
        <v>1912.5</v>
      </c>
      <c r="DS56" s="1">
        <v>3</v>
      </c>
      <c r="DT56" s="1">
        <v>3</v>
      </c>
      <c r="DU56" s="110">
        <f t="shared" si="34"/>
        <v>3</v>
      </c>
      <c r="DV56" s="108">
        <f t="shared" si="35"/>
        <v>697.5</v>
      </c>
    </row>
    <row r="57" spans="8:126" ht="16.5" thickTop="1" thickBot="1" x14ac:dyDescent="0.3">
      <c r="AX57" s="193">
        <f>AV56</f>
        <v>7000384</v>
      </c>
      <c r="AY57" s="194"/>
      <c r="AZ57" s="193">
        <f>AY56</f>
        <v>1118306</v>
      </c>
      <c r="BA57" s="213">
        <f>M36-BA55</f>
        <v>0</v>
      </c>
      <c r="BC57" s="308" t="str">
        <f>C31</f>
        <v>LUNES</v>
      </c>
      <c r="BD57" s="312">
        <f>AU31</f>
        <v>42548</v>
      </c>
      <c r="BE57" s="135">
        <v>1239</v>
      </c>
      <c r="BF57" s="82">
        <f t="shared" si="36"/>
        <v>4336.5</v>
      </c>
      <c r="BG57" s="79">
        <v>279</v>
      </c>
      <c r="BH57" s="82">
        <f t="shared" si="14"/>
        <v>976.5</v>
      </c>
      <c r="BI57" s="79">
        <v>5175</v>
      </c>
      <c r="BJ57" s="82">
        <f t="shared" si="15"/>
        <v>36225</v>
      </c>
      <c r="BK57" s="79"/>
      <c r="BL57" s="174">
        <v>27</v>
      </c>
      <c r="BM57" s="174">
        <v>27</v>
      </c>
      <c r="BN57" s="119">
        <f t="shared" si="9"/>
        <v>1538.4444444444443</v>
      </c>
      <c r="BO57" s="308" t="str">
        <f>BC57</f>
        <v>LUNES</v>
      </c>
      <c r="BP57" s="314">
        <f>BD57</f>
        <v>42548</v>
      </c>
      <c r="BQ57" s="99">
        <v>1351</v>
      </c>
      <c r="BR57" s="83">
        <f t="shared" si="16"/>
        <v>4728.5</v>
      </c>
      <c r="BS57" s="174">
        <v>283</v>
      </c>
      <c r="BT57" s="83">
        <f t="shared" si="39"/>
        <v>990.5</v>
      </c>
      <c r="BU57" s="174">
        <v>6657</v>
      </c>
      <c r="BV57" s="83">
        <f t="shared" si="40"/>
        <v>46599</v>
      </c>
      <c r="BW57" s="174"/>
      <c r="BX57" s="174">
        <v>26</v>
      </c>
      <c r="BY57" s="174">
        <v>25</v>
      </c>
      <c r="BZ57" s="100">
        <f t="shared" si="10"/>
        <v>2092.7199999999998</v>
      </c>
      <c r="CA57" s="308" t="str">
        <f>BO57</f>
        <v>LUNES</v>
      </c>
      <c r="CB57" s="316">
        <f>BP57</f>
        <v>42548</v>
      </c>
      <c r="CC57" s="99">
        <v>753</v>
      </c>
      <c r="CD57" s="74">
        <f t="shared" si="19"/>
        <v>2259</v>
      </c>
      <c r="CE57" s="174">
        <v>329</v>
      </c>
      <c r="CF57" s="74">
        <f t="shared" si="20"/>
        <v>987</v>
      </c>
      <c r="CG57" s="174">
        <v>3378</v>
      </c>
      <c r="CH57" s="74">
        <f t="shared" si="21"/>
        <v>20268</v>
      </c>
      <c r="CI57" s="174"/>
      <c r="CJ57" s="174">
        <v>16</v>
      </c>
      <c r="CK57" s="174">
        <v>15</v>
      </c>
      <c r="CL57" s="100">
        <f t="shared" si="22"/>
        <v>1567.6</v>
      </c>
      <c r="CM57" s="308" t="str">
        <f>CA57</f>
        <v>LUNES</v>
      </c>
      <c r="CN57" s="318">
        <f>CB57</f>
        <v>42548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LUNES</v>
      </c>
      <c r="CZ57" s="306">
        <f>CN57</f>
        <v>42548</v>
      </c>
      <c r="DA57" s="99">
        <v>478</v>
      </c>
      <c r="DB57" s="83">
        <f t="shared" si="27"/>
        <v>1673</v>
      </c>
      <c r="DC57" s="174">
        <v>57</v>
      </c>
      <c r="DD57" s="83">
        <f t="shared" si="28"/>
        <v>199.5</v>
      </c>
      <c r="DE57" s="174">
        <v>2293</v>
      </c>
      <c r="DF57" s="83">
        <f t="shared" si="29"/>
        <v>16051</v>
      </c>
      <c r="DG57" s="174"/>
      <c r="DH57" s="174">
        <v>11</v>
      </c>
      <c r="DI57" s="174">
        <v>10</v>
      </c>
      <c r="DJ57" s="100">
        <f t="shared" si="30"/>
        <v>1792.35</v>
      </c>
      <c r="DK57" s="308" t="str">
        <f>CY57</f>
        <v>LUNES</v>
      </c>
      <c r="DL57" s="310">
        <f>CZ57</f>
        <v>42548</v>
      </c>
      <c r="DM57" s="102">
        <v>7</v>
      </c>
      <c r="DN57" s="74">
        <f t="shared" si="31"/>
        <v>26.25</v>
      </c>
      <c r="DO57" s="1">
        <v>44</v>
      </c>
      <c r="DP57" s="74">
        <f t="shared" si="32"/>
        <v>165</v>
      </c>
      <c r="DQ57" s="1">
        <v>221</v>
      </c>
      <c r="DR57" s="74">
        <f t="shared" si="33"/>
        <v>1657.5</v>
      </c>
      <c r="DS57" s="1"/>
      <c r="DT57" s="1">
        <v>2</v>
      </c>
      <c r="DU57" s="110">
        <f t="shared" si="34"/>
        <v>2</v>
      </c>
      <c r="DV57" s="108">
        <f t="shared" si="35"/>
        <v>924.375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1204</v>
      </c>
      <c r="BF58" s="82">
        <f t="shared" si="36"/>
        <v>4214</v>
      </c>
      <c r="BG58" s="79">
        <v>400</v>
      </c>
      <c r="BH58" s="82">
        <f t="shared" si="14"/>
        <v>1400</v>
      </c>
      <c r="BI58" s="79">
        <v>5896</v>
      </c>
      <c r="BJ58" s="82">
        <f t="shared" si="15"/>
        <v>41272</v>
      </c>
      <c r="BK58" s="79">
        <v>30</v>
      </c>
      <c r="BL58" s="174">
        <v>28</v>
      </c>
      <c r="BM58" s="174">
        <v>28</v>
      </c>
      <c r="BN58" s="119">
        <f t="shared" si="9"/>
        <v>1674.5</v>
      </c>
      <c r="BO58" s="309"/>
      <c r="BP58" s="315"/>
      <c r="BQ58" s="99">
        <v>1300</v>
      </c>
      <c r="BR58" s="83">
        <f t="shared" si="16"/>
        <v>4550</v>
      </c>
      <c r="BS58" s="174">
        <v>381</v>
      </c>
      <c r="BT58" s="83">
        <f t="shared" si="39"/>
        <v>1333.5</v>
      </c>
      <c r="BU58" s="174">
        <v>7023</v>
      </c>
      <c r="BV58" s="83">
        <f t="shared" si="40"/>
        <v>49161</v>
      </c>
      <c r="BW58" s="174">
        <v>28</v>
      </c>
      <c r="BX58" s="174">
        <v>26</v>
      </c>
      <c r="BY58" s="174">
        <v>26</v>
      </c>
      <c r="BZ58" s="100">
        <f t="shared" si="10"/>
        <v>2117.0961538461538</v>
      </c>
      <c r="CA58" s="309"/>
      <c r="CB58" s="317"/>
      <c r="CC58" s="99">
        <v>780</v>
      </c>
      <c r="CD58" s="74">
        <f t="shared" si="19"/>
        <v>2340</v>
      </c>
      <c r="CE58" s="174">
        <v>206</v>
      </c>
      <c r="CF58" s="74">
        <f t="shared" si="20"/>
        <v>618</v>
      </c>
      <c r="CG58" s="174">
        <v>3167</v>
      </c>
      <c r="CH58" s="74">
        <f t="shared" si="21"/>
        <v>19002</v>
      </c>
      <c r="CI58" s="174">
        <v>18</v>
      </c>
      <c r="CJ58" s="174">
        <v>16</v>
      </c>
      <c r="CK58" s="174">
        <v>16</v>
      </c>
      <c r="CL58" s="100">
        <f t="shared" si="22"/>
        <v>1372.5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498</v>
      </c>
      <c r="DB58" s="83">
        <f t="shared" si="27"/>
        <v>1743</v>
      </c>
      <c r="DC58" s="174">
        <v>80</v>
      </c>
      <c r="DD58" s="83">
        <f t="shared" si="28"/>
        <v>280</v>
      </c>
      <c r="DE58" s="174">
        <v>2657</v>
      </c>
      <c r="DF58" s="83">
        <f t="shared" si="29"/>
        <v>18599</v>
      </c>
      <c r="DG58" s="174">
        <v>11</v>
      </c>
      <c r="DH58" s="174">
        <v>10</v>
      </c>
      <c r="DI58" s="174">
        <v>10</v>
      </c>
      <c r="DJ58" s="100">
        <f t="shared" si="30"/>
        <v>2062.1999999999998</v>
      </c>
      <c r="DK58" s="309"/>
      <c r="DL58" s="311"/>
      <c r="DM58" s="102">
        <v>3</v>
      </c>
      <c r="DN58" s="74">
        <f t="shared" si="31"/>
        <v>11.25</v>
      </c>
      <c r="DO58" s="1">
        <v>108</v>
      </c>
      <c r="DP58" s="74">
        <f t="shared" si="32"/>
        <v>405</v>
      </c>
      <c r="DQ58" s="1">
        <v>341</v>
      </c>
      <c r="DR58" s="74">
        <f t="shared" si="33"/>
        <v>2557.5</v>
      </c>
      <c r="DS58" s="1">
        <v>3</v>
      </c>
      <c r="DT58" s="1">
        <v>3</v>
      </c>
      <c r="DU58" s="110">
        <f t="shared" si="34"/>
        <v>3</v>
      </c>
      <c r="DV58" s="108">
        <f t="shared" si="35"/>
        <v>991.25</v>
      </c>
    </row>
    <row r="59" spans="8:126" ht="15.75" thickTop="1" x14ac:dyDescent="0.25">
      <c r="BC59" s="308" t="str">
        <f>C32</f>
        <v>MARTES</v>
      </c>
      <c r="BD59" s="312">
        <f>AU32</f>
        <v>42549</v>
      </c>
      <c r="BE59" s="135">
        <v>1540</v>
      </c>
      <c r="BF59" s="82">
        <f t="shared" si="36"/>
        <v>5390</v>
      </c>
      <c r="BG59" s="79">
        <v>280</v>
      </c>
      <c r="BH59" s="82">
        <f t="shared" si="14"/>
        <v>980</v>
      </c>
      <c r="BI59" s="79">
        <v>5589</v>
      </c>
      <c r="BJ59" s="82">
        <f t="shared" si="15"/>
        <v>39123</v>
      </c>
      <c r="BK59" s="79"/>
      <c r="BL59" s="174">
        <v>29</v>
      </c>
      <c r="BM59" s="174">
        <v>27</v>
      </c>
      <c r="BN59" s="119">
        <f t="shared" si="9"/>
        <v>1684.9259259259259</v>
      </c>
      <c r="BO59" s="308" t="str">
        <f>BC59</f>
        <v>MARTES</v>
      </c>
      <c r="BP59" s="314">
        <f>BD59</f>
        <v>42549</v>
      </c>
      <c r="BQ59" s="99">
        <v>1565</v>
      </c>
      <c r="BR59" s="83">
        <f t="shared" si="16"/>
        <v>5477.5</v>
      </c>
      <c r="BS59" s="174">
        <v>239</v>
      </c>
      <c r="BT59" s="83">
        <f t="shared" si="39"/>
        <v>836.5</v>
      </c>
      <c r="BU59" s="174">
        <v>7091</v>
      </c>
      <c r="BV59" s="83">
        <f t="shared" si="40"/>
        <v>49637</v>
      </c>
      <c r="BW59" s="174"/>
      <c r="BX59" s="174">
        <v>29</v>
      </c>
      <c r="BY59" s="174">
        <v>25</v>
      </c>
      <c r="BZ59" s="100">
        <f t="shared" si="10"/>
        <v>2238.04</v>
      </c>
      <c r="CA59" s="308" t="str">
        <f>BO59</f>
        <v>MARTES</v>
      </c>
      <c r="CB59" s="316">
        <f>BP59</f>
        <v>42549</v>
      </c>
      <c r="CC59" s="99">
        <v>936</v>
      </c>
      <c r="CD59" s="74">
        <f t="shared" si="19"/>
        <v>2808</v>
      </c>
      <c r="CE59" s="174">
        <v>368</v>
      </c>
      <c r="CF59" s="74">
        <f t="shared" si="20"/>
        <v>1104</v>
      </c>
      <c r="CG59" s="174">
        <v>3679</v>
      </c>
      <c r="CH59" s="74">
        <f t="shared" si="21"/>
        <v>22074</v>
      </c>
      <c r="CI59" s="174"/>
      <c r="CJ59" s="174">
        <v>17</v>
      </c>
      <c r="CK59" s="174">
        <v>15</v>
      </c>
      <c r="CL59" s="100">
        <f t="shared" si="22"/>
        <v>1732.4</v>
      </c>
      <c r="CM59" s="308" t="str">
        <f>CA59</f>
        <v>MARTES</v>
      </c>
      <c r="CN59" s="318">
        <f>CB59</f>
        <v>42549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MARTES</v>
      </c>
      <c r="CZ59" s="306">
        <f>CN59</f>
        <v>42549</v>
      </c>
      <c r="DA59" s="99">
        <v>581</v>
      </c>
      <c r="DB59" s="83">
        <f t="shared" si="27"/>
        <v>2033.5</v>
      </c>
      <c r="DC59" s="174">
        <v>93</v>
      </c>
      <c r="DD59" s="83">
        <f t="shared" si="28"/>
        <v>325.5</v>
      </c>
      <c r="DE59" s="174">
        <v>2682</v>
      </c>
      <c r="DF59" s="83">
        <f t="shared" si="29"/>
        <v>18774</v>
      </c>
      <c r="DG59" s="174"/>
      <c r="DH59" s="174">
        <v>12</v>
      </c>
      <c r="DI59" s="174">
        <v>10</v>
      </c>
      <c r="DJ59" s="100">
        <f t="shared" si="30"/>
        <v>2113.3000000000002</v>
      </c>
      <c r="DK59" s="308" t="str">
        <f>CY59</f>
        <v>MARTES</v>
      </c>
      <c r="DL59" s="310">
        <f>CZ59</f>
        <v>42549</v>
      </c>
      <c r="DM59" s="102">
        <v>11</v>
      </c>
      <c r="DN59" s="74">
        <f t="shared" si="31"/>
        <v>41.25</v>
      </c>
      <c r="DO59" s="1">
        <v>92</v>
      </c>
      <c r="DP59" s="74">
        <f t="shared" si="32"/>
        <v>345</v>
      </c>
      <c r="DQ59" s="1">
        <v>304</v>
      </c>
      <c r="DR59" s="74">
        <f t="shared" si="33"/>
        <v>2280</v>
      </c>
      <c r="DS59" s="1"/>
      <c r="DT59" s="1">
        <v>3</v>
      </c>
      <c r="DU59" s="110">
        <f t="shared" si="34"/>
        <v>3</v>
      </c>
      <c r="DV59" s="108">
        <f t="shared" si="35"/>
        <v>888.75</v>
      </c>
    </row>
    <row r="60" spans="8:126" ht="15.75" thickBot="1" x14ac:dyDescent="0.3">
      <c r="BC60" s="309"/>
      <c r="BD60" s="313"/>
      <c r="BE60" s="135">
        <v>1372</v>
      </c>
      <c r="BF60" s="82">
        <f t="shared" si="36"/>
        <v>4802</v>
      </c>
      <c r="BG60" s="79">
        <v>470</v>
      </c>
      <c r="BH60" s="82">
        <f t="shared" si="14"/>
        <v>1645</v>
      </c>
      <c r="BI60" s="79">
        <v>6174</v>
      </c>
      <c r="BJ60" s="82">
        <f t="shared" si="15"/>
        <v>43218</v>
      </c>
      <c r="BK60" s="79">
        <v>31</v>
      </c>
      <c r="BL60" s="174">
        <v>32</v>
      </c>
      <c r="BM60" s="174">
        <v>30</v>
      </c>
      <c r="BN60" s="119">
        <f t="shared" si="9"/>
        <v>1655.5</v>
      </c>
      <c r="BO60" s="309"/>
      <c r="BP60" s="315"/>
      <c r="BQ60" s="99">
        <v>1615</v>
      </c>
      <c r="BR60" s="83">
        <f t="shared" si="16"/>
        <v>5652.5</v>
      </c>
      <c r="BS60" s="174">
        <v>348</v>
      </c>
      <c r="BT60" s="83">
        <f t="shared" si="39"/>
        <v>1218</v>
      </c>
      <c r="BU60" s="174">
        <v>8105</v>
      </c>
      <c r="BV60" s="83">
        <f t="shared" si="40"/>
        <v>56735</v>
      </c>
      <c r="BW60" s="174">
        <v>31</v>
      </c>
      <c r="BX60" s="174">
        <v>32</v>
      </c>
      <c r="BY60" s="174">
        <v>30</v>
      </c>
      <c r="BZ60" s="100">
        <f t="shared" si="10"/>
        <v>2120.1833333333334</v>
      </c>
      <c r="CA60" s="309"/>
      <c r="CB60" s="317"/>
      <c r="CC60" s="99">
        <v>853</v>
      </c>
      <c r="CD60" s="74">
        <f t="shared" si="19"/>
        <v>2559</v>
      </c>
      <c r="CE60" s="174">
        <v>264</v>
      </c>
      <c r="CF60" s="74">
        <f t="shared" si="20"/>
        <v>792</v>
      </c>
      <c r="CG60" s="174">
        <v>3353</v>
      </c>
      <c r="CH60" s="74">
        <f t="shared" si="21"/>
        <v>20118</v>
      </c>
      <c r="CI60" s="174">
        <v>21</v>
      </c>
      <c r="CJ60" s="174">
        <v>18</v>
      </c>
      <c r="CK60" s="174">
        <v>17</v>
      </c>
      <c r="CL60" s="100">
        <f t="shared" si="22"/>
        <v>1380.5294117647059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606</v>
      </c>
      <c r="DB60" s="83">
        <f t="shared" si="27"/>
        <v>2121</v>
      </c>
      <c r="DC60" s="174">
        <v>88</v>
      </c>
      <c r="DD60" s="83">
        <f t="shared" si="28"/>
        <v>308</v>
      </c>
      <c r="DE60" s="174">
        <v>3103</v>
      </c>
      <c r="DF60" s="83">
        <f t="shared" si="29"/>
        <v>21721</v>
      </c>
      <c r="DG60" s="174">
        <v>13</v>
      </c>
      <c r="DH60" s="174">
        <v>13</v>
      </c>
      <c r="DI60" s="174">
        <v>12</v>
      </c>
      <c r="DJ60" s="100">
        <f t="shared" si="30"/>
        <v>2012.5</v>
      </c>
      <c r="DK60" s="309"/>
      <c r="DL60" s="311"/>
      <c r="DM60" s="102">
        <v>7</v>
      </c>
      <c r="DN60" s="74">
        <f t="shared" si="31"/>
        <v>26.25</v>
      </c>
      <c r="DO60" s="1">
        <v>78</v>
      </c>
      <c r="DP60" s="74">
        <f t="shared" si="32"/>
        <v>292.5</v>
      </c>
      <c r="DQ60" s="1">
        <v>293</v>
      </c>
      <c r="DR60" s="74">
        <f t="shared" si="33"/>
        <v>2197.5</v>
      </c>
      <c r="DS60" s="1">
        <v>3</v>
      </c>
      <c r="DT60" s="1">
        <v>3</v>
      </c>
      <c r="DU60" s="110">
        <f t="shared" si="34"/>
        <v>3</v>
      </c>
      <c r="DV60" s="108">
        <f t="shared" si="35"/>
        <v>838.75</v>
      </c>
    </row>
    <row r="61" spans="8:126" x14ac:dyDescent="0.25">
      <c r="BC61" s="308" t="str">
        <f>C33</f>
        <v>MIERCOLES</v>
      </c>
      <c r="BD61" s="312">
        <f>AU33</f>
        <v>42550</v>
      </c>
      <c r="BE61" s="135">
        <v>1649</v>
      </c>
      <c r="BF61" s="82">
        <f t="shared" si="36"/>
        <v>5771.5</v>
      </c>
      <c r="BG61" s="79">
        <v>303</v>
      </c>
      <c r="BH61" s="82">
        <f t="shared" si="14"/>
        <v>1060.5</v>
      </c>
      <c r="BI61" s="79">
        <v>5683</v>
      </c>
      <c r="BJ61" s="82">
        <f t="shared" si="15"/>
        <v>39781</v>
      </c>
      <c r="BK61" s="79"/>
      <c r="BL61" s="174">
        <v>30</v>
      </c>
      <c r="BM61" s="174">
        <v>30</v>
      </c>
      <c r="BN61" s="119">
        <f t="shared" si="9"/>
        <v>1553.7666666666667</v>
      </c>
      <c r="BO61" s="308" t="str">
        <f>BC61</f>
        <v>MIERCOLES</v>
      </c>
      <c r="BP61" s="314">
        <f>BD61</f>
        <v>42550</v>
      </c>
      <c r="BQ61" s="99">
        <v>1775</v>
      </c>
      <c r="BR61" s="83">
        <f t="shared" si="16"/>
        <v>6212.5</v>
      </c>
      <c r="BS61" s="174">
        <v>276</v>
      </c>
      <c r="BT61" s="83">
        <f t="shared" si="39"/>
        <v>966</v>
      </c>
      <c r="BU61" s="174">
        <v>7834</v>
      </c>
      <c r="BV61" s="83">
        <f t="shared" si="40"/>
        <v>54838</v>
      </c>
      <c r="BW61" s="174"/>
      <c r="BX61" s="174">
        <v>30</v>
      </c>
      <c r="BY61" s="174">
        <v>30</v>
      </c>
      <c r="BZ61" s="100">
        <f t="shared" si="10"/>
        <v>2067.2166666666667</v>
      </c>
      <c r="CA61" s="308" t="str">
        <f>BO61</f>
        <v>MIERCOLES</v>
      </c>
      <c r="CB61" s="316">
        <f>BP61</f>
        <v>42550</v>
      </c>
      <c r="CC61" s="99">
        <v>1120</v>
      </c>
      <c r="CD61" s="74">
        <f t="shared" si="19"/>
        <v>3360</v>
      </c>
      <c r="CE61" s="174">
        <v>333</v>
      </c>
      <c r="CF61" s="74">
        <f t="shared" si="20"/>
        <v>999</v>
      </c>
      <c r="CG61" s="174">
        <v>3950</v>
      </c>
      <c r="CH61" s="74">
        <f t="shared" si="21"/>
        <v>23700</v>
      </c>
      <c r="CI61" s="174"/>
      <c r="CJ61" s="174">
        <v>19</v>
      </c>
      <c r="CK61" s="174">
        <v>19</v>
      </c>
      <c r="CL61" s="100">
        <f t="shared" si="22"/>
        <v>1476.7894736842106</v>
      </c>
      <c r="CM61" s="308" t="str">
        <f>CA61</f>
        <v>MIERCOLES</v>
      </c>
      <c r="CN61" s="318">
        <f>CB61</f>
        <v>42550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MIERCOLES</v>
      </c>
      <c r="CZ61" s="306">
        <f>CN61</f>
        <v>42550</v>
      </c>
      <c r="DA61" s="99">
        <v>572</v>
      </c>
      <c r="DB61" s="83">
        <f t="shared" si="27"/>
        <v>2002</v>
      </c>
      <c r="DC61" s="174">
        <v>63</v>
      </c>
      <c r="DD61" s="83">
        <f t="shared" si="28"/>
        <v>220.5</v>
      </c>
      <c r="DE61" s="174">
        <v>2520</v>
      </c>
      <c r="DF61" s="83">
        <f t="shared" si="29"/>
        <v>17640</v>
      </c>
      <c r="DG61" s="174"/>
      <c r="DH61" s="174">
        <v>13</v>
      </c>
      <c r="DI61" s="174">
        <v>13</v>
      </c>
      <c r="DJ61" s="100">
        <f t="shared" si="30"/>
        <v>1527.8846153846155</v>
      </c>
      <c r="DK61" s="308" t="str">
        <f>CY61</f>
        <v>MIERCOLES</v>
      </c>
      <c r="DL61" s="310">
        <f>CZ61</f>
        <v>42550</v>
      </c>
      <c r="DM61" s="102">
        <v>16</v>
      </c>
      <c r="DN61" s="74">
        <f t="shared" si="31"/>
        <v>60</v>
      </c>
      <c r="DO61" s="1">
        <v>126</v>
      </c>
      <c r="DP61" s="74">
        <f t="shared" si="32"/>
        <v>472.5</v>
      </c>
      <c r="DQ61" s="1">
        <v>373</v>
      </c>
      <c r="DR61" s="74">
        <f t="shared" si="33"/>
        <v>2797.5</v>
      </c>
      <c r="DS61" s="1"/>
      <c r="DT61" s="1">
        <v>3</v>
      </c>
      <c r="DU61" s="110">
        <f t="shared" si="34"/>
        <v>3</v>
      </c>
      <c r="DV61" s="108">
        <f t="shared" si="35"/>
        <v>1110</v>
      </c>
    </row>
    <row r="62" spans="8:126" ht="15.75" thickBot="1" x14ac:dyDescent="0.3">
      <c r="BC62" s="309"/>
      <c r="BD62" s="313"/>
      <c r="BE62" s="135">
        <v>1454</v>
      </c>
      <c r="BF62" s="82">
        <f t="shared" si="36"/>
        <v>5089</v>
      </c>
      <c r="BG62" s="79">
        <v>524</v>
      </c>
      <c r="BH62" s="82">
        <f t="shared" si="14"/>
        <v>1834</v>
      </c>
      <c r="BI62" s="79">
        <v>6233</v>
      </c>
      <c r="BJ62" s="82">
        <f t="shared" si="15"/>
        <v>43631</v>
      </c>
      <c r="BK62" s="79">
        <v>33</v>
      </c>
      <c r="BL62" s="174">
        <v>32</v>
      </c>
      <c r="BM62" s="174">
        <v>30</v>
      </c>
      <c r="BN62" s="119">
        <f t="shared" si="9"/>
        <v>1685.1333333333334</v>
      </c>
      <c r="BO62" s="309"/>
      <c r="BP62" s="315"/>
      <c r="BQ62" s="99">
        <v>1419</v>
      </c>
      <c r="BR62" s="83">
        <f t="shared" si="16"/>
        <v>4966.5</v>
      </c>
      <c r="BS62" s="174">
        <v>266</v>
      </c>
      <c r="BT62" s="83">
        <f t="shared" si="39"/>
        <v>931</v>
      </c>
      <c r="BU62" s="174">
        <v>7060</v>
      </c>
      <c r="BV62" s="83">
        <f t="shared" si="40"/>
        <v>49420</v>
      </c>
      <c r="BW62" s="174">
        <v>30</v>
      </c>
      <c r="BX62" s="174">
        <v>27</v>
      </c>
      <c r="BY62" s="174">
        <v>30</v>
      </c>
      <c r="BZ62" s="100">
        <f t="shared" si="10"/>
        <v>1843.9166666666667</v>
      </c>
      <c r="CA62" s="309"/>
      <c r="CB62" s="317"/>
      <c r="CC62" s="99">
        <v>853</v>
      </c>
      <c r="CD62" s="74">
        <f t="shared" si="19"/>
        <v>2559</v>
      </c>
      <c r="CE62" s="174">
        <v>200</v>
      </c>
      <c r="CF62" s="74">
        <f t="shared" si="20"/>
        <v>600</v>
      </c>
      <c r="CG62" s="174">
        <v>3441</v>
      </c>
      <c r="CH62" s="74">
        <f t="shared" si="21"/>
        <v>20646</v>
      </c>
      <c r="CI62" s="174">
        <v>19</v>
      </c>
      <c r="CJ62" s="174">
        <v>17</v>
      </c>
      <c r="CK62" s="174">
        <v>19</v>
      </c>
      <c r="CL62" s="100">
        <f t="shared" si="22"/>
        <v>1252.8947368421052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532</v>
      </c>
      <c r="DB62" s="83">
        <f t="shared" si="27"/>
        <v>1862</v>
      </c>
      <c r="DC62" s="174">
        <v>83</v>
      </c>
      <c r="DD62" s="83">
        <f t="shared" si="28"/>
        <v>290.5</v>
      </c>
      <c r="DE62" s="174">
        <v>2935</v>
      </c>
      <c r="DF62" s="83">
        <f t="shared" si="29"/>
        <v>20545</v>
      </c>
      <c r="DG62" s="174">
        <v>13</v>
      </c>
      <c r="DH62" s="174">
        <v>12</v>
      </c>
      <c r="DI62" s="174">
        <v>13</v>
      </c>
      <c r="DJ62" s="100">
        <f t="shared" si="30"/>
        <v>1745.9615384615386</v>
      </c>
      <c r="DK62" s="309"/>
      <c r="DL62" s="311"/>
      <c r="DM62" s="102">
        <v>13</v>
      </c>
      <c r="DN62" s="74">
        <f t="shared" si="31"/>
        <v>48.75</v>
      </c>
      <c r="DO62" s="1">
        <v>122</v>
      </c>
      <c r="DP62" s="74">
        <f t="shared" si="32"/>
        <v>457.5</v>
      </c>
      <c r="DQ62" s="1">
        <v>374</v>
      </c>
      <c r="DR62" s="74">
        <f t="shared" si="33"/>
        <v>2805</v>
      </c>
      <c r="DS62" s="1">
        <v>3</v>
      </c>
      <c r="DT62" s="1">
        <v>3</v>
      </c>
      <c r="DU62" s="110">
        <f t="shared" si="34"/>
        <v>3</v>
      </c>
      <c r="DV62" s="108">
        <f t="shared" si="35"/>
        <v>1103.75</v>
      </c>
    </row>
    <row r="63" spans="8:126" x14ac:dyDescent="0.25">
      <c r="BC63" s="308" t="str">
        <f>C34</f>
        <v>JUEVES</v>
      </c>
      <c r="BD63" s="312">
        <f>AU34</f>
        <v>42551</v>
      </c>
      <c r="BE63" s="135">
        <v>1556</v>
      </c>
      <c r="BF63" s="82">
        <f t="shared" si="36"/>
        <v>5446</v>
      </c>
      <c r="BG63" s="79">
        <v>367</v>
      </c>
      <c r="BH63" s="82">
        <f t="shared" si="14"/>
        <v>1284.5</v>
      </c>
      <c r="BI63" s="79">
        <v>5754</v>
      </c>
      <c r="BJ63" s="82">
        <f t="shared" si="15"/>
        <v>40278</v>
      </c>
      <c r="BK63" s="79"/>
      <c r="BL63" s="174">
        <v>30</v>
      </c>
      <c r="BM63" s="174">
        <v>30</v>
      </c>
      <c r="BN63" s="119">
        <f t="shared" si="9"/>
        <v>1566.95</v>
      </c>
      <c r="BO63" s="308" t="str">
        <f t="shared" ref="BO63:BP65" si="47">BC63</f>
        <v>JUEVES</v>
      </c>
      <c r="BP63" s="314">
        <f t="shared" si="47"/>
        <v>42551</v>
      </c>
      <c r="BQ63" s="99">
        <v>1814</v>
      </c>
      <c r="BR63" s="83">
        <f t="shared" si="16"/>
        <v>6349</v>
      </c>
      <c r="BS63" s="174">
        <v>214</v>
      </c>
      <c r="BT63" s="83">
        <f t="shared" si="39"/>
        <v>749</v>
      </c>
      <c r="BU63" s="174">
        <v>7108</v>
      </c>
      <c r="BV63" s="83">
        <f t="shared" si="40"/>
        <v>49756</v>
      </c>
      <c r="BW63" s="174"/>
      <c r="BX63" s="174">
        <v>26</v>
      </c>
      <c r="BY63" s="174">
        <v>28</v>
      </c>
      <c r="BZ63" s="100">
        <f t="shared" si="10"/>
        <v>2030.5</v>
      </c>
      <c r="CA63" s="308" t="str">
        <f t="shared" ref="CA63:CB65" si="48">BO63</f>
        <v>JUEVES</v>
      </c>
      <c r="CB63" s="316">
        <f t="shared" si="48"/>
        <v>42551</v>
      </c>
      <c r="CC63" s="99">
        <v>1076</v>
      </c>
      <c r="CD63" s="74">
        <f t="shared" si="19"/>
        <v>3228</v>
      </c>
      <c r="CE63" s="174">
        <v>311</v>
      </c>
      <c r="CF63" s="74">
        <f t="shared" si="20"/>
        <v>933</v>
      </c>
      <c r="CG63" s="174">
        <v>3947</v>
      </c>
      <c r="CH63" s="74">
        <f t="shared" si="21"/>
        <v>23682</v>
      </c>
      <c r="CI63" s="174"/>
      <c r="CJ63" s="174">
        <v>21</v>
      </c>
      <c r="CK63" s="174">
        <v>20</v>
      </c>
      <c r="CL63" s="100">
        <f t="shared" si="22"/>
        <v>1392.15</v>
      </c>
      <c r="CM63" s="308" t="str">
        <f t="shared" ref="CM63:CN65" si="49">CA63</f>
        <v>JUEVES</v>
      </c>
      <c r="CN63" s="318">
        <f t="shared" si="49"/>
        <v>42551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:CZ65" si="50">CM63</f>
        <v>JUEVES</v>
      </c>
      <c r="CZ63" s="306">
        <f t="shared" si="50"/>
        <v>42551</v>
      </c>
      <c r="DA63" s="99">
        <v>531</v>
      </c>
      <c r="DB63" s="83">
        <f t="shared" si="27"/>
        <v>1858.5</v>
      </c>
      <c r="DC63" s="174">
        <v>52</v>
      </c>
      <c r="DD63" s="83">
        <f t="shared" si="28"/>
        <v>182</v>
      </c>
      <c r="DE63" s="174">
        <v>2575</v>
      </c>
      <c r="DF63" s="83">
        <f t="shared" si="29"/>
        <v>18025</v>
      </c>
      <c r="DG63" s="174"/>
      <c r="DH63" s="174">
        <v>12</v>
      </c>
      <c r="DI63" s="174">
        <v>12</v>
      </c>
      <c r="DJ63" s="100">
        <f t="shared" si="30"/>
        <v>1672.125</v>
      </c>
      <c r="DK63" s="308" t="str">
        <f t="shared" ref="DK63:DL65" si="51">CY63</f>
        <v>JUEVES</v>
      </c>
      <c r="DL63" s="310">
        <f t="shared" si="51"/>
        <v>42551</v>
      </c>
      <c r="DM63" s="102">
        <v>8</v>
      </c>
      <c r="DN63" s="74">
        <f t="shared" si="31"/>
        <v>30</v>
      </c>
      <c r="DO63" s="1">
        <v>66</v>
      </c>
      <c r="DP63" s="74">
        <f t="shared" si="32"/>
        <v>247.5</v>
      </c>
      <c r="DQ63" s="1">
        <v>336</v>
      </c>
      <c r="DR63" s="74">
        <f t="shared" si="33"/>
        <v>2520</v>
      </c>
      <c r="DS63" s="1"/>
      <c r="DT63" s="1">
        <v>2</v>
      </c>
      <c r="DU63" s="110">
        <f t="shared" si="34"/>
        <v>2</v>
      </c>
      <c r="DV63" s="108">
        <f t="shared" si="35"/>
        <v>1398.75</v>
      </c>
    </row>
    <row r="64" spans="8:126" ht="15.75" thickBot="1" x14ac:dyDescent="0.3">
      <c r="BC64" s="309"/>
      <c r="BD64" s="313"/>
      <c r="BE64" s="135">
        <v>1443</v>
      </c>
      <c r="BF64" s="82">
        <f t="shared" si="36"/>
        <v>5050.5</v>
      </c>
      <c r="BG64" s="79">
        <v>519</v>
      </c>
      <c r="BH64" s="82">
        <f t="shared" si="14"/>
        <v>1816.5</v>
      </c>
      <c r="BI64" s="79">
        <v>6134</v>
      </c>
      <c r="BJ64" s="82">
        <f t="shared" si="15"/>
        <v>42938</v>
      </c>
      <c r="BK64" s="79">
        <v>30</v>
      </c>
      <c r="BL64" s="174">
        <v>30</v>
      </c>
      <c r="BM64" s="174">
        <v>30</v>
      </c>
      <c r="BN64" s="119">
        <f t="shared" si="9"/>
        <v>1660.1666666666667</v>
      </c>
      <c r="BO64" s="309"/>
      <c r="BP64" s="315"/>
      <c r="BQ64" s="99">
        <v>1437</v>
      </c>
      <c r="BR64" s="83">
        <f t="shared" si="16"/>
        <v>5029.5</v>
      </c>
      <c r="BS64" s="174">
        <v>271</v>
      </c>
      <c r="BT64" s="83">
        <f t="shared" si="39"/>
        <v>948.5</v>
      </c>
      <c r="BU64" s="174">
        <v>7480</v>
      </c>
      <c r="BV64" s="83">
        <f t="shared" si="40"/>
        <v>52360</v>
      </c>
      <c r="BW64" s="174">
        <v>28</v>
      </c>
      <c r="BX64" s="174">
        <v>27</v>
      </c>
      <c r="BY64" s="174">
        <v>28</v>
      </c>
      <c r="BZ64" s="100">
        <f t="shared" si="10"/>
        <v>2083.5</v>
      </c>
      <c r="CA64" s="309"/>
      <c r="CB64" s="317"/>
      <c r="CC64" s="99">
        <v>794</v>
      </c>
      <c r="CD64" s="74">
        <f t="shared" si="19"/>
        <v>2382</v>
      </c>
      <c r="CE64" s="174">
        <v>273</v>
      </c>
      <c r="CF64" s="74">
        <f t="shared" si="20"/>
        <v>819</v>
      </c>
      <c r="CG64" s="174">
        <v>3493</v>
      </c>
      <c r="CH64" s="74">
        <f t="shared" si="21"/>
        <v>20958</v>
      </c>
      <c r="CI64" s="174">
        <v>18</v>
      </c>
      <c r="CJ64" s="174">
        <v>17</v>
      </c>
      <c r="CK64" s="174">
        <v>17</v>
      </c>
      <c r="CL64" s="100">
        <f t="shared" si="22"/>
        <v>1421.1176470588234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>
        <v>597</v>
      </c>
      <c r="DB64" s="83">
        <f t="shared" si="27"/>
        <v>2089.5</v>
      </c>
      <c r="DC64" s="174">
        <v>59</v>
      </c>
      <c r="DD64" s="83">
        <f t="shared" si="28"/>
        <v>206.5</v>
      </c>
      <c r="DE64" s="174">
        <v>3129</v>
      </c>
      <c r="DF64" s="83">
        <f t="shared" si="29"/>
        <v>21903</v>
      </c>
      <c r="DG64" s="174">
        <v>14</v>
      </c>
      <c r="DH64" s="174">
        <v>14</v>
      </c>
      <c r="DI64" s="174">
        <v>12</v>
      </c>
      <c r="DJ64" s="100">
        <f t="shared" si="30"/>
        <v>2016.5833333333333</v>
      </c>
      <c r="DK64" s="309"/>
      <c r="DL64" s="311"/>
      <c r="DM64" s="102">
        <v>7</v>
      </c>
      <c r="DN64" s="74">
        <f t="shared" si="31"/>
        <v>26.25</v>
      </c>
      <c r="DO64" s="1">
        <v>76</v>
      </c>
      <c r="DP64" s="74">
        <f t="shared" si="32"/>
        <v>285</v>
      </c>
      <c r="DQ64" s="1">
        <v>338</v>
      </c>
      <c r="DR64" s="74">
        <f t="shared" si="33"/>
        <v>2535</v>
      </c>
      <c r="DS64" s="1">
        <v>2</v>
      </c>
      <c r="DT64" s="1">
        <v>2</v>
      </c>
      <c r="DU64" s="110">
        <f t="shared" si="34"/>
        <v>2</v>
      </c>
      <c r="DV64" s="108">
        <f t="shared" si="35"/>
        <v>1423.125</v>
      </c>
    </row>
    <row r="65" spans="55:126" x14ac:dyDescent="0.25">
      <c r="BC65" s="308">
        <f>C35</f>
        <v>0</v>
      </c>
      <c r="BD65" s="312">
        <f>AU35</f>
        <v>0</v>
      </c>
      <c r="BE65" s="135"/>
      <c r="BF65" s="82">
        <f t="shared" si="36"/>
        <v>0</v>
      </c>
      <c r="BG65" s="79"/>
      <c r="BH65" s="82">
        <f t="shared" si="14"/>
        <v>0</v>
      </c>
      <c r="BI65" s="79"/>
      <c r="BJ65" s="82">
        <f t="shared" si="15"/>
        <v>0</v>
      </c>
      <c r="BK65" s="79"/>
      <c r="BL65" s="174"/>
      <c r="BM65" s="174"/>
      <c r="BN65" s="119" t="e">
        <f t="shared" si="9"/>
        <v>#DIV/0!</v>
      </c>
      <c r="BO65" s="308">
        <f t="shared" ref="BO65" si="52">BC65</f>
        <v>0</v>
      </c>
      <c r="BP65" s="314">
        <f t="shared" si="47"/>
        <v>0</v>
      </c>
      <c r="BQ65" s="99"/>
      <c r="BR65" s="83">
        <f t="shared" si="16"/>
        <v>0</v>
      </c>
      <c r="BS65" s="174"/>
      <c r="BT65" s="83">
        <f t="shared" si="39"/>
        <v>0</v>
      </c>
      <c r="BU65" s="174"/>
      <c r="BV65" s="83">
        <f t="shared" si="40"/>
        <v>0</v>
      </c>
      <c r="BW65" s="174"/>
      <c r="BX65" s="174"/>
      <c r="BY65" s="174"/>
      <c r="BZ65" s="100" t="e">
        <f t="shared" si="10"/>
        <v>#DIV/0!</v>
      </c>
      <c r="CA65" s="308">
        <f t="shared" ref="CA65" si="53">BO65</f>
        <v>0</v>
      </c>
      <c r="CB65" s="316">
        <f t="shared" si="48"/>
        <v>0</v>
      </c>
      <c r="CC65" s="99"/>
      <c r="CD65" s="74">
        <f t="shared" si="19"/>
        <v>0</v>
      </c>
      <c r="CE65" s="174"/>
      <c r="CF65" s="74">
        <f t="shared" si="20"/>
        <v>0</v>
      </c>
      <c r="CG65" s="174"/>
      <c r="CH65" s="74">
        <f t="shared" si="21"/>
        <v>0</v>
      </c>
      <c r="CI65" s="174"/>
      <c r="CJ65" s="174"/>
      <c r="CK65" s="174"/>
      <c r="CL65" s="100" t="e">
        <f t="shared" si="22"/>
        <v>#DIV/0!</v>
      </c>
      <c r="CM65" s="308">
        <f t="shared" ref="CM65" si="54">CA65</f>
        <v>0</v>
      </c>
      <c r="CN65" s="318">
        <f t="shared" si="49"/>
        <v>0</v>
      </c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>
        <f t="shared" ref="CY65" si="55">CM65</f>
        <v>0</v>
      </c>
      <c r="CZ65" s="306">
        <f t="shared" si="50"/>
        <v>0</v>
      </c>
      <c r="DA65" s="99"/>
      <c r="DB65" s="83">
        <f t="shared" si="27"/>
        <v>0</v>
      </c>
      <c r="DC65" s="174"/>
      <c r="DD65" s="83">
        <f t="shared" si="28"/>
        <v>0</v>
      </c>
      <c r="DE65" s="174"/>
      <c r="DF65" s="83">
        <f t="shared" si="29"/>
        <v>0</v>
      </c>
      <c r="DG65" s="174"/>
      <c r="DH65" s="174"/>
      <c r="DI65" s="174"/>
      <c r="DJ65" s="100" t="e">
        <f t="shared" si="30"/>
        <v>#DIV/0!</v>
      </c>
      <c r="DK65" s="308">
        <f t="shared" ref="DK65" si="56">CY65</f>
        <v>0</v>
      </c>
      <c r="DL65" s="310">
        <f t="shared" si="51"/>
        <v>0</v>
      </c>
      <c r="DM65" s="102"/>
      <c r="DN65" s="74">
        <f t="shared" si="31"/>
        <v>0</v>
      </c>
      <c r="DO65" s="1"/>
      <c r="DP65" s="74">
        <f t="shared" si="32"/>
        <v>0</v>
      </c>
      <c r="DQ65" s="1"/>
      <c r="DR65" s="74">
        <f t="shared" si="33"/>
        <v>0</v>
      </c>
      <c r="DS65" s="1"/>
      <c r="DT65" s="1"/>
      <c r="DU65" s="110">
        <f t="shared" si="34"/>
        <v>0</v>
      </c>
      <c r="DV65" s="108" t="e">
        <f t="shared" si="35"/>
        <v>#DIV/0!</v>
      </c>
    </row>
    <row r="66" spans="55:126" ht="15.75" thickBot="1" x14ac:dyDescent="0.3">
      <c r="BC66" s="309"/>
      <c r="BD66" s="313"/>
      <c r="BE66" s="95"/>
      <c r="BF66" s="82">
        <f t="shared" si="36"/>
        <v>0</v>
      </c>
      <c r="BG66" s="96"/>
      <c r="BH66" s="82">
        <f t="shared" si="14"/>
        <v>0</v>
      </c>
      <c r="BI66" s="96"/>
      <c r="BJ66" s="82">
        <f t="shared" si="15"/>
        <v>0</v>
      </c>
      <c r="BK66" s="96"/>
      <c r="BL66" s="97"/>
      <c r="BM66" s="97"/>
      <c r="BN66" s="119" t="e">
        <f t="shared" si="9"/>
        <v>#DIV/0!</v>
      </c>
      <c r="BO66" s="309"/>
      <c r="BP66" s="315"/>
      <c r="BQ66" s="120"/>
      <c r="BR66" s="83">
        <f t="shared" si="16"/>
        <v>0</v>
      </c>
      <c r="BS66" s="174"/>
      <c r="BT66" s="83">
        <f t="shared" si="39"/>
        <v>0</v>
      </c>
      <c r="BU66" s="174"/>
      <c r="BV66" s="83">
        <f t="shared" si="40"/>
        <v>0</v>
      </c>
      <c r="BW66" s="174"/>
      <c r="BX66" s="141"/>
      <c r="BY66" s="174"/>
      <c r="BZ66" s="100" t="e">
        <f t="shared" si="10"/>
        <v>#DIV/0!</v>
      </c>
      <c r="CA66" s="309"/>
      <c r="CB66" s="317"/>
      <c r="CC66" s="99"/>
      <c r="CD66" s="74">
        <f t="shared" si="19"/>
        <v>0</v>
      </c>
      <c r="CE66" s="174"/>
      <c r="CF66" s="74">
        <f t="shared" si="20"/>
        <v>0</v>
      </c>
      <c r="CG66" s="174"/>
      <c r="CH66" s="74">
        <f t="shared" si="21"/>
        <v>0</v>
      </c>
      <c r="CI66" s="174"/>
      <c r="CJ66" s="141"/>
      <c r="CK66" s="174"/>
      <c r="CL66" s="100" t="e">
        <f t="shared" si="22"/>
        <v>#DIV/0!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/>
      <c r="DB66" s="83">
        <f t="shared" si="27"/>
        <v>0</v>
      </c>
      <c r="DC66" s="174"/>
      <c r="DD66" s="83">
        <f t="shared" si="28"/>
        <v>0</v>
      </c>
      <c r="DE66" s="174"/>
      <c r="DF66" s="83">
        <f t="shared" si="29"/>
        <v>0</v>
      </c>
      <c r="DG66" s="174"/>
      <c r="DH66" s="141"/>
      <c r="DI66" s="174"/>
      <c r="DJ66" s="100" t="e">
        <f t="shared" si="30"/>
        <v>#DIV/0!</v>
      </c>
      <c r="DK66" s="309"/>
      <c r="DL66" s="311"/>
      <c r="DM66" s="103"/>
      <c r="DN66" s="87">
        <f t="shared" si="31"/>
        <v>0</v>
      </c>
      <c r="DO66" s="84"/>
      <c r="DP66" s="87">
        <f t="shared" si="32"/>
        <v>0</v>
      </c>
      <c r="DQ66" s="84"/>
      <c r="DR66" s="87">
        <f t="shared" si="33"/>
        <v>0</v>
      </c>
      <c r="DS66" s="84"/>
      <c r="DT66" s="84"/>
      <c r="DU66" s="110">
        <f t="shared" si="34"/>
        <v>0</v>
      </c>
      <c r="DV66" s="108" t="e">
        <f t="shared" si="35"/>
        <v>#DIV/0!</v>
      </c>
    </row>
    <row r="67" spans="55:126" ht="15.75" thickBot="1" x14ac:dyDescent="0.3">
      <c r="BD67" s="122" t="s">
        <v>28</v>
      </c>
      <c r="BE67" s="286">
        <f t="shared" ref="BE67:BM67" si="57">SUM(BE5:BE66)</f>
        <v>81447</v>
      </c>
      <c r="BF67" s="82">
        <f t="shared" si="36"/>
        <v>285064.5</v>
      </c>
      <c r="BG67" s="93">
        <f t="shared" si="57"/>
        <v>22330</v>
      </c>
      <c r="BH67" s="82">
        <f t="shared" si="14"/>
        <v>78155</v>
      </c>
      <c r="BI67" s="93">
        <f t="shared" si="57"/>
        <v>310528</v>
      </c>
      <c r="BJ67" s="82">
        <f t="shared" si="15"/>
        <v>2173696</v>
      </c>
      <c r="BK67" s="93">
        <f t="shared" si="57"/>
        <v>850</v>
      </c>
      <c r="BL67" s="94">
        <f t="shared" si="57"/>
        <v>1539</v>
      </c>
      <c r="BM67" s="121">
        <f t="shared" si="57"/>
        <v>1604</v>
      </c>
      <c r="BN67" s="119">
        <f t="shared" si="9"/>
        <v>1581.6181421446383</v>
      </c>
      <c r="BO67" s="127"/>
      <c r="BP67" s="131" t="s">
        <v>28</v>
      </c>
      <c r="BQ67" s="101">
        <f>SUM(BQ5:BQ66)</f>
        <v>87858</v>
      </c>
      <c r="BR67" s="83">
        <f t="shared" si="16"/>
        <v>307503</v>
      </c>
      <c r="BS67" s="80">
        <f>SUM(BS5:BS66)</f>
        <v>16645</v>
      </c>
      <c r="BT67" s="83">
        <f t="shared" si="39"/>
        <v>58257.5</v>
      </c>
      <c r="BU67" s="80">
        <f>SUM(BU5:BU66)</f>
        <v>411597</v>
      </c>
      <c r="BV67" s="83">
        <f t="shared" si="40"/>
        <v>2881179</v>
      </c>
      <c r="BW67" s="76">
        <f>SUM(BW5:BW66)</f>
        <v>810</v>
      </c>
      <c r="BX67" s="142">
        <f>SUM(BX5:BX66)</f>
        <v>1473</v>
      </c>
      <c r="BY67" s="86">
        <f>SUM(BY5:BY66)</f>
        <v>1604</v>
      </c>
      <c r="BZ67" s="100">
        <f t="shared" si="10"/>
        <v>2024.2764962593517</v>
      </c>
      <c r="CB67" s="122" t="s">
        <v>28</v>
      </c>
      <c r="CC67" s="101">
        <f>SUM(CC5:CC66)</f>
        <v>44570</v>
      </c>
      <c r="CD67" s="74">
        <f t="shared" si="19"/>
        <v>133710</v>
      </c>
      <c r="CE67" s="80">
        <f>SUM(CE5:CE66)</f>
        <v>14517</v>
      </c>
      <c r="CF67" s="74">
        <f t="shared" si="20"/>
        <v>43551</v>
      </c>
      <c r="CG67" s="80">
        <f>SUM(CG5:CG66)</f>
        <v>173153</v>
      </c>
      <c r="CH67" s="74">
        <f t="shared" si="21"/>
        <v>1038918</v>
      </c>
      <c r="CI67" s="80">
        <f>SUM(CI5:CI66)</f>
        <v>487</v>
      </c>
      <c r="CJ67" s="174">
        <f>SUM(CJ5:CJ66)</f>
        <v>839</v>
      </c>
      <c r="CK67" s="86">
        <f>SUM(CK5:CK66)</f>
        <v>916</v>
      </c>
      <c r="CL67" s="100">
        <f t="shared" si="22"/>
        <v>1327.7063318777293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28711</v>
      </c>
      <c r="DB67" s="83">
        <f t="shared" si="27"/>
        <v>100488.5</v>
      </c>
      <c r="DC67" s="80">
        <f>SUM(DC5:DC66)</f>
        <v>4437</v>
      </c>
      <c r="DD67" s="83">
        <f t="shared" si="28"/>
        <v>15529.5</v>
      </c>
      <c r="DE67" s="80">
        <f>SUM(DE5:DE66)</f>
        <v>143184</v>
      </c>
      <c r="DF67" s="83">
        <f t="shared" si="29"/>
        <v>1002288</v>
      </c>
      <c r="DG67" s="80">
        <f>SUM(DG5:DG66)</f>
        <v>362</v>
      </c>
      <c r="DH67" s="174">
        <f>SUM(DH5:DH66)</f>
        <v>661</v>
      </c>
      <c r="DI67" s="86">
        <f>SUM(DI5:DI66)</f>
        <v>726</v>
      </c>
      <c r="DJ67" s="100">
        <f t="shared" si="30"/>
        <v>1540.3663911845731</v>
      </c>
      <c r="DK67" s="130"/>
      <c r="DL67" s="105" t="s">
        <v>28</v>
      </c>
      <c r="DM67" s="104">
        <f>SUM(DM5:DM66)</f>
        <v>784</v>
      </c>
      <c r="DN67" s="74">
        <f t="shared" si="31"/>
        <v>2940</v>
      </c>
      <c r="DO67" s="85">
        <f t="shared" ref="DO67:DU67" si="58">SUM(DO5:DO66)</f>
        <v>5270</v>
      </c>
      <c r="DP67" s="74">
        <f t="shared" si="32"/>
        <v>19762.5</v>
      </c>
      <c r="DQ67" s="85">
        <f t="shared" si="58"/>
        <v>20247</v>
      </c>
      <c r="DR67" s="74">
        <f t="shared" si="33"/>
        <v>151852.5</v>
      </c>
      <c r="DS67" s="85">
        <f t="shared" si="58"/>
        <v>91</v>
      </c>
      <c r="DT67" s="126">
        <f t="shared" si="58"/>
        <v>172</v>
      </c>
      <c r="DU67" s="123">
        <f t="shared" si="58"/>
        <v>172</v>
      </c>
      <c r="DV67" s="108">
        <f t="shared" si="35"/>
        <v>1014.8546511627907</v>
      </c>
    </row>
  </sheetData>
  <dataConsolidate/>
  <mergeCells count="400"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P1" zoomScaleNormal="100" workbookViewId="0">
      <pane ySplit="4" topLeftCell="A30" activePane="bottomLeft" state="frozen"/>
      <selection activeCell="F1" sqref="F1"/>
      <selection pane="bottomLeft" activeCell="AZ38" sqref="AZ3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hidden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hidden="1" customWidth="1"/>
    <col min="27" max="27" width="16.42578125" bestFit="1" customWidth="1"/>
    <col min="28" max="28" width="12.85546875" customWidth="1"/>
    <col min="29" max="29" width="12.7109375" bestFit="1" customWidth="1"/>
    <col min="30" max="30" width="11.42578125" hidden="1" customWidth="1"/>
    <col min="31" max="31" width="11.5703125" hidden="1" customWidth="1"/>
    <col min="32" max="32" width="11.7109375" customWidth="1"/>
    <col min="33" max="33" width="12.7109375" bestFit="1" customWidth="1"/>
    <col min="34" max="34" width="13.42578125" hidden="1" customWidth="1"/>
    <col min="35" max="35" width="11.5703125" hidden="1" customWidth="1"/>
    <col min="36" max="36" width="12.7109375" customWidth="1"/>
    <col min="37" max="37" width="13.85546875" hidden="1" customWidth="1"/>
    <col min="38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14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28515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9.28515625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1.5703125" bestFit="1" customWidth="1"/>
    <col min="107" max="107" width="8.28515625" customWidth="1"/>
    <col min="108" max="108" width="11.5703125" bestFit="1" customWidth="1"/>
    <col min="109" max="109" width="9" bestFit="1" customWidth="1"/>
    <col min="110" max="110" width="12.5703125" bestFit="1" customWidth="1"/>
    <col min="111" max="111" width="8.71093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J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JULIO  2016</v>
      </c>
      <c r="AP1" s="4"/>
      <c r="AQ1" s="4"/>
      <c r="AR1" s="4"/>
      <c r="AS1" s="221" t="s">
        <v>72</v>
      </c>
      <c r="AT1" s="4"/>
      <c r="AU1" s="4"/>
      <c r="AV1" s="4"/>
      <c r="AW1" s="4"/>
      <c r="AZ1" s="12" t="s">
        <v>36</v>
      </c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158</v>
      </c>
      <c r="P2" s="4"/>
      <c r="Q2" s="10" t="str">
        <f>B2</f>
        <v>JULIO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JULIO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JULIO  2016</v>
      </c>
      <c r="BU2" s="233" t="str">
        <f>BI2</f>
        <v>JULIO  2016</v>
      </c>
      <c r="CG2" s="233" t="str">
        <f>BU2</f>
        <v>JULIO  2016</v>
      </c>
      <c r="CS2" s="233" t="str">
        <f>CG2</f>
        <v>JULIO  2016</v>
      </c>
      <c r="DE2" s="233" t="str">
        <f>CS2</f>
        <v>JULIO  2016</v>
      </c>
      <c r="DQ2" s="233" t="str">
        <f>DE2</f>
        <v>JULIO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95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95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183</v>
      </c>
      <c r="C5" s="38" t="s">
        <v>26</v>
      </c>
      <c r="D5" s="39">
        <v>42552</v>
      </c>
      <c r="E5" s="143">
        <v>84413</v>
      </c>
      <c r="F5" s="143">
        <v>112175</v>
      </c>
      <c r="G5" s="35">
        <v>42000</v>
      </c>
      <c r="H5" s="168"/>
      <c r="I5" s="169">
        <v>43358</v>
      </c>
      <c r="J5" s="57">
        <f t="shared" ref="J5:J35" si="0">SUM(E5:I5)</f>
        <v>281946</v>
      </c>
      <c r="K5" s="58">
        <v>8151.5</v>
      </c>
      <c r="L5" s="58">
        <v>29978</v>
      </c>
      <c r="M5" s="36">
        <f t="shared" ref="M5:M35" si="1">+J5+K5+L5</f>
        <v>320075.5</v>
      </c>
      <c r="N5" s="47"/>
      <c r="O5" s="48"/>
      <c r="P5" s="42">
        <f t="shared" ref="P5:P35" si="2">D5</f>
        <v>42552</v>
      </c>
      <c r="Q5" s="166">
        <v>45000</v>
      </c>
      <c r="R5" s="166">
        <v>819</v>
      </c>
      <c r="S5" s="166">
        <v>1556</v>
      </c>
      <c r="T5" s="166"/>
      <c r="U5" s="166"/>
      <c r="V5" s="166"/>
      <c r="W5" s="166">
        <v>928</v>
      </c>
      <c r="X5" s="166">
        <v>58</v>
      </c>
      <c r="Y5" s="166"/>
      <c r="Z5" s="166"/>
      <c r="AA5" s="40"/>
      <c r="AB5" s="166">
        <v>350</v>
      </c>
      <c r="AC5" s="166">
        <v>2000</v>
      </c>
      <c r="AD5" s="166"/>
      <c r="AE5" s="166"/>
      <c r="AF5" s="166">
        <v>260</v>
      </c>
      <c r="AG5" s="166"/>
      <c r="AH5" s="166"/>
      <c r="AI5" s="166"/>
      <c r="AJ5" s="41"/>
      <c r="AK5" s="55"/>
      <c r="AL5" s="52">
        <v>6036</v>
      </c>
      <c r="AM5" s="44">
        <f t="shared" ref="AM5:AM35" si="3">SUM(Q5:AL5)</f>
        <v>57007</v>
      </c>
      <c r="AN5" s="43">
        <v>0</v>
      </c>
      <c r="AO5" s="50">
        <f t="shared" ref="AO5:AO35" si="4">M5</f>
        <v>320075.5</v>
      </c>
      <c r="AP5" s="49">
        <f>'[2]JUL 16'!$I$5</f>
        <v>18196.25</v>
      </c>
      <c r="AQ5" s="46">
        <f>SUM(AM5:AP5)</f>
        <v>395278.75</v>
      </c>
      <c r="AS5" s="275">
        <f t="shared" ref="AS5:AU33" si="5">B5</f>
        <v>183</v>
      </c>
      <c r="AT5" s="38" t="str">
        <f t="shared" si="5"/>
        <v>VIERNES</v>
      </c>
      <c r="AU5" s="42">
        <f t="shared" si="5"/>
        <v>42552</v>
      </c>
      <c r="AV5" s="69">
        <f t="shared" ref="AV5:AW31" si="6">E5/7</f>
        <v>12059</v>
      </c>
      <c r="AW5" s="69">
        <f t="shared" si="6"/>
        <v>16025</v>
      </c>
      <c r="AX5" s="69">
        <f t="shared" ref="AX5:AX35" si="7">G5/6</f>
        <v>7000</v>
      </c>
      <c r="AY5" s="69">
        <f>H5/7</f>
        <v>0</v>
      </c>
      <c r="AZ5" s="157">
        <f>I5/7</f>
        <v>6194</v>
      </c>
      <c r="BA5" s="158">
        <f t="shared" ref="BA5:BA35" si="8">SUM(AV5:AZ5)</f>
        <v>41278</v>
      </c>
      <c r="BC5" s="308" t="str">
        <f>C5</f>
        <v>VIERNES</v>
      </c>
      <c r="BD5" s="312">
        <f>AU5</f>
        <v>42552</v>
      </c>
      <c r="BE5" s="88">
        <v>1633</v>
      </c>
      <c r="BF5" s="82">
        <f>BE5*3.5</f>
        <v>5715.5</v>
      </c>
      <c r="BG5" s="77">
        <v>416</v>
      </c>
      <c r="BH5" s="82">
        <f>BG5*3.5</f>
        <v>1456</v>
      </c>
      <c r="BI5" s="77">
        <v>5873</v>
      </c>
      <c r="BJ5" s="82">
        <f>BI5*7</f>
        <v>41111</v>
      </c>
      <c r="BK5" s="75"/>
      <c r="BL5" s="174">
        <v>31</v>
      </c>
      <c r="BM5" s="174">
        <v>31</v>
      </c>
      <c r="BN5" s="119">
        <f t="shared" ref="BN5:BN67" si="9">(BF5+BH5+BJ5)/BM5</f>
        <v>1557.5</v>
      </c>
      <c r="BO5" s="308" t="str">
        <f>BC5</f>
        <v>VIERNES</v>
      </c>
      <c r="BP5" s="314">
        <f>BD5</f>
        <v>42552</v>
      </c>
      <c r="BQ5" s="107">
        <v>1689</v>
      </c>
      <c r="BR5" s="83">
        <f>BQ5*3.5</f>
        <v>5911.5</v>
      </c>
      <c r="BS5" s="69">
        <v>312</v>
      </c>
      <c r="BT5" s="83">
        <f>BS5*3.5</f>
        <v>1092</v>
      </c>
      <c r="BU5" s="69">
        <v>8229</v>
      </c>
      <c r="BV5" s="83">
        <f>BU5*7</f>
        <v>57603</v>
      </c>
      <c r="BW5" s="69"/>
      <c r="BX5" s="69">
        <v>27</v>
      </c>
      <c r="BY5" s="69">
        <v>28</v>
      </c>
      <c r="BZ5" s="108">
        <f t="shared" ref="BZ5:BZ67" si="10">(BR5+BT5+BV5)/BY5</f>
        <v>2307.375</v>
      </c>
      <c r="CA5" s="308" t="str">
        <f>BO5</f>
        <v>VIERNES</v>
      </c>
      <c r="CB5" s="316">
        <f>BP5</f>
        <v>42552</v>
      </c>
      <c r="CC5" s="107">
        <v>818</v>
      </c>
      <c r="CD5" s="83">
        <f>CC5*3</f>
        <v>2454</v>
      </c>
      <c r="CE5" s="69">
        <v>424</v>
      </c>
      <c r="CF5" s="83">
        <f>CE5*3</f>
        <v>1272</v>
      </c>
      <c r="CG5" s="69">
        <v>3687</v>
      </c>
      <c r="CH5" s="83">
        <f>CG5*6</f>
        <v>22122</v>
      </c>
      <c r="CI5" s="69"/>
      <c r="CJ5" s="69">
        <v>18</v>
      </c>
      <c r="CK5" s="69">
        <v>17</v>
      </c>
      <c r="CL5" s="108">
        <f>(CD5+CF5+CH5)/CK5</f>
        <v>1520.4705882352941</v>
      </c>
      <c r="CM5" s="308" t="str">
        <f>CA5</f>
        <v>VIERNES</v>
      </c>
      <c r="CN5" s="318">
        <f>CB5</f>
        <v>42552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>VIERNES</v>
      </c>
      <c r="CZ5" s="306">
        <f>CN5</f>
        <v>42552</v>
      </c>
      <c r="DA5" s="107">
        <v>642</v>
      </c>
      <c r="DB5" s="83">
        <f>DA5*3.5</f>
        <v>2247</v>
      </c>
      <c r="DC5" s="69">
        <v>53</v>
      </c>
      <c r="DD5" s="83">
        <f>DC5*3.5</f>
        <v>185.5</v>
      </c>
      <c r="DE5" s="69">
        <v>2904</v>
      </c>
      <c r="DF5" s="83">
        <f>DE5*7</f>
        <v>20328</v>
      </c>
      <c r="DG5" s="69"/>
      <c r="DH5" s="69">
        <v>14</v>
      </c>
      <c r="DI5" s="69">
        <v>14</v>
      </c>
      <c r="DJ5" s="108">
        <f>(DB5+DD5+DF5)/DI5</f>
        <v>1625.75</v>
      </c>
      <c r="DK5" s="308" t="str">
        <f>CY5</f>
        <v>VIERNES</v>
      </c>
      <c r="DL5" s="310">
        <f>CZ5</f>
        <v>42552</v>
      </c>
      <c r="DM5" s="109">
        <v>10</v>
      </c>
      <c r="DN5" s="83">
        <f>DM5*3.75</f>
        <v>37.5</v>
      </c>
      <c r="DO5" s="110">
        <v>68</v>
      </c>
      <c r="DP5" s="83">
        <f>DO5*3.75</f>
        <v>255</v>
      </c>
      <c r="DQ5" s="110">
        <v>318</v>
      </c>
      <c r="DR5" s="83">
        <f>DQ5*7.5</f>
        <v>2385</v>
      </c>
      <c r="DS5" s="110"/>
      <c r="DT5" s="110">
        <v>2</v>
      </c>
      <c r="DU5" s="110">
        <f>DT5</f>
        <v>2</v>
      </c>
      <c r="DV5" s="108">
        <f>(DN5+DP5+DR5)/DU5</f>
        <v>1338.75</v>
      </c>
      <c r="DX5" s="337" t="s">
        <v>92</v>
      </c>
      <c r="DY5" s="73" t="s">
        <v>93</v>
      </c>
    </row>
    <row r="6" spans="2:129" ht="19.5" thickBot="1" x14ac:dyDescent="0.35">
      <c r="B6" s="274">
        <v>184</v>
      </c>
      <c r="C6" s="38" t="s">
        <v>147</v>
      </c>
      <c r="D6" s="132">
        <f t="shared" ref="D6:D35" si="11">D5+1</f>
        <v>42553</v>
      </c>
      <c r="E6" s="144">
        <v>56203</v>
      </c>
      <c r="F6" s="144">
        <v>81256</v>
      </c>
      <c r="G6" s="2">
        <v>24912</v>
      </c>
      <c r="H6" s="170"/>
      <c r="I6" s="171">
        <v>26138</v>
      </c>
      <c r="J6" s="24">
        <f t="shared" si="0"/>
        <v>188509</v>
      </c>
      <c r="K6" s="7">
        <v>6840.5</v>
      </c>
      <c r="L6" s="7">
        <v>14742</v>
      </c>
      <c r="M6" s="23">
        <f t="shared" si="1"/>
        <v>210091.5</v>
      </c>
      <c r="N6" s="47"/>
      <c r="O6" s="48"/>
      <c r="P6" s="8">
        <f t="shared" si="2"/>
        <v>42553</v>
      </c>
      <c r="Q6" s="3">
        <v>0</v>
      </c>
      <c r="R6" s="3"/>
      <c r="S6" s="3"/>
      <c r="T6" s="3"/>
      <c r="U6" s="3"/>
      <c r="V6" s="3"/>
      <c r="W6" s="3"/>
      <c r="X6" s="3"/>
      <c r="Y6" s="3"/>
      <c r="Z6" s="3"/>
      <c r="AA6" s="6"/>
      <c r="AB6" s="3"/>
      <c r="AC6" s="3"/>
      <c r="AD6" s="3"/>
      <c r="AE6" s="3"/>
      <c r="AF6" s="3"/>
      <c r="AG6" s="3"/>
      <c r="AH6" s="3"/>
      <c r="AI6" s="3"/>
      <c r="AJ6" s="25"/>
      <c r="AK6" s="3"/>
      <c r="AL6" s="53"/>
      <c r="AM6" s="44">
        <f t="shared" si="3"/>
        <v>0</v>
      </c>
      <c r="AN6" s="9">
        <v>0</v>
      </c>
      <c r="AO6" s="9">
        <f t="shared" si="4"/>
        <v>210091.5</v>
      </c>
      <c r="AP6" s="49">
        <f>'[2]JUL 16'!$I$6</f>
        <v>4083.75</v>
      </c>
      <c r="AQ6" s="46">
        <f t="shared" ref="AQ6:AQ35" si="12">SUM(AM6:AP6)</f>
        <v>214175.25</v>
      </c>
      <c r="AS6" s="276">
        <f t="shared" si="5"/>
        <v>184</v>
      </c>
      <c r="AT6" s="5" t="str">
        <f t="shared" si="5"/>
        <v>SABADO</v>
      </c>
      <c r="AU6" s="8">
        <f t="shared" si="5"/>
        <v>42553</v>
      </c>
      <c r="AV6" s="69">
        <f t="shared" si="6"/>
        <v>8029</v>
      </c>
      <c r="AW6" s="69">
        <f t="shared" si="6"/>
        <v>11608</v>
      </c>
      <c r="AX6" s="69">
        <f t="shared" si="7"/>
        <v>4152</v>
      </c>
      <c r="AY6" s="69">
        <f t="shared" ref="AY6:AZ34" si="13">H6/7</f>
        <v>0</v>
      </c>
      <c r="AZ6" s="157">
        <f t="shared" si="13"/>
        <v>3734</v>
      </c>
      <c r="BA6" s="159">
        <f t="shared" si="8"/>
        <v>27523</v>
      </c>
      <c r="BC6" s="309"/>
      <c r="BD6" s="313"/>
      <c r="BE6" s="88">
        <v>1358</v>
      </c>
      <c r="BF6" s="82">
        <f>BE6*3.5</f>
        <v>4753</v>
      </c>
      <c r="BG6" s="77">
        <v>519</v>
      </c>
      <c r="BH6" s="82">
        <f t="shared" ref="BH6:BH67" si="14">BG6*3.5</f>
        <v>1816.5</v>
      </c>
      <c r="BI6" s="77">
        <v>6186</v>
      </c>
      <c r="BJ6" s="82">
        <f t="shared" ref="BJ6:BJ67" si="15">BI6*7</f>
        <v>43302</v>
      </c>
      <c r="BK6" s="77">
        <v>31</v>
      </c>
      <c r="BL6" s="174">
        <v>31</v>
      </c>
      <c r="BM6" s="174">
        <v>31</v>
      </c>
      <c r="BN6" s="119">
        <f t="shared" si="9"/>
        <v>1608.758064516129</v>
      </c>
      <c r="BO6" s="309"/>
      <c r="BP6" s="315"/>
      <c r="BQ6" s="99">
        <v>1346</v>
      </c>
      <c r="BR6" s="83">
        <f t="shared" ref="BR6:BR67" si="16">BQ6*3.5</f>
        <v>4711</v>
      </c>
      <c r="BS6" s="174">
        <v>323</v>
      </c>
      <c r="BT6" s="83">
        <f t="shared" ref="BT6:BT32" si="17">BS6*3.5</f>
        <v>1130.5</v>
      </c>
      <c r="BU6" s="174">
        <v>7796</v>
      </c>
      <c r="BV6" s="83">
        <f t="shared" ref="BV6:BV32" si="18">BU6*7</f>
        <v>54572</v>
      </c>
      <c r="BW6" s="174">
        <v>28</v>
      </c>
      <c r="BX6" s="174">
        <v>28</v>
      </c>
      <c r="BY6" s="174">
        <v>28</v>
      </c>
      <c r="BZ6" s="100">
        <f t="shared" si="10"/>
        <v>2157.625</v>
      </c>
      <c r="CA6" s="309"/>
      <c r="CB6" s="317"/>
      <c r="CC6" s="99">
        <v>784</v>
      </c>
      <c r="CD6" s="74">
        <f t="shared" ref="CD6:CD67" si="19">CC6*3</f>
        <v>2352</v>
      </c>
      <c r="CE6" s="174">
        <v>255</v>
      </c>
      <c r="CF6" s="74">
        <f t="shared" ref="CF6:CF67" si="20">CE6*3</f>
        <v>765</v>
      </c>
      <c r="CG6" s="174">
        <v>3313</v>
      </c>
      <c r="CH6" s="74">
        <f t="shared" ref="CH6:CH67" si="21">CG6*6</f>
        <v>19878</v>
      </c>
      <c r="CI6" s="174">
        <v>18</v>
      </c>
      <c r="CJ6" s="174">
        <v>14</v>
      </c>
      <c r="CK6" s="174">
        <v>17</v>
      </c>
      <c r="CL6" s="100">
        <f t="shared" ref="CL6:CL67" si="22">(CD6+CF6+CH6)/CK6</f>
        <v>1352.6470588235295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>
        <v>524</v>
      </c>
      <c r="DB6" s="83">
        <f t="shared" ref="DB6:DB67" si="27">DA6*3.5</f>
        <v>1834</v>
      </c>
      <c r="DC6" s="174">
        <v>124</v>
      </c>
      <c r="DD6" s="83">
        <f t="shared" ref="DD6:DD67" si="28">DC6*3.5</f>
        <v>434</v>
      </c>
      <c r="DE6" s="174">
        <v>3290</v>
      </c>
      <c r="DF6" s="83">
        <f t="shared" ref="DF6:DF67" si="29">DE6*7</f>
        <v>23030</v>
      </c>
      <c r="DG6" s="174">
        <v>14</v>
      </c>
      <c r="DH6" s="174">
        <v>14</v>
      </c>
      <c r="DI6" s="174">
        <v>14</v>
      </c>
      <c r="DJ6" s="100">
        <f t="shared" ref="DJ6:DJ67" si="30">(DB6+DD6+DF6)/DI6</f>
        <v>1807</v>
      </c>
      <c r="DK6" s="309"/>
      <c r="DL6" s="311"/>
      <c r="DM6" s="102">
        <v>1</v>
      </c>
      <c r="DN6" s="74">
        <f t="shared" ref="DN6:DN67" si="31">DM6*3.75</f>
        <v>3.75</v>
      </c>
      <c r="DO6" s="1">
        <v>90</v>
      </c>
      <c r="DP6" s="74">
        <f t="shared" ref="DP6:DP67" si="32">DO6*3.75</f>
        <v>337.5</v>
      </c>
      <c r="DQ6" s="1">
        <v>297</v>
      </c>
      <c r="DR6" s="74">
        <f t="shared" ref="DR6:DR67" si="33">DQ6*7.5</f>
        <v>2227.5</v>
      </c>
      <c r="DS6" s="1">
        <v>2</v>
      </c>
      <c r="DT6" s="1">
        <v>2</v>
      </c>
      <c r="DU6" s="110">
        <f t="shared" ref="DU6:DU66" si="34">DT6</f>
        <v>2</v>
      </c>
      <c r="DV6" s="108">
        <f t="shared" ref="DV6:DV67" si="35">(DN6+DP6+DR6)/DU6</f>
        <v>1284.375</v>
      </c>
      <c r="DX6" s="337"/>
      <c r="DY6" s="73" t="s">
        <v>41</v>
      </c>
    </row>
    <row r="7" spans="2:129" ht="19.5" thickBot="1" x14ac:dyDescent="0.35">
      <c r="B7" s="274">
        <v>185</v>
      </c>
      <c r="C7" s="38" t="s">
        <v>144</v>
      </c>
      <c r="D7" s="132">
        <f t="shared" si="11"/>
        <v>42554</v>
      </c>
      <c r="E7" s="144">
        <v>46634</v>
      </c>
      <c r="F7" s="144">
        <v>48265</v>
      </c>
      <c r="G7" s="2">
        <v>14958</v>
      </c>
      <c r="H7" s="170"/>
      <c r="I7" s="171">
        <v>10122</v>
      </c>
      <c r="J7" s="24">
        <f t="shared" si="0"/>
        <v>119979</v>
      </c>
      <c r="K7" s="7">
        <v>5421.5</v>
      </c>
      <c r="L7" s="7">
        <v>7643.5</v>
      </c>
      <c r="M7" s="23">
        <f t="shared" si="1"/>
        <v>133044</v>
      </c>
      <c r="N7" s="47"/>
      <c r="O7" s="48"/>
      <c r="P7" s="8">
        <f t="shared" si="2"/>
        <v>42554</v>
      </c>
      <c r="Q7" s="3">
        <v>0</v>
      </c>
      <c r="R7" s="3"/>
      <c r="S7" s="3"/>
      <c r="T7" s="3"/>
      <c r="U7" s="3"/>
      <c r="V7" s="3"/>
      <c r="W7" s="3"/>
      <c r="X7" s="3"/>
      <c r="Y7" s="3"/>
      <c r="Z7" s="3"/>
      <c r="AA7" s="6"/>
      <c r="AB7" s="3"/>
      <c r="AC7" s="3"/>
      <c r="AD7" s="3"/>
      <c r="AE7" s="3"/>
      <c r="AF7" s="3"/>
      <c r="AG7" s="3"/>
      <c r="AH7" s="3"/>
      <c r="AI7" s="3"/>
      <c r="AJ7" s="25"/>
      <c r="AK7" s="3"/>
      <c r="AL7" s="53"/>
      <c r="AM7" s="44">
        <f t="shared" si="3"/>
        <v>0</v>
      </c>
      <c r="AN7" s="9">
        <v>0</v>
      </c>
      <c r="AO7" s="9">
        <f t="shared" si="4"/>
        <v>133044</v>
      </c>
      <c r="AP7" s="49">
        <f>'[2]JUL 16'!$I$7</f>
        <v>1590</v>
      </c>
      <c r="AQ7" s="46">
        <f t="shared" si="12"/>
        <v>134634</v>
      </c>
      <c r="AS7" s="276">
        <f t="shared" si="5"/>
        <v>185</v>
      </c>
      <c r="AT7" s="5" t="str">
        <f t="shared" si="5"/>
        <v xml:space="preserve">DOMINGO </v>
      </c>
      <c r="AU7" s="8">
        <f t="shared" si="5"/>
        <v>42554</v>
      </c>
      <c r="AV7" s="69">
        <f t="shared" si="6"/>
        <v>6662</v>
      </c>
      <c r="AW7" s="69">
        <f t="shared" si="6"/>
        <v>6895</v>
      </c>
      <c r="AX7" s="69">
        <f t="shared" si="7"/>
        <v>2493</v>
      </c>
      <c r="AY7" s="69">
        <f t="shared" si="13"/>
        <v>0</v>
      </c>
      <c r="AZ7" s="157">
        <f t="shared" si="13"/>
        <v>1446</v>
      </c>
      <c r="BA7" s="159">
        <f t="shared" si="8"/>
        <v>17496</v>
      </c>
      <c r="BC7" s="308" t="str">
        <f>C6</f>
        <v>SABADO</v>
      </c>
      <c r="BD7" s="312">
        <f>AU6</f>
        <v>42553</v>
      </c>
      <c r="BE7" s="89">
        <v>604</v>
      </c>
      <c r="BF7" s="82">
        <f t="shared" ref="BF7:BF67" si="36">BE7*3.5</f>
        <v>2114</v>
      </c>
      <c r="BG7" s="78">
        <v>260</v>
      </c>
      <c r="BH7" s="82">
        <f t="shared" si="14"/>
        <v>910</v>
      </c>
      <c r="BI7" s="78">
        <v>3427</v>
      </c>
      <c r="BJ7" s="82">
        <f t="shared" si="15"/>
        <v>23989</v>
      </c>
      <c r="BK7" s="78"/>
      <c r="BL7" s="174">
        <v>19</v>
      </c>
      <c r="BM7" s="174">
        <v>19</v>
      </c>
      <c r="BN7" s="119">
        <f t="shared" si="9"/>
        <v>1421.7368421052631</v>
      </c>
      <c r="BO7" s="308" t="str">
        <f>BC7</f>
        <v>SABADO</v>
      </c>
      <c r="BP7" s="314">
        <f>BD7</f>
        <v>42553</v>
      </c>
      <c r="BQ7" s="99">
        <v>993</v>
      </c>
      <c r="BR7" s="83">
        <f t="shared" si="16"/>
        <v>3475.5</v>
      </c>
      <c r="BS7" s="174">
        <v>229</v>
      </c>
      <c r="BT7" s="83">
        <f t="shared" si="17"/>
        <v>801.5</v>
      </c>
      <c r="BU7" s="174">
        <v>6008</v>
      </c>
      <c r="BV7" s="83">
        <f t="shared" si="18"/>
        <v>42056</v>
      </c>
      <c r="BW7" s="174"/>
      <c r="BX7" s="174">
        <v>21</v>
      </c>
      <c r="BY7" s="174">
        <v>20</v>
      </c>
      <c r="BZ7" s="100">
        <f t="shared" si="10"/>
        <v>2316.65</v>
      </c>
      <c r="CA7" s="308" t="str">
        <f>BO7</f>
        <v>SABADO</v>
      </c>
      <c r="CB7" s="316">
        <f>BP7</f>
        <v>42553</v>
      </c>
      <c r="CC7" s="99">
        <v>374</v>
      </c>
      <c r="CD7" s="74">
        <f t="shared" si="19"/>
        <v>1122</v>
      </c>
      <c r="CE7" s="174">
        <v>230</v>
      </c>
      <c r="CF7" s="74">
        <f t="shared" si="20"/>
        <v>690</v>
      </c>
      <c r="CG7" s="174">
        <v>2326</v>
      </c>
      <c r="CH7" s="74">
        <f t="shared" si="21"/>
        <v>13956</v>
      </c>
      <c r="CI7" s="174"/>
      <c r="CJ7" s="174">
        <v>11</v>
      </c>
      <c r="CK7" s="174">
        <v>10</v>
      </c>
      <c r="CL7" s="100">
        <f t="shared" si="22"/>
        <v>1576.8</v>
      </c>
      <c r="CM7" s="308" t="str">
        <f>CA7</f>
        <v>SABADO</v>
      </c>
      <c r="CN7" s="318">
        <f>CB7</f>
        <v>42553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>SABADO</v>
      </c>
      <c r="CZ7" s="306">
        <f>CN7</f>
        <v>42553</v>
      </c>
      <c r="DA7" s="99">
        <v>323</v>
      </c>
      <c r="DB7" s="83">
        <f t="shared" si="27"/>
        <v>1130.5</v>
      </c>
      <c r="DC7" s="174">
        <v>86</v>
      </c>
      <c r="DD7" s="83">
        <f t="shared" si="28"/>
        <v>301</v>
      </c>
      <c r="DE7" s="174">
        <v>1957</v>
      </c>
      <c r="DF7" s="83">
        <f t="shared" si="29"/>
        <v>13699</v>
      </c>
      <c r="DG7" s="174"/>
      <c r="DH7" s="174">
        <v>12</v>
      </c>
      <c r="DI7" s="174">
        <v>11</v>
      </c>
      <c r="DJ7" s="100">
        <f t="shared" si="30"/>
        <v>1375.5</v>
      </c>
      <c r="DK7" s="308" t="str">
        <f>CY7</f>
        <v>SABADO</v>
      </c>
      <c r="DL7" s="310">
        <f>CZ7</f>
        <v>42553</v>
      </c>
      <c r="DM7" s="102">
        <v>2</v>
      </c>
      <c r="DN7" s="74">
        <f t="shared" si="31"/>
        <v>7.5</v>
      </c>
      <c r="DO7" s="1">
        <v>76</v>
      </c>
      <c r="DP7" s="74">
        <f t="shared" si="32"/>
        <v>285</v>
      </c>
      <c r="DQ7" s="1">
        <v>249</v>
      </c>
      <c r="DR7" s="74">
        <f t="shared" si="33"/>
        <v>1867.5</v>
      </c>
      <c r="DS7" s="1"/>
      <c r="DT7" s="1">
        <v>2</v>
      </c>
      <c r="DU7" s="110">
        <f t="shared" si="34"/>
        <v>2</v>
      </c>
      <c r="DV7" s="108">
        <f t="shared" si="35"/>
        <v>1080</v>
      </c>
      <c r="DX7" s="337"/>
      <c r="DY7" s="73" t="s">
        <v>94</v>
      </c>
    </row>
    <row r="8" spans="2:129" ht="19.5" thickBot="1" x14ac:dyDescent="0.35">
      <c r="B8" s="274">
        <v>186</v>
      </c>
      <c r="C8" s="38" t="s">
        <v>24</v>
      </c>
      <c r="D8" s="132">
        <f t="shared" si="11"/>
        <v>42555</v>
      </c>
      <c r="E8" s="144">
        <v>81347</v>
      </c>
      <c r="F8" s="144">
        <v>104762</v>
      </c>
      <c r="G8" s="2">
        <v>41454</v>
      </c>
      <c r="H8" s="170"/>
      <c r="I8" s="171">
        <v>40362</v>
      </c>
      <c r="J8" s="24">
        <f t="shared" si="0"/>
        <v>267925</v>
      </c>
      <c r="K8" s="7">
        <v>6748.5</v>
      </c>
      <c r="L8" s="7">
        <v>28164</v>
      </c>
      <c r="M8" s="23">
        <f t="shared" si="1"/>
        <v>302837.5</v>
      </c>
      <c r="N8" s="47"/>
      <c r="O8" s="48"/>
      <c r="P8" s="8">
        <f t="shared" si="2"/>
        <v>42555</v>
      </c>
      <c r="Q8" s="3">
        <v>130000</v>
      </c>
      <c r="R8" s="3">
        <v>936</v>
      </c>
      <c r="S8" s="3">
        <v>3946</v>
      </c>
      <c r="T8" s="3"/>
      <c r="U8" s="3">
        <v>45123</v>
      </c>
      <c r="V8" s="3"/>
      <c r="W8" s="3">
        <v>290</v>
      </c>
      <c r="X8" s="3"/>
      <c r="Y8" s="3"/>
      <c r="Z8" s="3"/>
      <c r="AA8" s="6"/>
      <c r="AB8" s="3">
        <v>350</v>
      </c>
      <c r="AC8" s="3">
        <v>2700</v>
      </c>
      <c r="AD8" s="3"/>
      <c r="AE8" s="3"/>
      <c r="AF8" s="3"/>
      <c r="AG8" s="3"/>
      <c r="AH8" s="3"/>
      <c r="AI8" s="3"/>
      <c r="AJ8" s="25">
        <v>6000</v>
      </c>
      <c r="AK8" s="3"/>
      <c r="AL8" s="53"/>
      <c r="AM8" s="44">
        <f t="shared" si="3"/>
        <v>189345</v>
      </c>
      <c r="AN8" s="9">
        <v>1850</v>
      </c>
      <c r="AO8" s="9">
        <f t="shared" si="4"/>
        <v>302837.5</v>
      </c>
      <c r="AP8" s="49">
        <f>'[2]JUL 16'!$I$8</f>
        <v>2212.5</v>
      </c>
      <c r="AQ8" s="46">
        <f t="shared" si="12"/>
        <v>496245</v>
      </c>
      <c r="AS8" s="276">
        <f t="shared" si="5"/>
        <v>186</v>
      </c>
      <c r="AT8" s="5" t="str">
        <f t="shared" si="5"/>
        <v>LUNES</v>
      </c>
      <c r="AU8" s="8">
        <f t="shared" si="5"/>
        <v>42555</v>
      </c>
      <c r="AV8" s="69">
        <f t="shared" si="6"/>
        <v>11621</v>
      </c>
      <c r="AW8" s="69">
        <f t="shared" si="6"/>
        <v>14966</v>
      </c>
      <c r="AX8" s="69">
        <f t="shared" si="7"/>
        <v>6909</v>
      </c>
      <c r="AY8" s="69">
        <f t="shared" si="13"/>
        <v>0</v>
      </c>
      <c r="AZ8" s="157">
        <f t="shared" si="13"/>
        <v>5766</v>
      </c>
      <c r="BA8" s="159">
        <f t="shared" si="8"/>
        <v>39262</v>
      </c>
      <c r="BC8" s="309"/>
      <c r="BD8" s="313"/>
      <c r="BE8" s="135">
        <v>743</v>
      </c>
      <c r="BF8" s="82">
        <f t="shared" si="36"/>
        <v>2600.5</v>
      </c>
      <c r="BG8" s="79">
        <v>537</v>
      </c>
      <c r="BH8" s="82">
        <f t="shared" si="14"/>
        <v>1879.5</v>
      </c>
      <c r="BI8" s="79">
        <v>4602</v>
      </c>
      <c r="BJ8" s="82">
        <f t="shared" si="15"/>
        <v>32214</v>
      </c>
      <c r="BK8" s="79">
        <v>20</v>
      </c>
      <c r="BL8" s="174">
        <v>23</v>
      </c>
      <c r="BM8" s="174">
        <v>20</v>
      </c>
      <c r="BN8" s="119">
        <f t="shared" si="9"/>
        <v>1834.7</v>
      </c>
      <c r="BO8" s="309"/>
      <c r="BP8" s="315"/>
      <c r="BQ8" s="99">
        <v>735</v>
      </c>
      <c r="BR8" s="83">
        <f t="shared" si="16"/>
        <v>2572.5</v>
      </c>
      <c r="BS8" s="174">
        <v>341</v>
      </c>
      <c r="BT8" s="83">
        <f t="shared" si="17"/>
        <v>1193.5</v>
      </c>
      <c r="BU8" s="174">
        <v>5610</v>
      </c>
      <c r="BV8" s="83">
        <f t="shared" si="18"/>
        <v>39270</v>
      </c>
      <c r="BW8" s="174">
        <v>20</v>
      </c>
      <c r="BX8" s="174">
        <v>17</v>
      </c>
      <c r="BY8" s="174">
        <v>17</v>
      </c>
      <c r="BZ8" s="100">
        <f t="shared" si="10"/>
        <v>2531.5294117647059</v>
      </c>
      <c r="CA8" s="309"/>
      <c r="CB8" s="317"/>
      <c r="CC8" s="99">
        <v>298</v>
      </c>
      <c r="CD8" s="74">
        <f t="shared" si="19"/>
        <v>894</v>
      </c>
      <c r="CE8" s="174">
        <v>250</v>
      </c>
      <c r="CF8" s="74">
        <f t="shared" si="20"/>
        <v>750</v>
      </c>
      <c r="CG8" s="174">
        <v>1826</v>
      </c>
      <c r="CH8" s="74">
        <f t="shared" si="21"/>
        <v>10956</v>
      </c>
      <c r="CI8" s="174">
        <v>10</v>
      </c>
      <c r="CJ8" s="174">
        <v>10</v>
      </c>
      <c r="CK8" s="174">
        <v>10</v>
      </c>
      <c r="CL8" s="100">
        <f t="shared" si="22"/>
        <v>1260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>
        <v>238</v>
      </c>
      <c r="DB8" s="83">
        <f t="shared" si="27"/>
        <v>833</v>
      </c>
      <c r="DC8" s="174">
        <v>90</v>
      </c>
      <c r="DD8" s="83">
        <f t="shared" si="28"/>
        <v>315</v>
      </c>
      <c r="DE8" s="174">
        <v>1777</v>
      </c>
      <c r="DF8" s="83">
        <f t="shared" si="29"/>
        <v>12439</v>
      </c>
      <c r="DG8" s="174">
        <v>11</v>
      </c>
      <c r="DH8" s="174">
        <v>7</v>
      </c>
      <c r="DI8" s="174">
        <v>7</v>
      </c>
      <c r="DJ8" s="100">
        <f t="shared" si="30"/>
        <v>1941</v>
      </c>
      <c r="DK8" s="309"/>
      <c r="DL8" s="311"/>
      <c r="DM8" s="102">
        <v>7</v>
      </c>
      <c r="DN8" s="74">
        <f t="shared" si="31"/>
        <v>26.25</v>
      </c>
      <c r="DO8" s="1">
        <v>48</v>
      </c>
      <c r="DP8" s="74">
        <f t="shared" si="32"/>
        <v>180</v>
      </c>
      <c r="DQ8" s="1">
        <v>229</v>
      </c>
      <c r="DR8" s="74">
        <f t="shared" si="33"/>
        <v>1717.5</v>
      </c>
      <c r="DS8" s="1">
        <v>2</v>
      </c>
      <c r="DT8" s="1">
        <v>2</v>
      </c>
      <c r="DU8" s="110">
        <f t="shared" si="34"/>
        <v>2</v>
      </c>
      <c r="DV8" s="108">
        <f t="shared" si="35"/>
        <v>961.875</v>
      </c>
      <c r="DX8" s="337"/>
      <c r="DY8" s="73" t="s">
        <v>95</v>
      </c>
    </row>
    <row r="9" spans="2:129" ht="19.5" thickBot="1" x14ac:dyDescent="0.35">
      <c r="B9" s="274">
        <v>187</v>
      </c>
      <c r="C9" s="38" t="s">
        <v>21</v>
      </c>
      <c r="D9" s="132">
        <f t="shared" si="11"/>
        <v>42556</v>
      </c>
      <c r="E9" s="144">
        <v>77938</v>
      </c>
      <c r="F9" s="144">
        <v>95165</v>
      </c>
      <c r="G9" s="2">
        <v>41040</v>
      </c>
      <c r="H9" s="170"/>
      <c r="I9" s="171">
        <v>36631</v>
      </c>
      <c r="J9" s="24">
        <f t="shared" si="0"/>
        <v>250774</v>
      </c>
      <c r="K9" s="7">
        <v>6218</v>
      </c>
      <c r="L9" s="7">
        <v>26623.5</v>
      </c>
      <c r="M9" s="23">
        <f t="shared" si="1"/>
        <v>283615.5</v>
      </c>
      <c r="N9" s="47"/>
      <c r="O9" s="48"/>
      <c r="P9" s="8">
        <f t="shared" si="2"/>
        <v>42556</v>
      </c>
      <c r="Q9" s="3">
        <v>96500</v>
      </c>
      <c r="R9" s="3">
        <v>1404</v>
      </c>
      <c r="S9" s="3">
        <v>1883</v>
      </c>
      <c r="T9" s="3"/>
      <c r="U9" s="3">
        <v>30082</v>
      </c>
      <c r="V9" s="3"/>
      <c r="W9" s="3"/>
      <c r="X9" s="3">
        <v>174</v>
      </c>
      <c r="Y9" s="3"/>
      <c r="Z9" s="3"/>
      <c r="AA9" s="6"/>
      <c r="AB9" s="3">
        <v>700</v>
      </c>
      <c r="AC9" s="3">
        <v>800</v>
      </c>
      <c r="AD9" s="3"/>
      <c r="AE9" s="3"/>
      <c r="AF9" s="3"/>
      <c r="AG9" s="3"/>
      <c r="AH9" s="3"/>
      <c r="AI9" s="3"/>
      <c r="AJ9" s="25"/>
      <c r="AK9" s="3"/>
      <c r="AL9" s="53">
        <v>6036</v>
      </c>
      <c r="AM9" s="44">
        <f t="shared" si="3"/>
        <v>137579</v>
      </c>
      <c r="AN9" s="9">
        <v>463</v>
      </c>
      <c r="AO9" s="9">
        <f t="shared" si="4"/>
        <v>283615.5</v>
      </c>
      <c r="AP9" s="49">
        <f>'[2]JUL 16'!$I$9</f>
        <v>5896.25</v>
      </c>
      <c r="AQ9" s="46">
        <f t="shared" si="12"/>
        <v>427553.75</v>
      </c>
      <c r="AS9" s="276">
        <f t="shared" si="5"/>
        <v>187</v>
      </c>
      <c r="AT9" s="5" t="str">
        <f t="shared" si="5"/>
        <v>MARTES</v>
      </c>
      <c r="AU9" s="8">
        <f t="shared" si="5"/>
        <v>42556</v>
      </c>
      <c r="AV9" s="69">
        <f t="shared" si="6"/>
        <v>11134</v>
      </c>
      <c r="AW9" s="69">
        <f t="shared" si="6"/>
        <v>13595</v>
      </c>
      <c r="AX9" s="69">
        <f t="shared" si="7"/>
        <v>6840</v>
      </c>
      <c r="AY9" s="69">
        <f t="shared" si="13"/>
        <v>0</v>
      </c>
      <c r="AZ9" s="157">
        <f t="shared" si="13"/>
        <v>5233</v>
      </c>
      <c r="BA9" s="159">
        <f t="shared" si="8"/>
        <v>36802</v>
      </c>
      <c r="BC9" s="308" t="str">
        <f>C7</f>
        <v xml:space="preserve">DOMINGO </v>
      </c>
      <c r="BD9" s="312">
        <f>AU7</f>
        <v>42554</v>
      </c>
      <c r="BE9" s="135">
        <v>495</v>
      </c>
      <c r="BF9" s="82">
        <f t="shared" si="36"/>
        <v>1732.5</v>
      </c>
      <c r="BG9" s="79">
        <v>305</v>
      </c>
      <c r="BH9" s="82">
        <f t="shared" si="14"/>
        <v>1067.5</v>
      </c>
      <c r="BI9" s="79">
        <v>3130</v>
      </c>
      <c r="BJ9" s="82">
        <f t="shared" si="15"/>
        <v>21910</v>
      </c>
      <c r="BK9" s="79"/>
      <c r="BL9" s="174">
        <v>19</v>
      </c>
      <c r="BM9" s="174">
        <v>19</v>
      </c>
      <c r="BN9" s="119">
        <f t="shared" si="9"/>
        <v>1300.5263157894738</v>
      </c>
      <c r="BO9" s="308" t="str">
        <f>BC9</f>
        <v xml:space="preserve">DOMINGO </v>
      </c>
      <c r="BP9" s="314">
        <f>BD9</f>
        <v>42554</v>
      </c>
      <c r="BQ9" s="99">
        <v>427</v>
      </c>
      <c r="BR9" s="83">
        <f t="shared" si="16"/>
        <v>1494.5</v>
      </c>
      <c r="BS9" s="174">
        <v>215</v>
      </c>
      <c r="BT9" s="83">
        <f t="shared" si="17"/>
        <v>752.5</v>
      </c>
      <c r="BU9" s="174">
        <v>3504</v>
      </c>
      <c r="BV9" s="83">
        <f t="shared" si="18"/>
        <v>24528</v>
      </c>
      <c r="BW9" s="174"/>
      <c r="BX9" s="174">
        <v>18</v>
      </c>
      <c r="BY9" s="174">
        <v>18</v>
      </c>
      <c r="BZ9" s="100">
        <f t="shared" si="10"/>
        <v>1487.5</v>
      </c>
      <c r="CA9" s="308" t="str">
        <f>BO9</f>
        <v xml:space="preserve">DOMINGO </v>
      </c>
      <c r="CB9" s="316">
        <f>BP9</f>
        <v>42554</v>
      </c>
      <c r="CC9" s="99">
        <v>179</v>
      </c>
      <c r="CD9" s="74">
        <f t="shared" si="19"/>
        <v>537</v>
      </c>
      <c r="CE9" s="174">
        <v>91</v>
      </c>
      <c r="CF9" s="74">
        <f t="shared" si="20"/>
        <v>273</v>
      </c>
      <c r="CG9" s="174">
        <v>1142</v>
      </c>
      <c r="CH9" s="74">
        <f t="shared" si="21"/>
        <v>6852</v>
      </c>
      <c r="CI9" s="174"/>
      <c r="CJ9" s="174">
        <v>9</v>
      </c>
      <c r="CK9" s="174">
        <v>9</v>
      </c>
      <c r="CL9" s="100">
        <f t="shared" si="22"/>
        <v>851.33333333333337</v>
      </c>
      <c r="CM9" s="308" t="str">
        <f>CA9</f>
        <v xml:space="preserve">DOMINGO </v>
      </c>
      <c r="CN9" s="318">
        <f>CB9</f>
        <v>42554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 xml:space="preserve">DOMINGO </v>
      </c>
      <c r="CZ9" s="306">
        <f>CN9</f>
        <v>42554</v>
      </c>
      <c r="DA9" s="99">
        <v>49</v>
      </c>
      <c r="DB9" s="83">
        <f t="shared" si="27"/>
        <v>171.5</v>
      </c>
      <c r="DC9" s="174">
        <v>21</v>
      </c>
      <c r="DD9" s="83">
        <f t="shared" si="28"/>
        <v>73.5</v>
      </c>
      <c r="DE9" s="174">
        <v>574</v>
      </c>
      <c r="DF9" s="83">
        <f t="shared" si="29"/>
        <v>4018</v>
      </c>
      <c r="DG9" s="174"/>
      <c r="DH9" s="174">
        <v>4</v>
      </c>
      <c r="DI9" s="174">
        <v>4</v>
      </c>
      <c r="DJ9" s="100">
        <f t="shared" si="30"/>
        <v>1065.75</v>
      </c>
      <c r="DK9" s="308" t="str">
        <f>CY9</f>
        <v xml:space="preserve">DOMINGO </v>
      </c>
      <c r="DL9" s="310">
        <f>CZ9</f>
        <v>42554</v>
      </c>
      <c r="DM9" s="102">
        <v>0</v>
      </c>
      <c r="DN9" s="74">
        <f t="shared" si="31"/>
        <v>0</v>
      </c>
      <c r="DO9" s="1">
        <v>16</v>
      </c>
      <c r="DP9" s="74">
        <f t="shared" si="32"/>
        <v>60</v>
      </c>
      <c r="DQ9" s="1">
        <v>82</v>
      </c>
      <c r="DR9" s="74">
        <f t="shared" si="33"/>
        <v>615</v>
      </c>
      <c r="DS9" s="1"/>
      <c r="DT9" s="1">
        <v>1</v>
      </c>
      <c r="DU9" s="110">
        <f t="shared" si="34"/>
        <v>1</v>
      </c>
      <c r="DV9" s="108">
        <f t="shared" si="35"/>
        <v>675</v>
      </c>
    </row>
    <row r="10" spans="2:129" ht="19.5" thickBot="1" x14ac:dyDescent="0.35">
      <c r="B10" s="274">
        <v>188</v>
      </c>
      <c r="C10" s="38" t="s">
        <v>23</v>
      </c>
      <c r="D10" s="132">
        <f t="shared" si="11"/>
        <v>42557</v>
      </c>
      <c r="E10" s="144">
        <v>83062</v>
      </c>
      <c r="F10" s="144">
        <v>107576</v>
      </c>
      <c r="G10" s="2">
        <v>43710</v>
      </c>
      <c r="H10" s="170"/>
      <c r="I10" s="171">
        <v>39137</v>
      </c>
      <c r="J10" s="24">
        <f t="shared" si="0"/>
        <v>273485</v>
      </c>
      <c r="K10" s="7">
        <v>7677</v>
      </c>
      <c r="L10" s="7">
        <v>30259</v>
      </c>
      <c r="M10" s="23">
        <f t="shared" si="1"/>
        <v>311421</v>
      </c>
      <c r="N10" s="47"/>
      <c r="O10" s="48"/>
      <c r="P10" s="8">
        <f t="shared" si="2"/>
        <v>42557</v>
      </c>
      <c r="Q10" s="3">
        <v>52250</v>
      </c>
      <c r="R10" s="3">
        <v>1287</v>
      </c>
      <c r="S10" s="3">
        <v>843</v>
      </c>
      <c r="T10" s="3"/>
      <c r="U10" s="3"/>
      <c r="V10" s="3"/>
      <c r="W10" s="3"/>
      <c r="X10" s="3">
        <v>174</v>
      </c>
      <c r="Y10" s="3">
        <v>24144</v>
      </c>
      <c r="Z10" s="3"/>
      <c r="AA10" s="6"/>
      <c r="AB10" s="3"/>
      <c r="AC10" s="3">
        <v>800</v>
      </c>
      <c r="AD10" s="3"/>
      <c r="AE10" s="3"/>
      <c r="AF10" s="3"/>
      <c r="AG10" s="3"/>
      <c r="AH10" s="3"/>
      <c r="AI10" s="3"/>
      <c r="AJ10" s="25"/>
      <c r="AK10" s="3"/>
      <c r="AL10" s="53"/>
      <c r="AM10" s="44">
        <f t="shared" si="3"/>
        <v>79498</v>
      </c>
      <c r="AN10" s="9">
        <v>0</v>
      </c>
      <c r="AO10" s="9">
        <f t="shared" si="4"/>
        <v>311421</v>
      </c>
      <c r="AP10" s="49">
        <f>'[2]JUL 16'!$I$10</f>
        <v>6536.25</v>
      </c>
      <c r="AQ10" s="46">
        <f t="shared" si="12"/>
        <v>397455.25</v>
      </c>
      <c r="AS10" s="276">
        <f t="shared" si="5"/>
        <v>188</v>
      </c>
      <c r="AT10" s="5" t="str">
        <f t="shared" si="5"/>
        <v>MIÉRCOLES</v>
      </c>
      <c r="AU10" s="8">
        <f t="shared" si="5"/>
        <v>42557</v>
      </c>
      <c r="AV10" s="69">
        <f t="shared" si="6"/>
        <v>11866</v>
      </c>
      <c r="AW10" s="69">
        <f t="shared" si="6"/>
        <v>15368</v>
      </c>
      <c r="AX10" s="69">
        <f t="shared" si="7"/>
        <v>7285</v>
      </c>
      <c r="AY10" s="69">
        <f t="shared" si="13"/>
        <v>0</v>
      </c>
      <c r="AZ10" s="157">
        <f t="shared" si="13"/>
        <v>5591</v>
      </c>
      <c r="BA10" s="159">
        <f t="shared" si="8"/>
        <v>40110</v>
      </c>
      <c r="BC10" s="309"/>
      <c r="BD10" s="313"/>
      <c r="BE10" s="135">
        <v>476</v>
      </c>
      <c r="BF10" s="82">
        <f t="shared" si="36"/>
        <v>1666</v>
      </c>
      <c r="BG10" s="79">
        <v>510</v>
      </c>
      <c r="BH10" s="82">
        <f t="shared" si="14"/>
        <v>1785</v>
      </c>
      <c r="BI10" s="79">
        <v>3532</v>
      </c>
      <c r="BJ10" s="82">
        <f t="shared" si="15"/>
        <v>24724</v>
      </c>
      <c r="BK10" s="79">
        <v>20</v>
      </c>
      <c r="BL10" s="174">
        <v>16</v>
      </c>
      <c r="BM10" s="174">
        <v>18</v>
      </c>
      <c r="BN10" s="119">
        <f t="shared" si="9"/>
        <v>1565.2777777777778</v>
      </c>
      <c r="BO10" s="309"/>
      <c r="BP10" s="315"/>
      <c r="BQ10" s="99">
        <v>328</v>
      </c>
      <c r="BR10" s="83">
        <f t="shared" si="16"/>
        <v>1148</v>
      </c>
      <c r="BS10" s="174">
        <v>213</v>
      </c>
      <c r="BT10" s="83">
        <f t="shared" si="17"/>
        <v>745.5</v>
      </c>
      <c r="BU10" s="174">
        <v>3391</v>
      </c>
      <c r="BV10" s="83">
        <f t="shared" si="18"/>
        <v>23737</v>
      </c>
      <c r="BW10" s="174">
        <v>19</v>
      </c>
      <c r="BX10" s="174">
        <v>12</v>
      </c>
      <c r="BY10" s="174">
        <v>12</v>
      </c>
      <c r="BZ10" s="100">
        <f t="shared" si="10"/>
        <v>2135.875</v>
      </c>
      <c r="CA10" s="309"/>
      <c r="CB10" s="317"/>
      <c r="CC10" s="99">
        <v>193</v>
      </c>
      <c r="CD10" s="74">
        <f t="shared" si="19"/>
        <v>579</v>
      </c>
      <c r="CE10" s="174">
        <v>175</v>
      </c>
      <c r="CF10" s="74">
        <f t="shared" si="20"/>
        <v>525</v>
      </c>
      <c r="CG10" s="174">
        <v>1351</v>
      </c>
      <c r="CH10" s="74">
        <f t="shared" si="21"/>
        <v>8106</v>
      </c>
      <c r="CI10" s="174">
        <v>9</v>
      </c>
      <c r="CJ10" s="174">
        <v>8</v>
      </c>
      <c r="CK10" s="174">
        <v>9</v>
      </c>
      <c r="CL10" s="100">
        <f t="shared" si="22"/>
        <v>1023.3333333333334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>
        <v>90</v>
      </c>
      <c r="DB10" s="83">
        <f t="shared" si="27"/>
        <v>315</v>
      </c>
      <c r="DC10" s="174">
        <v>57</v>
      </c>
      <c r="DD10" s="83">
        <f t="shared" si="28"/>
        <v>199.5</v>
      </c>
      <c r="DE10" s="174">
        <v>872</v>
      </c>
      <c r="DF10" s="83">
        <f t="shared" si="29"/>
        <v>6104</v>
      </c>
      <c r="DG10" s="174">
        <v>6</v>
      </c>
      <c r="DH10" s="174">
        <v>5</v>
      </c>
      <c r="DI10" s="174">
        <v>5</v>
      </c>
      <c r="DJ10" s="100">
        <f t="shared" si="30"/>
        <v>1323.7</v>
      </c>
      <c r="DK10" s="309"/>
      <c r="DL10" s="311"/>
      <c r="DM10" s="102">
        <v>0</v>
      </c>
      <c r="DN10" s="74">
        <f t="shared" si="31"/>
        <v>0</v>
      </c>
      <c r="DO10" s="1">
        <v>26</v>
      </c>
      <c r="DP10" s="74">
        <f t="shared" si="32"/>
        <v>97.5</v>
      </c>
      <c r="DQ10" s="1">
        <v>109</v>
      </c>
      <c r="DR10" s="74">
        <f t="shared" si="33"/>
        <v>817.5</v>
      </c>
      <c r="DS10" s="1">
        <v>2</v>
      </c>
      <c r="DT10" s="1">
        <v>1</v>
      </c>
      <c r="DU10" s="110">
        <f t="shared" si="34"/>
        <v>1</v>
      </c>
      <c r="DV10" s="108">
        <f t="shared" si="35"/>
        <v>915</v>
      </c>
    </row>
    <row r="11" spans="2:129" ht="19.5" thickBot="1" x14ac:dyDescent="0.35">
      <c r="B11" s="274">
        <v>189</v>
      </c>
      <c r="C11" s="38" t="s">
        <v>25</v>
      </c>
      <c r="D11" s="132">
        <f t="shared" si="11"/>
        <v>42558</v>
      </c>
      <c r="E11" s="144">
        <v>80948</v>
      </c>
      <c r="F11" s="144">
        <v>96005</v>
      </c>
      <c r="G11" s="2">
        <v>42090</v>
      </c>
      <c r="H11" s="170"/>
      <c r="I11" s="171">
        <v>38528</v>
      </c>
      <c r="J11" s="24">
        <f t="shared" si="0"/>
        <v>257571</v>
      </c>
      <c r="K11" s="7">
        <v>6562</v>
      </c>
      <c r="L11" s="7">
        <v>29563.5</v>
      </c>
      <c r="M11" s="23">
        <f t="shared" si="1"/>
        <v>293696.5</v>
      </c>
      <c r="N11" s="47"/>
      <c r="O11" s="48"/>
      <c r="P11" s="8">
        <f t="shared" si="2"/>
        <v>42558</v>
      </c>
      <c r="Q11" s="3">
        <v>103500</v>
      </c>
      <c r="R11" s="3">
        <v>2106</v>
      </c>
      <c r="S11" s="3">
        <v>519</v>
      </c>
      <c r="T11" s="3"/>
      <c r="U11" s="3"/>
      <c r="V11" s="3"/>
      <c r="W11" s="3">
        <v>290</v>
      </c>
      <c r="X11" s="3">
        <v>116</v>
      </c>
      <c r="Y11" s="3">
        <v>18108</v>
      </c>
      <c r="Z11" s="3"/>
      <c r="AA11" s="6"/>
      <c r="AB11" s="3">
        <v>1050</v>
      </c>
      <c r="AC11" s="3">
        <v>1600</v>
      </c>
      <c r="AD11" s="3"/>
      <c r="AE11" s="3"/>
      <c r="AF11" s="3">
        <v>40</v>
      </c>
      <c r="AG11" s="3"/>
      <c r="AH11" s="3"/>
      <c r="AI11" s="3"/>
      <c r="AJ11" s="25"/>
      <c r="AK11" s="3"/>
      <c r="AL11" s="53">
        <v>6036</v>
      </c>
      <c r="AM11" s="44">
        <f t="shared" si="3"/>
        <v>133365</v>
      </c>
      <c r="AN11" s="9">
        <v>0</v>
      </c>
      <c r="AO11" s="9">
        <f t="shared" si="4"/>
        <v>293696.5</v>
      </c>
      <c r="AP11" s="49">
        <f>'[2]JUL 16'!$I$11</f>
        <v>7597.5</v>
      </c>
      <c r="AQ11" s="46">
        <f t="shared" si="12"/>
        <v>434659</v>
      </c>
      <c r="AS11" s="276">
        <f t="shared" si="5"/>
        <v>189</v>
      </c>
      <c r="AT11" s="5" t="str">
        <f t="shared" si="5"/>
        <v>JUEVES</v>
      </c>
      <c r="AU11" s="8">
        <f t="shared" si="5"/>
        <v>42558</v>
      </c>
      <c r="AV11" s="69">
        <f t="shared" si="6"/>
        <v>11564</v>
      </c>
      <c r="AW11" s="69">
        <f t="shared" si="6"/>
        <v>13715</v>
      </c>
      <c r="AX11" s="69">
        <f t="shared" si="7"/>
        <v>7015</v>
      </c>
      <c r="AY11" s="69">
        <f t="shared" si="13"/>
        <v>0</v>
      </c>
      <c r="AZ11" s="157">
        <f t="shared" si="13"/>
        <v>5504</v>
      </c>
      <c r="BA11" s="159">
        <f t="shared" si="8"/>
        <v>37798</v>
      </c>
      <c r="BC11" s="308" t="str">
        <f>C8</f>
        <v>LUNES</v>
      </c>
      <c r="BD11" s="312">
        <f>AU8</f>
        <v>42555</v>
      </c>
      <c r="BE11" s="135">
        <v>1491</v>
      </c>
      <c r="BF11" s="82">
        <f t="shared" si="36"/>
        <v>5218.5</v>
      </c>
      <c r="BG11" s="79">
        <v>359</v>
      </c>
      <c r="BH11" s="82">
        <f t="shared" si="14"/>
        <v>1256.5</v>
      </c>
      <c r="BI11" s="79">
        <v>5707</v>
      </c>
      <c r="BJ11" s="82">
        <f t="shared" si="15"/>
        <v>39949</v>
      </c>
      <c r="BK11" s="79"/>
      <c r="BL11" s="174">
        <v>29</v>
      </c>
      <c r="BM11" s="174">
        <v>30</v>
      </c>
      <c r="BN11" s="119">
        <f t="shared" si="9"/>
        <v>1547.4666666666667</v>
      </c>
      <c r="BO11" s="308" t="str">
        <f>BC11</f>
        <v>LUNES</v>
      </c>
      <c r="BP11" s="314">
        <f>BD11</f>
        <v>42555</v>
      </c>
      <c r="BQ11" s="99">
        <v>1427</v>
      </c>
      <c r="BR11" s="83">
        <f t="shared" si="16"/>
        <v>4994.5</v>
      </c>
      <c r="BS11" s="174">
        <v>236</v>
      </c>
      <c r="BT11" s="83">
        <f t="shared" si="17"/>
        <v>826</v>
      </c>
      <c r="BU11" s="174">
        <v>7260</v>
      </c>
      <c r="BV11" s="83">
        <f t="shared" si="18"/>
        <v>50820</v>
      </c>
      <c r="BW11" s="174"/>
      <c r="BX11" s="174">
        <v>27</v>
      </c>
      <c r="BY11" s="174">
        <v>28</v>
      </c>
      <c r="BZ11" s="100">
        <f t="shared" si="10"/>
        <v>2022.875</v>
      </c>
      <c r="CA11" s="308" t="str">
        <f>BO11</f>
        <v>LUNES</v>
      </c>
      <c r="CB11" s="316">
        <f>BP11</f>
        <v>42555</v>
      </c>
      <c r="CC11" s="99">
        <v>834</v>
      </c>
      <c r="CD11" s="74">
        <f t="shared" si="19"/>
        <v>2502</v>
      </c>
      <c r="CE11" s="174">
        <v>289</v>
      </c>
      <c r="CF11" s="74">
        <f t="shared" si="20"/>
        <v>867</v>
      </c>
      <c r="CG11" s="174">
        <v>3554</v>
      </c>
      <c r="CH11" s="74">
        <f t="shared" si="21"/>
        <v>21324</v>
      </c>
      <c r="CI11" s="174"/>
      <c r="CJ11" s="174">
        <v>16</v>
      </c>
      <c r="CK11" s="174">
        <v>16</v>
      </c>
      <c r="CL11" s="100">
        <f t="shared" si="22"/>
        <v>1543.3125</v>
      </c>
      <c r="CM11" s="308" t="str">
        <f>CA11</f>
        <v>LUNES</v>
      </c>
      <c r="CN11" s="318">
        <f>CB11</f>
        <v>42555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LUNES</v>
      </c>
      <c r="CZ11" s="306">
        <f>CN11</f>
        <v>42555</v>
      </c>
      <c r="DA11" s="99">
        <v>616</v>
      </c>
      <c r="DB11" s="83">
        <f t="shared" si="27"/>
        <v>2156</v>
      </c>
      <c r="DC11" s="174">
        <v>53</v>
      </c>
      <c r="DD11" s="83">
        <f t="shared" si="28"/>
        <v>185.5</v>
      </c>
      <c r="DE11" s="174">
        <v>2907</v>
      </c>
      <c r="DF11" s="83">
        <f t="shared" si="29"/>
        <v>20349</v>
      </c>
      <c r="DG11" s="174"/>
      <c r="DH11" s="174">
        <v>14</v>
      </c>
      <c r="DI11" s="174">
        <v>14</v>
      </c>
      <c r="DJ11" s="100">
        <f t="shared" si="30"/>
        <v>1620.75</v>
      </c>
      <c r="DK11" s="308" t="str">
        <f>CY11</f>
        <v>LUNES</v>
      </c>
      <c r="DL11" s="310">
        <f>CZ11</f>
        <v>42555</v>
      </c>
      <c r="DM11" s="102"/>
      <c r="DN11" s="74">
        <f t="shared" si="31"/>
        <v>0</v>
      </c>
      <c r="DO11" s="1"/>
      <c r="DP11" s="74">
        <f t="shared" si="32"/>
        <v>0</v>
      </c>
      <c r="DQ11" s="1"/>
      <c r="DR11" s="74">
        <f t="shared" si="33"/>
        <v>0</v>
      </c>
      <c r="DS11" s="1"/>
      <c r="DT11" s="1"/>
      <c r="DU11" s="110">
        <f t="shared" si="34"/>
        <v>0</v>
      </c>
      <c r="DV11" s="108" t="e">
        <f t="shared" si="35"/>
        <v>#DIV/0!</v>
      </c>
    </row>
    <row r="12" spans="2:129" ht="19.5" thickBot="1" x14ac:dyDescent="0.35">
      <c r="B12" s="274">
        <v>190</v>
      </c>
      <c r="C12" s="38" t="s">
        <v>26</v>
      </c>
      <c r="D12" s="132">
        <f t="shared" si="11"/>
        <v>42559</v>
      </c>
      <c r="E12" s="144">
        <v>79156</v>
      </c>
      <c r="F12" s="144">
        <v>104412</v>
      </c>
      <c r="G12" s="2">
        <v>43524</v>
      </c>
      <c r="H12" s="170"/>
      <c r="I12" s="171">
        <v>39767</v>
      </c>
      <c r="J12" s="24">
        <f t="shared" si="0"/>
        <v>266859</v>
      </c>
      <c r="K12" s="7">
        <v>7839.5</v>
      </c>
      <c r="L12" s="7">
        <v>28226.5</v>
      </c>
      <c r="M12" s="23">
        <f t="shared" si="1"/>
        <v>302925</v>
      </c>
      <c r="N12" s="47"/>
      <c r="O12" s="48"/>
      <c r="P12" s="8">
        <f t="shared" si="2"/>
        <v>42559</v>
      </c>
      <c r="Q12" s="3">
        <v>103750</v>
      </c>
      <c r="R12" s="3">
        <v>1053</v>
      </c>
      <c r="S12" s="3">
        <v>1037</v>
      </c>
      <c r="T12" s="3"/>
      <c r="U12" s="3"/>
      <c r="V12" s="3"/>
      <c r="W12" s="3">
        <v>754</v>
      </c>
      <c r="X12" s="3">
        <v>116</v>
      </c>
      <c r="Y12" s="3"/>
      <c r="Z12" s="3"/>
      <c r="AA12" s="6"/>
      <c r="AB12" s="3">
        <v>1050</v>
      </c>
      <c r="AC12" s="3"/>
      <c r="AD12" s="3"/>
      <c r="AE12" s="3"/>
      <c r="AF12" s="3"/>
      <c r="AG12" s="3"/>
      <c r="AH12" s="3"/>
      <c r="AI12" s="3"/>
      <c r="AJ12" s="25"/>
      <c r="AK12" s="3"/>
      <c r="AL12" s="53">
        <v>6036</v>
      </c>
      <c r="AM12" s="44">
        <f t="shared" si="3"/>
        <v>113796</v>
      </c>
      <c r="AN12" s="9">
        <v>0</v>
      </c>
      <c r="AO12" s="9">
        <f t="shared" si="4"/>
        <v>302925</v>
      </c>
      <c r="AP12" s="49">
        <f>'[2]JUL 16'!$I$12</f>
        <v>7500</v>
      </c>
      <c r="AQ12" s="46">
        <f t="shared" si="12"/>
        <v>424221</v>
      </c>
      <c r="AS12" s="276">
        <f t="shared" si="5"/>
        <v>190</v>
      </c>
      <c r="AT12" s="5" t="str">
        <f t="shared" si="5"/>
        <v>VIERNES</v>
      </c>
      <c r="AU12" s="8">
        <f t="shared" si="5"/>
        <v>42559</v>
      </c>
      <c r="AV12" s="69">
        <f t="shared" si="6"/>
        <v>11308</v>
      </c>
      <c r="AW12" s="69">
        <f t="shared" si="6"/>
        <v>14916</v>
      </c>
      <c r="AX12" s="69">
        <f t="shared" si="7"/>
        <v>7254</v>
      </c>
      <c r="AY12" s="69">
        <f t="shared" si="13"/>
        <v>0</v>
      </c>
      <c r="AZ12" s="157">
        <f t="shared" si="13"/>
        <v>5681</v>
      </c>
      <c r="BA12" s="159">
        <f t="shared" si="8"/>
        <v>39159</v>
      </c>
      <c r="BC12" s="309"/>
      <c r="BD12" s="313"/>
      <c r="BE12" s="135">
        <v>1290</v>
      </c>
      <c r="BF12" s="82">
        <f t="shared" si="36"/>
        <v>4515</v>
      </c>
      <c r="BG12" s="79">
        <v>426</v>
      </c>
      <c r="BH12" s="82">
        <f t="shared" si="14"/>
        <v>1491</v>
      </c>
      <c r="BI12" s="79">
        <v>5914</v>
      </c>
      <c r="BJ12" s="82">
        <f t="shared" si="15"/>
        <v>41398</v>
      </c>
      <c r="BK12" s="79">
        <v>29</v>
      </c>
      <c r="BL12" s="174">
        <v>29</v>
      </c>
      <c r="BM12" s="174">
        <v>30</v>
      </c>
      <c r="BN12" s="119">
        <f t="shared" si="9"/>
        <v>1580.1333333333334</v>
      </c>
      <c r="BO12" s="309"/>
      <c r="BP12" s="315"/>
      <c r="BQ12" s="99">
        <v>1344</v>
      </c>
      <c r="BR12" s="83">
        <f t="shared" si="16"/>
        <v>4704</v>
      </c>
      <c r="BS12" s="174">
        <v>295</v>
      </c>
      <c r="BT12" s="83">
        <f t="shared" si="17"/>
        <v>1032.5</v>
      </c>
      <c r="BU12" s="174">
        <v>7706</v>
      </c>
      <c r="BV12" s="83">
        <f t="shared" si="18"/>
        <v>53942</v>
      </c>
      <c r="BW12" s="174">
        <v>28</v>
      </c>
      <c r="BX12" s="174">
        <v>28</v>
      </c>
      <c r="BY12" s="174">
        <v>28</v>
      </c>
      <c r="BZ12" s="100">
        <f t="shared" si="10"/>
        <v>2131.375</v>
      </c>
      <c r="CA12" s="309"/>
      <c r="CB12" s="317"/>
      <c r="CC12" s="99">
        <v>812</v>
      </c>
      <c r="CD12" s="74">
        <f t="shared" si="19"/>
        <v>2436</v>
      </c>
      <c r="CE12" s="174">
        <v>256</v>
      </c>
      <c r="CF12" s="74">
        <f t="shared" si="20"/>
        <v>768</v>
      </c>
      <c r="CG12" s="174">
        <v>3355</v>
      </c>
      <c r="CH12" s="74">
        <f t="shared" si="21"/>
        <v>20130</v>
      </c>
      <c r="CI12" s="174">
        <v>16</v>
      </c>
      <c r="CJ12" s="174">
        <v>14</v>
      </c>
      <c r="CK12" s="174">
        <v>16</v>
      </c>
      <c r="CL12" s="100">
        <f t="shared" si="22"/>
        <v>1458.375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468</v>
      </c>
      <c r="DB12" s="83">
        <f t="shared" si="27"/>
        <v>1638</v>
      </c>
      <c r="DC12" s="174">
        <v>92</v>
      </c>
      <c r="DD12" s="83">
        <f t="shared" si="28"/>
        <v>322</v>
      </c>
      <c r="DE12" s="174">
        <v>2859</v>
      </c>
      <c r="DF12" s="83">
        <f t="shared" si="29"/>
        <v>20013</v>
      </c>
      <c r="DG12" s="174">
        <v>14</v>
      </c>
      <c r="DH12" s="174">
        <v>14</v>
      </c>
      <c r="DI12" s="174">
        <v>14</v>
      </c>
      <c r="DJ12" s="100">
        <f t="shared" si="30"/>
        <v>1569.5</v>
      </c>
      <c r="DK12" s="309"/>
      <c r="DL12" s="311"/>
      <c r="DM12" s="102">
        <v>10</v>
      </c>
      <c r="DN12" s="74">
        <f t="shared" si="31"/>
        <v>37.5</v>
      </c>
      <c r="DO12" s="1">
        <v>60</v>
      </c>
      <c r="DP12" s="74">
        <f t="shared" si="32"/>
        <v>225</v>
      </c>
      <c r="DQ12" s="1">
        <v>260</v>
      </c>
      <c r="DR12" s="74">
        <f t="shared" si="33"/>
        <v>1950</v>
      </c>
      <c r="DS12" s="1">
        <v>2</v>
      </c>
      <c r="DT12" s="1">
        <v>2</v>
      </c>
      <c r="DU12" s="110">
        <f t="shared" si="34"/>
        <v>2</v>
      </c>
      <c r="DV12" s="108">
        <f t="shared" si="35"/>
        <v>1106.25</v>
      </c>
    </row>
    <row r="13" spans="2:129" ht="19.5" thickBot="1" x14ac:dyDescent="0.35">
      <c r="B13" s="274">
        <v>191</v>
      </c>
      <c r="C13" s="38" t="s">
        <v>27</v>
      </c>
      <c r="D13" s="132">
        <f t="shared" si="11"/>
        <v>42560</v>
      </c>
      <c r="E13" s="144">
        <v>59892</v>
      </c>
      <c r="F13" s="144">
        <v>78400</v>
      </c>
      <c r="G13" s="2">
        <v>25308</v>
      </c>
      <c r="H13" s="170"/>
      <c r="I13" s="171">
        <v>26999</v>
      </c>
      <c r="J13" s="24">
        <f t="shared" si="0"/>
        <v>190599</v>
      </c>
      <c r="K13" s="7">
        <v>7211.5</v>
      </c>
      <c r="L13" s="7">
        <v>15090.5</v>
      </c>
      <c r="M13" s="23">
        <f t="shared" si="1"/>
        <v>212901</v>
      </c>
      <c r="N13" s="47"/>
      <c r="O13" s="48"/>
      <c r="P13" s="8">
        <f t="shared" si="2"/>
        <v>42560</v>
      </c>
      <c r="Q13" s="3">
        <v>0</v>
      </c>
      <c r="R13" s="3"/>
      <c r="S13" s="3"/>
      <c r="T13" s="3"/>
      <c r="U13" s="3"/>
      <c r="V13" s="3"/>
      <c r="W13" s="3"/>
      <c r="X13" s="3"/>
      <c r="Y13" s="3"/>
      <c r="Z13" s="3"/>
      <c r="AA13" s="6"/>
      <c r="AB13" s="3"/>
      <c r="AC13" s="3"/>
      <c r="AD13" s="3"/>
      <c r="AE13" s="3"/>
      <c r="AF13" s="3"/>
      <c r="AG13" s="3"/>
      <c r="AH13" s="3"/>
      <c r="AI13" s="3"/>
      <c r="AJ13" s="25"/>
      <c r="AK13" s="3"/>
      <c r="AL13" s="53"/>
      <c r="AM13" s="44">
        <f t="shared" si="3"/>
        <v>0</v>
      </c>
      <c r="AN13" s="9">
        <v>0</v>
      </c>
      <c r="AO13" s="9">
        <f t="shared" si="4"/>
        <v>212901</v>
      </c>
      <c r="AP13" s="49">
        <f>'[2]JUL 16'!$I$13</f>
        <v>7725</v>
      </c>
      <c r="AQ13" s="46">
        <f t="shared" si="12"/>
        <v>220626</v>
      </c>
      <c r="AS13" s="276">
        <f t="shared" si="5"/>
        <v>191</v>
      </c>
      <c r="AT13" s="5" t="str">
        <f t="shared" si="5"/>
        <v>SÁBADO</v>
      </c>
      <c r="AU13" s="8">
        <f t="shared" si="5"/>
        <v>42560</v>
      </c>
      <c r="AV13" s="69">
        <f t="shared" si="6"/>
        <v>8556</v>
      </c>
      <c r="AW13" s="69">
        <f t="shared" si="6"/>
        <v>11200</v>
      </c>
      <c r="AX13" s="69">
        <f t="shared" si="7"/>
        <v>4218</v>
      </c>
      <c r="AY13" s="69">
        <f t="shared" si="13"/>
        <v>0</v>
      </c>
      <c r="AZ13" s="157">
        <f t="shared" si="13"/>
        <v>3857</v>
      </c>
      <c r="BA13" s="159">
        <f t="shared" si="8"/>
        <v>27831</v>
      </c>
      <c r="BC13" s="308" t="str">
        <f>C9</f>
        <v>MARTES</v>
      </c>
      <c r="BD13" s="312">
        <f>AU9</f>
        <v>42556</v>
      </c>
      <c r="BE13" s="135">
        <v>1260</v>
      </c>
      <c r="BF13" s="82">
        <f t="shared" si="36"/>
        <v>4410</v>
      </c>
      <c r="BG13" s="79">
        <v>209</v>
      </c>
      <c r="BH13" s="82">
        <f t="shared" si="14"/>
        <v>731.5</v>
      </c>
      <c r="BI13" s="79">
        <v>5183</v>
      </c>
      <c r="BJ13" s="82">
        <f t="shared" si="15"/>
        <v>36281</v>
      </c>
      <c r="BK13" s="79"/>
      <c r="BL13" s="174">
        <v>32</v>
      </c>
      <c r="BM13" s="174">
        <v>33</v>
      </c>
      <c r="BN13" s="119">
        <f t="shared" si="9"/>
        <v>1255.2272727272727</v>
      </c>
      <c r="BO13" s="308" t="str">
        <f>BC13</f>
        <v>MARTES</v>
      </c>
      <c r="BP13" s="314">
        <f>BD13</f>
        <v>42556</v>
      </c>
      <c r="BQ13" s="99">
        <v>1315</v>
      </c>
      <c r="BR13" s="83">
        <f t="shared" si="16"/>
        <v>4602.5</v>
      </c>
      <c r="BS13" s="174">
        <v>212</v>
      </c>
      <c r="BT13" s="83">
        <f t="shared" si="17"/>
        <v>742</v>
      </c>
      <c r="BU13" s="174">
        <v>6824</v>
      </c>
      <c r="BV13" s="83">
        <f t="shared" si="18"/>
        <v>47768</v>
      </c>
      <c r="BW13" s="174"/>
      <c r="BX13" s="174">
        <v>26</v>
      </c>
      <c r="BY13" s="174">
        <v>27</v>
      </c>
      <c r="BZ13" s="100">
        <f t="shared" si="10"/>
        <v>1967.1296296296296</v>
      </c>
      <c r="CA13" s="308" t="str">
        <f>BO13</f>
        <v>MARTES</v>
      </c>
      <c r="CB13" s="316">
        <f>BP13</f>
        <v>42556</v>
      </c>
      <c r="CC13" s="99">
        <v>819</v>
      </c>
      <c r="CD13" s="74">
        <f t="shared" si="19"/>
        <v>2457</v>
      </c>
      <c r="CE13" s="174">
        <v>340</v>
      </c>
      <c r="CF13" s="74">
        <f t="shared" si="20"/>
        <v>1020</v>
      </c>
      <c r="CG13" s="174">
        <v>3503</v>
      </c>
      <c r="CH13" s="74">
        <f t="shared" si="21"/>
        <v>21018</v>
      </c>
      <c r="CI13" s="174"/>
      <c r="CJ13" s="174">
        <v>20</v>
      </c>
      <c r="CK13" s="174">
        <v>19</v>
      </c>
      <c r="CL13" s="100">
        <f t="shared" si="22"/>
        <v>1289.2105263157894</v>
      </c>
      <c r="CM13" s="308" t="str">
        <f>CA13</f>
        <v>MARTES</v>
      </c>
      <c r="CN13" s="318">
        <f>CB13</f>
        <v>42556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MARTES</v>
      </c>
      <c r="CZ13" s="306">
        <f>CN13</f>
        <v>42556</v>
      </c>
      <c r="DA13" s="99">
        <v>574</v>
      </c>
      <c r="DB13" s="83">
        <f t="shared" si="27"/>
        <v>2009</v>
      </c>
      <c r="DC13" s="174">
        <v>63</v>
      </c>
      <c r="DD13" s="83">
        <f t="shared" si="28"/>
        <v>220.5</v>
      </c>
      <c r="DE13" s="174">
        <v>2618</v>
      </c>
      <c r="DF13" s="83">
        <f t="shared" si="29"/>
        <v>18326</v>
      </c>
      <c r="DG13" s="174"/>
      <c r="DH13" s="174">
        <v>14</v>
      </c>
      <c r="DI13" s="174">
        <v>14</v>
      </c>
      <c r="DJ13" s="100">
        <f t="shared" si="30"/>
        <v>1468.25</v>
      </c>
      <c r="DK13" s="308" t="str">
        <f>CY13</f>
        <v>MARTES</v>
      </c>
      <c r="DL13" s="310">
        <f>CZ13</f>
        <v>42556</v>
      </c>
      <c r="DM13" s="102">
        <v>4</v>
      </c>
      <c r="DN13" s="74">
        <f t="shared" si="31"/>
        <v>15</v>
      </c>
      <c r="DO13" s="1">
        <v>68</v>
      </c>
      <c r="DP13" s="74">
        <f t="shared" si="32"/>
        <v>255</v>
      </c>
      <c r="DQ13" s="1">
        <v>250</v>
      </c>
      <c r="DR13" s="74">
        <f t="shared" si="33"/>
        <v>1875</v>
      </c>
      <c r="DS13" s="1"/>
      <c r="DT13" s="1">
        <v>2</v>
      </c>
      <c r="DU13" s="110">
        <f t="shared" si="34"/>
        <v>2</v>
      </c>
      <c r="DV13" s="108">
        <f t="shared" si="35"/>
        <v>1072.5</v>
      </c>
    </row>
    <row r="14" spans="2:129" ht="19.5" thickBot="1" x14ac:dyDescent="0.35">
      <c r="B14" s="274">
        <v>192</v>
      </c>
      <c r="C14" s="38" t="s">
        <v>22</v>
      </c>
      <c r="D14" s="132">
        <f t="shared" si="11"/>
        <v>42561</v>
      </c>
      <c r="E14" s="144">
        <v>45605</v>
      </c>
      <c r="F14" s="144">
        <v>46228</v>
      </c>
      <c r="G14" s="2">
        <v>15576</v>
      </c>
      <c r="H14" s="170"/>
      <c r="I14" s="171">
        <v>9933</v>
      </c>
      <c r="J14" s="24">
        <f t="shared" si="0"/>
        <v>117342</v>
      </c>
      <c r="K14" s="7">
        <v>5337.5</v>
      </c>
      <c r="L14" s="7">
        <v>7978</v>
      </c>
      <c r="M14" s="23">
        <f t="shared" si="1"/>
        <v>130657.5</v>
      </c>
      <c r="N14" s="47"/>
      <c r="O14" s="48"/>
      <c r="P14" s="8">
        <f t="shared" si="2"/>
        <v>42561</v>
      </c>
      <c r="Q14" s="3">
        <v>0</v>
      </c>
      <c r="R14" s="3"/>
      <c r="S14" s="3"/>
      <c r="T14" s="3"/>
      <c r="U14" s="3"/>
      <c r="V14" s="3"/>
      <c r="W14" s="3"/>
      <c r="X14" s="3"/>
      <c r="Y14" s="3"/>
      <c r="Z14" s="3"/>
      <c r="AA14" s="6"/>
      <c r="AB14" s="3"/>
      <c r="AC14" s="3"/>
      <c r="AD14" s="3"/>
      <c r="AE14" s="3"/>
      <c r="AF14" s="3"/>
      <c r="AG14" s="3"/>
      <c r="AH14" s="3"/>
      <c r="AI14" s="3"/>
      <c r="AJ14" s="25"/>
      <c r="AK14" s="3"/>
      <c r="AL14" s="53"/>
      <c r="AM14" s="44">
        <f t="shared" si="3"/>
        <v>0</v>
      </c>
      <c r="AN14" s="9">
        <v>0</v>
      </c>
      <c r="AO14" s="9">
        <f t="shared" si="4"/>
        <v>130657.5</v>
      </c>
      <c r="AP14" s="49">
        <f>'[2]JUL 16'!$I$14</f>
        <v>4762.5</v>
      </c>
      <c r="AQ14" s="46">
        <f t="shared" si="12"/>
        <v>135420</v>
      </c>
      <c r="AS14" s="276">
        <f t="shared" si="5"/>
        <v>192</v>
      </c>
      <c r="AT14" s="5" t="str">
        <f t="shared" si="5"/>
        <v>DOMINGO</v>
      </c>
      <c r="AU14" s="8">
        <f t="shared" si="5"/>
        <v>42561</v>
      </c>
      <c r="AV14" s="69">
        <f t="shared" si="6"/>
        <v>6515</v>
      </c>
      <c r="AW14" s="69">
        <f t="shared" si="6"/>
        <v>6604</v>
      </c>
      <c r="AX14" s="69">
        <f t="shared" si="7"/>
        <v>2596</v>
      </c>
      <c r="AY14" s="69">
        <f t="shared" si="13"/>
        <v>0</v>
      </c>
      <c r="AZ14" s="157">
        <f t="shared" si="13"/>
        <v>1419</v>
      </c>
      <c r="BA14" s="159">
        <f t="shared" si="8"/>
        <v>17134</v>
      </c>
      <c r="BC14" s="309"/>
      <c r="BD14" s="313"/>
      <c r="BE14" s="135">
        <v>1310</v>
      </c>
      <c r="BF14" s="82">
        <f t="shared" si="36"/>
        <v>4585</v>
      </c>
      <c r="BG14" s="79">
        <v>418</v>
      </c>
      <c r="BH14" s="82">
        <f t="shared" si="14"/>
        <v>1463</v>
      </c>
      <c r="BI14" s="79">
        <v>5951</v>
      </c>
      <c r="BJ14" s="82">
        <f t="shared" si="15"/>
        <v>41657</v>
      </c>
      <c r="BK14" s="79">
        <v>34</v>
      </c>
      <c r="BL14" s="174">
        <v>29</v>
      </c>
      <c r="BM14" s="174">
        <v>33</v>
      </c>
      <c r="BN14" s="119">
        <f t="shared" si="9"/>
        <v>1445.6060606060605</v>
      </c>
      <c r="BO14" s="309"/>
      <c r="BP14" s="315"/>
      <c r="BQ14" s="99">
        <v>1356</v>
      </c>
      <c r="BR14" s="83">
        <f t="shared" si="16"/>
        <v>4746</v>
      </c>
      <c r="BS14" s="174">
        <v>279</v>
      </c>
      <c r="BT14" s="83">
        <f t="shared" si="17"/>
        <v>976.5</v>
      </c>
      <c r="BU14" s="174">
        <v>6771</v>
      </c>
      <c r="BV14" s="83">
        <f t="shared" si="18"/>
        <v>47397</v>
      </c>
      <c r="BW14" s="174">
        <v>28</v>
      </c>
      <c r="BX14" s="174">
        <v>25</v>
      </c>
      <c r="BY14" s="174">
        <v>27</v>
      </c>
      <c r="BZ14" s="100">
        <f t="shared" si="10"/>
        <v>1967.3888888888889</v>
      </c>
      <c r="CA14" s="309"/>
      <c r="CB14" s="317"/>
      <c r="CC14" s="99">
        <v>765</v>
      </c>
      <c r="CD14" s="74">
        <f t="shared" si="19"/>
        <v>2295</v>
      </c>
      <c r="CE14" s="174">
        <v>251</v>
      </c>
      <c r="CF14" s="74">
        <f t="shared" si="20"/>
        <v>753</v>
      </c>
      <c r="CG14" s="174">
        <v>3337</v>
      </c>
      <c r="CH14" s="74">
        <f t="shared" si="21"/>
        <v>20022</v>
      </c>
      <c r="CI14" s="174">
        <v>21</v>
      </c>
      <c r="CJ14" s="174">
        <v>15</v>
      </c>
      <c r="CK14" s="174">
        <v>19</v>
      </c>
      <c r="CL14" s="100">
        <f t="shared" si="22"/>
        <v>1214.2105263157894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434</v>
      </c>
      <c r="DB14" s="83">
        <f t="shared" si="27"/>
        <v>1519</v>
      </c>
      <c r="DC14" s="174">
        <v>89</v>
      </c>
      <c r="DD14" s="83">
        <f t="shared" si="28"/>
        <v>311.5</v>
      </c>
      <c r="DE14" s="174">
        <v>2615</v>
      </c>
      <c r="DF14" s="83">
        <f t="shared" si="29"/>
        <v>18305</v>
      </c>
      <c r="DG14" s="174">
        <v>14</v>
      </c>
      <c r="DH14" s="174">
        <v>12</v>
      </c>
      <c r="DI14" s="174">
        <v>14</v>
      </c>
      <c r="DJ14" s="100">
        <f t="shared" si="30"/>
        <v>1438.25</v>
      </c>
      <c r="DK14" s="309"/>
      <c r="DL14" s="311"/>
      <c r="DM14" s="102">
        <v>3</v>
      </c>
      <c r="DN14" s="74">
        <f t="shared" si="31"/>
        <v>11.25</v>
      </c>
      <c r="DO14" s="1">
        <v>60</v>
      </c>
      <c r="DP14" s="74">
        <f t="shared" si="32"/>
        <v>225</v>
      </c>
      <c r="DQ14" s="1">
        <v>222</v>
      </c>
      <c r="DR14" s="74">
        <f t="shared" si="33"/>
        <v>1665</v>
      </c>
      <c r="DS14" s="1">
        <v>2</v>
      </c>
      <c r="DT14" s="1">
        <v>2</v>
      </c>
      <c r="DU14" s="110">
        <f t="shared" si="34"/>
        <v>2</v>
      </c>
      <c r="DV14" s="108">
        <f t="shared" si="35"/>
        <v>950.625</v>
      </c>
    </row>
    <row r="15" spans="2:129" ht="19.5" thickBot="1" x14ac:dyDescent="0.35">
      <c r="B15" s="274">
        <v>193</v>
      </c>
      <c r="C15" s="38" t="s">
        <v>24</v>
      </c>
      <c r="D15" s="132">
        <f t="shared" si="11"/>
        <v>42562</v>
      </c>
      <c r="E15" s="144">
        <v>75943</v>
      </c>
      <c r="F15" s="144">
        <v>95984</v>
      </c>
      <c r="G15" s="2">
        <v>37482</v>
      </c>
      <c r="H15" s="170"/>
      <c r="I15" s="171">
        <v>35021</v>
      </c>
      <c r="J15" s="24">
        <f t="shared" si="0"/>
        <v>244430</v>
      </c>
      <c r="K15" s="7">
        <v>6376.5</v>
      </c>
      <c r="L15" s="7">
        <v>25233.5</v>
      </c>
      <c r="M15" s="23">
        <f t="shared" si="1"/>
        <v>276040</v>
      </c>
      <c r="N15" s="47"/>
      <c r="O15" s="48"/>
      <c r="P15" s="8">
        <f t="shared" si="2"/>
        <v>42562</v>
      </c>
      <c r="Q15" s="3">
        <v>54250</v>
      </c>
      <c r="R15" s="3">
        <v>1521</v>
      </c>
      <c r="S15" s="3">
        <v>584</v>
      </c>
      <c r="T15" s="3">
        <v>117</v>
      </c>
      <c r="U15" s="3"/>
      <c r="V15" s="3"/>
      <c r="W15" s="3"/>
      <c r="X15" s="3">
        <v>174</v>
      </c>
      <c r="Y15" s="3"/>
      <c r="Z15" s="3"/>
      <c r="AA15" s="6"/>
      <c r="AB15" s="3"/>
      <c r="AC15" s="3">
        <v>900</v>
      </c>
      <c r="AD15" s="3"/>
      <c r="AE15" s="3"/>
      <c r="AF15" s="3"/>
      <c r="AG15" s="3"/>
      <c r="AH15" s="3"/>
      <c r="AI15" s="3"/>
      <c r="AJ15" s="25"/>
      <c r="AK15" s="3"/>
      <c r="AL15" s="53">
        <v>18108</v>
      </c>
      <c r="AM15" s="44">
        <f t="shared" si="3"/>
        <v>75654</v>
      </c>
      <c r="AN15" s="9">
        <v>0</v>
      </c>
      <c r="AO15" s="9">
        <f t="shared" si="4"/>
        <v>276040</v>
      </c>
      <c r="AP15" s="49">
        <f>'[2]JUL 16'!$I$15</f>
        <v>7777.5</v>
      </c>
      <c r="AQ15" s="46">
        <f t="shared" si="12"/>
        <v>359471.5</v>
      </c>
      <c r="AS15" s="276">
        <f t="shared" si="5"/>
        <v>193</v>
      </c>
      <c r="AT15" s="5" t="str">
        <f t="shared" si="5"/>
        <v>LUNES</v>
      </c>
      <c r="AU15" s="8">
        <f t="shared" si="5"/>
        <v>42562</v>
      </c>
      <c r="AV15" s="69">
        <f t="shared" si="6"/>
        <v>10849</v>
      </c>
      <c r="AW15" s="69">
        <f t="shared" si="6"/>
        <v>13712</v>
      </c>
      <c r="AX15" s="69">
        <f t="shared" si="7"/>
        <v>6247</v>
      </c>
      <c r="AY15" s="69">
        <f t="shared" si="13"/>
        <v>0</v>
      </c>
      <c r="AZ15" s="157">
        <f t="shared" si="13"/>
        <v>5003</v>
      </c>
      <c r="BA15" s="159">
        <f t="shared" si="8"/>
        <v>35811</v>
      </c>
      <c r="BC15" s="308" t="str">
        <f>C10</f>
        <v>MIÉRCOLES</v>
      </c>
      <c r="BD15" s="312">
        <f>AU10</f>
        <v>42557</v>
      </c>
      <c r="BE15" s="135">
        <v>1559</v>
      </c>
      <c r="BF15" s="82">
        <f t="shared" si="36"/>
        <v>5456.5</v>
      </c>
      <c r="BG15" s="79">
        <v>325</v>
      </c>
      <c r="BH15" s="82">
        <f t="shared" si="14"/>
        <v>1137.5</v>
      </c>
      <c r="BI15" s="79">
        <v>5850</v>
      </c>
      <c r="BJ15" s="82">
        <f t="shared" si="15"/>
        <v>40950</v>
      </c>
      <c r="BK15" s="79"/>
      <c r="BL15" s="174">
        <v>31</v>
      </c>
      <c r="BM15" s="174">
        <v>31</v>
      </c>
      <c r="BN15" s="119">
        <f t="shared" si="9"/>
        <v>1533.6774193548388</v>
      </c>
      <c r="BO15" s="308" t="str">
        <f>BC15</f>
        <v>MIÉRCOLES</v>
      </c>
      <c r="BP15" s="314">
        <f>BD15</f>
        <v>42557</v>
      </c>
      <c r="BQ15" s="99">
        <v>1495</v>
      </c>
      <c r="BR15" s="83">
        <f t="shared" si="16"/>
        <v>5232.5</v>
      </c>
      <c r="BS15" s="174">
        <v>359</v>
      </c>
      <c r="BT15" s="83">
        <f t="shared" si="17"/>
        <v>1256.5</v>
      </c>
      <c r="BU15" s="174">
        <v>7689</v>
      </c>
      <c r="BV15" s="83">
        <f t="shared" si="18"/>
        <v>53823</v>
      </c>
      <c r="BW15" s="174"/>
      <c r="BX15" s="174">
        <v>27</v>
      </c>
      <c r="BY15" s="174">
        <v>27</v>
      </c>
      <c r="BZ15" s="100">
        <f t="shared" si="10"/>
        <v>2233.7777777777778</v>
      </c>
      <c r="CA15" s="308" t="str">
        <f>BO15</f>
        <v>MIÉRCOLES</v>
      </c>
      <c r="CB15" s="316">
        <f>BP15</f>
        <v>42557</v>
      </c>
      <c r="CC15" s="99">
        <v>1053</v>
      </c>
      <c r="CD15" s="74">
        <f t="shared" si="19"/>
        <v>3159</v>
      </c>
      <c r="CE15" s="174">
        <v>346</v>
      </c>
      <c r="CF15" s="74">
        <f t="shared" si="20"/>
        <v>1038</v>
      </c>
      <c r="CG15" s="174">
        <v>3888</v>
      </c>
      <c r="CH15" s="74">
        <f t="shared" si="21"/>
        <v>23328</v>
      </c>
      <c r="CI15" s="174"/>
      <c r="CJ15" s="174">
        <v>22</v>
      </c>
      <c r="CK15" s="174">
        <v>22</v>
      </c>
      <c r="CL15" s="100">
        <f t="shared" si="22"/>
        <v>1251.1363636363637</v>
      </c>
      <c r="CM15" s="308" t="str">
        <f>CA15</f>
        <v>MIÉRCOLES</v>
      </c>
      <c r="CN15" s="318">
        <f>CB15</f>
        <v>42557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MIÉRCOLES</v>
      </c>
      <c r="CZ15" s="306">
        <f>CN15</f>
        <v>42557</v>
      </c>
      <c r="DA15" s="99">
        <v>630</v>
      </c>
      <c r="DB15" s="83">
        <f t="shared" si="27"/>
        <v>2205</v>
      </c>
      <c r="DC15" s="174">
        <v>70</v>
      </c>
      <c r="DD15" s="83">
        <f t="shared" si="28"/>
        <v>245</v>
      </c>
      <c r="DE15" s="174">
        <v>2798</v>
      </c>
      <c r="DF15" s="83">
        <f t="shared" si="29"/>
        <v>19586</v>
      </c>
      <c r="DG15" s="174"/>
      <c r="DH15" s="174">
        <v>15</v>
      </c>
      <c r="DI15" s="174">
        <v>15</v>
      </c>
      <c r="DJ15" s="100">
        <f t="shared" si="30"/>
        <v>1469.0666666666666</v>
      </c>
      <c r="DK15" s="308" t="str">
        <f>CY15</f>
        <v>MIÉRCOLES</v>
      </c>
      <c r="DL15" s="310">
        <f>CZ15</f>
        <v>42557</v>
      </c>
      <c r="DM15" s="102">
        <v>5</v>
      </c>
      <c r="DN15" s="74">
        <f t="shared" si="31"/>
        <v>18.75</v>
      </c>
      <c r="DO15" s="1">
        <v>74</v>
      </c>
      <c r="DP15" s="74">
        <f t="shared" si="32"/>
        <v>277.5</v>
      </c>
      <c r="DQ15" s="1">
        <v>339</v>
      </c>
      <c r="DR15" s="74">
        <f t="shared" si="33"/>
        <v>2542.5</v>
      </c>
      <c r="DS15" s="1"/>
      <c r="DT15" s="1">
        <v>2</v>
      </c>
      <c r="DU15" s="110">
        <f t="shared" si="34"/>
        <v>2</v>
      </c>
      <c r="DV15" s="108">
        <f t="shared" si="35"/>
        <v>1419.375</v>
      </c>
    </row>
    <row r="16" spans="2:129" ht="19.5" thickBot="1" x14ac:dyDescent="0.35">
      <c r="B16" s="274">
        <v>194</v>
      </c>
      <c r="C16" s="38" t="s">
        <v>21</v>
      </c>
      <c r="D16" s="132">
        <f t="shared" si="11"/>
        <v>42563</v>
      </c>
      <c r="E16" s="144">
        <v>83790</v>
      </c>
      <c r="F16" s="144">
        <v>91994</v>
      </c>
      <c r="G16" s="2">
        <v>42474</v>
      </c>
      <c r="H16" s="170"/>
      <c r="I16" s="171">
        <v>35777</v>
      </c>
      <c r="J16" s="24">
        <f t="shared" si="0"/>
        <v>254035</v>
      </c>
      <c r="K16" s="7">
        <v>7718.5</v>
      </c>
      <c r="L16" s="7">
        <v>27648</v>
      </c>
      <c r="M16" s="23">
        <f t="shared" si="1"/>
        <v>289401.5</v>
      </c>
      <c r="N16" s="47"/>
      <c r="O16" s="48"/>
      <c r="P16" s="8">
        <f t="shared" si="2"/>
        <v>42563</v>
      </c>
      <c r="Q16" s="3">
        <v>73900</v>
      </c>
      <c r="R16" s="3">
        <v>1053</v>
      </c>
      <c r="S16" s="3">
        <v>2789</v>
      </c>
      <c r="T16" s="3">
        <v>117</v>
      </c>
      <c r="U16" s="3"/>
      <c r="V16" s="3"/>
      <c r="W16" s="3">
        <v>58</v>
      </c>
      <c r="X16" s="3"/>
      <c r="Y16" s="3">
        <v>6036</v>
      </c>
      <c r="Z16" s="3"/>
      <c r="AA16" s="6"/>
      <c r="AB16" s="3"/>
      <c r="AC16" s="3">
        <v>900</v>
      </c>
      <c r="AD16" s="3"/>
      <c r="AE16" s="3"/>
      <c r="AF16" s="3"/>
      <c r="AG16" s="3"/>
      <c r="AH16" s="3"/>
      <c r="AI16" s="3"/>
      <c r="AJ16" s="25"/>
      <c r="AK16" s="3"/>
      <c r="AL16" s="53">
        <v>12072</v>
      </c>
      <c r="AM16" s="44">
        <f t="shared" si="3"/>
        <v>96925</v>
      </c>
      <c r="AN16" s="9">
        <v>0</v>
      </c>
      <c r="AO16" s="9">
        <f t="shared" si="4"/>
        <v>289401.5</v>
      </c>
      <c r="AP16" s="49">
        <f>'[2]JUL 16'!$I$16</f>
        <v>10845</v>
      </c>
      <c r="AQ16" s="46">
        <f t="shared" si="12"/>
        <v>397171.5</v>
      </c>
      <c r="AR16" s="68"/>
      <c r="AS16" s="276">
        <f t="shared" si="5"/>
        <v>194</v>
      </c>
      <c r="AT16" s="5" t="str">
        <f t="shared" si="5"/>
        <v>MARTES</v>
      </c>
      <c r="AU16" s="8">
        <f t="shared" si="5"/>
        <v>42563</v>
      </c>
      <c r="AV16" s="69">
        <f t="shared" si="6"/>
        <v>11970</v>
      </c>
      <c r="AW16" s="69">
        <f t="shared" si="6"/>
        <v>13142</v>
      </c>
      <c r="AX16" s="69">
        <f t="shared" si="7"/>
        <v>7079</v>
      </c>
      <c r="AY16" s="69">
        <f t="shared" si="13"/>
        <v>0</v>
      </c>
      <c r="AZ16" s="157">
        <f t="shared" si="13"/>
        <v>5111</v>
      </c>
      <c r="BA16" s="159">
        <f t="shared" si="8"/>
        <v>37302</v>
      </c>
      <c r="BC16" s="309"/>
      <c r="BD16" s="313"/>
      <c r="BE16" s="135">
        <v>1346</v>
      </c>
      <c r="BF16" s="82">
        <f t="shared" si="36"/>
        <v>4711</v>
      </c>
      <c r="BG16" s="79">
        <v>540</v>
      </c>
      <c r="BH16" s="82">
        <f t="shared" si="14"/>
        <v>1890</v>
      </c>
      <c r="BI16" s="79">
        <v>6016</v>
      </c>
      <c r="BJ16" s="82">
        <f t="shared" si="15"/>
        <v>42112</v>
      </c>
      <c r="BK16" s="79">
        <v>31</v>
      </c>
      <c r="BL16" s="174">
        <v>31</v>
      </c>
      <c r="BM16" s="174">
        <v>31</v>
      </c>
      <c r="BN16" s="119">
        <f t="shared" si="9"/>
        <v>1571.3870967741937</v>
      </c>
      <c r="BO16" s="309"/>
      <c r="BP16" s="315"/>
      <c r="BQ16" s="99">
        <v>1469</v>
      </c>
      <c r="BR16" s="83">
        <f t="shared" si="16"/>
        <v>5141.5</v>
      </c>
      <c r="BS16" s="174">
        <v>363</v>
      </c>
      <c r="BT16" s="83">
        <f t="shared" si="17"/>
        <v>1270.5</v>
      </c>
      <c r="BU16" s="174">
        <v>7679</v>
      </c>
      <c r="BV16" s="83">
        <f t="shared" si="18"/>
        <v>53753</v>
      </c>
      <c r="BW16" s="174">
        <v>28</v>
      </c>
      <c r="BX16" s="174">
        <v>28</v>
      </c>
      <c r="BY16" s="174">
        <v>27</v>
      </c>
      <c r="BZ16" s="100">
        <f t="shared" si="10"/>
        <v>2228.3333333333335</v>
      </c>
      <c r="CA16" s="309"/>
      <c r="CB16" s="317"/>
      <c r="CC16" s="99">
        <v>862</v>
      </c>
      <c r="CD16" s="74">
        <f t="shared" si="19"/>
        <v>2586</v>
      </c>
      <c r="CE16" s="174">
        <v>176</v>
      </c>
      <c r="CF16" s="74">
        <f t="shared" si="20"/>
        <v>528</v>
      </c>
      <c r="CG16" s="174">
        <v>3397</v>
      </c>
      <c r="CH16" s="74">
        <f t="shared" si="21"/>
        <v>20382</v>
      </c>
      <c r="CI16" s="174">
        <v>20</v>
      </c>
      <c r="CJ16" s="174">
        <v>14</v>
      </c>
      <c r="CK16" s="174">
        <v>22</v>
      </c>
      <c r="CL16" s="100">
        <f t="shared" si="22"/>
        <v>1068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505</v>
      </c>
      <c r="DB16" s="83">
        <f t="shared" si="27"/>
        <v>1767.5</v>
      </c>
      <c r="DC16" s="174">
        <v>89</v>
      </c>
      <c r="DD16" s="83">
        <f t="shared" si="28"/>
        <v>311.5</v>
      </c>
      <c r="DE16" s="174">
        <v>2793</v>
      </c>
      <c r="DF16" s="83">
        <f t="shared" si="29"/>
        <v>19551</v>
      </c>
      <c r="DG16" s="174">
        <v>14</v>
      </c>
      <c r="DH16" s="174">
        <v>13</v>
      </c>
      <c r="DI16" s="174">
        <v>15</v>
      </c>
      <c r="DJ16" s="100">
        <f t="shared" si="30"/>
        <v>1442</v>
      </c>
      <c r="DK16" s="309"/>
      <c r="DL16" s="311"/>
      <c r="DM16" s="102">
        <v>14</v>
      </c>
      <c r="DN16" s="74">
        <f t="shared" si="31"/>
        <v>52.5</v>
      </c>
      <c r="DO16" s="1">
        <v>134</v>
      </c>
      <c r="DP16" s="74">
        <f t="shared" si="32"/>
        <v>502.5</v>
      </c>
      <c r="DQ16" s="1">
        <v>419</v>
      </c>
      <c r="DR16" s="74">
        <f t="shared" si="33"/>
        <v>3142.5</v>
      </c>
      <c r="DS16" s="1">
        <v>3</v>
      </c>
      <c r="DT16" s="1">
        <v>3</v>
      </c>
      <c r="DU16" s="110">
        <f t="shared" si="34"/>
        <v>3</v>
      </c>
      <c r="DV16" s="108">
        <f t="shared" si="35"/>
        <v>1232.5</v>
      </c>
    </row>
    <row r="17" spans="2:126" ht="19.5" thickBot="1" x14ac:dyDescent="0.35">
      <c r="B17" s="274">
        <v>195</v>
      </c>
      <c r="C17" s="38" t="s">
        <v>23</v>
      </c>
      <c r="D17" s="132">
        <f t="shared" si="11"/>
        <v>42564</v>
      </c>
      <c r="E17" s="144">
        <v>76111</v>
      </c>
      <c r="F17" s="144">
        <v>96978</v>
      </c>
      <c r="G17" s="2">
        <v>42582</v>
      </c>
      <c r="H17" s="170"/>
      <c r="I17" s="171">
        <v>39116</v>
      </c>
      <c r="J17" s="24">
        <f t="shared" si="0"/>
        <v>254787</v>
      </c>
      <c r="K17" s="7">
        <v>7321.5</v>
      </c>
      <c r="L17" s="7">
        <v>28166.5</v>
      </c>
      <c r="M17" s="23">
        <f t="shared" si="1"/>
        <v>290275</v>
      </c>
      <c r="N17" s="47"/>
      <c r="O17" s="48"/>
      <c r="P17" s="8">
        <f t="shared" si="2"/>
        <v>42564</v>
      </c>
      <c r="Q17" s="3">
        <v>100750</v>
      </c>
      <c r="R17" s="3">
        <v>1170</v>
      </c>
      <c r="S17" s="3">
        <v>260</v>
      </c>
      <c r="T17" s="3"/>
      <c r="U17" s="3"/>
      <c r="V17" s="3"/>
      <c r="W17" s="3"/>
      <c r="X17" s="3">
        <v>116</v>
      </c>
      <c r="Y17" s="3">
        <v>18108</v>
      </c>
      <c r="Z17" s="3"/>
      <c r="AA17" s="6"/>
      <c r="AB17" s="3">
        <v>350</v>
      </c>
      <c r="AC17" s="3">
        <v>200</v>
      </c>
      <c r="AD17" s="3"/>
      <c r="AE17" s="3"/>
      <c r="AF17" s="3"/>
      <c r="AG17" s="3"/>
      <c r="AH17" s="3"/>
      <c r="AI17" s="3"/>
      <c r="AJ17" s="25"/>
      <c r="AK17" s="3"/>
      <c r="AL17" s="53"/>
      <c r="AM17" s="44">
        <f t="shared" si="3"/>
        <v>120954</v>
      </c>
      <c r="AN17" s="9">
        <v>54</v>
      </c>
      <c r="AO17" s="9">
        <f t="shared" si="4"/>
        <v>290275</v>
      </c>
      <c r="AP17" s="49">
        <f>'[2]JUL 16'!$I$17</f>
        <v>10922.5</v>
      </c>
      <c r="AQ17" s="46">
        <f t="shared" si="12"/>
        <v>422205.5</v>
      </c>
      <c r="AR17" s="68"/>
      <c r="AS17" s="276">
        <f t="shared" si="5"/>
        <v>195</v>
      </c>
      <c r="AT17" s="5" t="str">
        <f t="shared" si="5"/>
        <v>MIÉRCOLES</v>
      </c>
      <c r="AU17" s="8">
        <f t="shared" si="5"/>
        <v>42564</v>
      </c>
      <c r="AV17" s="69">
        <f t="shared" si="6"/>
        <v>10873</v>
      </c>
      <c r="AW17" s="69">
        <f t="shared" si="6"/>
        <v>13854</v>
      </c>
      <c r="AX17" s="69">
        <f t="shared" si="7"/>
        <v>7097</v>
      </c>
      <c r="AY17" s="69">
        <f t="shared" si="13"/>
        <v>0</v>
      </c>
      <c r="AZ17" s="157">
        <f t="shared" si="13"/>
        <v>5588</v>
      </c>
      <c r="BA17" s="159">
        <f t="shared" si="8"/>
        <v>37412</v>
      </c>
      <c r="BC17" s="308" t="str">
        <f>C11</f>
        <v>JUEVES</v>
      </c>
      <c r="BD17" s="312">
        <f>AU11</f>
        <v>42558</v>
      </c>
      <c r="BE17" s="135">
        <v>1626</v>
      </c>
      <c r="BF17" s="82">
        <f t="shared" si="36"/>
        <v>5691</v>
      </c>
      <c r="BG17" s="79">
        <v>348</v>
      </c>
      <c r="BH17" s="82">
        <f t="shared" si="14"/>
        <v>1218</v>
      </c>
      <c r="BI17" s="79">
        <v>6030</v>
      </c>
      <c r="BJ17" s="82">
        <f t="shared" si="15"/>
        <v>42210</v>
      </c>
      <c r="BK17" s="79"/>
      <c r="BL17" s="174">
        <v>30</v>
      </c>
      <c r="BM17" s="174">
        <v>30</v>
      </c>
      <c r="BN17" s="119">
        <f t="shared" si="9"/>
        <v>1637.3</v>
      </c>
      <c r="BO17" s="308" t="str">
        <f>BC17</f>
        <v>JUEVES</v>
      </c>
      <c r="BP17" s="314">
        <f>BD17</f>
        <v>42558</v>
      </c>
      <c r="BQ17" s="99">
        <v>1681</v>
      </c>
      <c r="BR17" s="83">
        <f t="shared" si="16"/>
        <v>5883.5</v>
      </c>
      <c r="BS17" s="174">
        <v>222</v>
      </c>
      <c r="BT17" s="83">
        <f t="shared" si="17"/>
        <v>777</v>
      </c>
      <c r="BU17" s="174">
        <v>6933</v>
      </c>
      <c r="BV17" s="83">
        <f t="shared" si="18"/>
        <v>48531</v>
      </c>
      <c r="BW17" s="174"/>
      <c r="BX17" s="174">
        <v>27</v>
      </c>
      <c r="BY17" s="174">
        <v>27</v>
      </c>
      <c r="BZ17" s="100">
        <f t="shared" si="10"/>
        <v>2044.1296296296296</v>
      </c>
      <c r="CA17" s="308" t="str">
        <f>BO17</f>
        <v>JUEVES</v>
      </c>
      <c r="CB17" s="316">
        <f>BP17</f>
        <v>42558</v>
      </c>
      <c r="CC17" s="99">
        <v>1044</v>
      </c>
      <c r="CD17" s="74">
        <f t="shared" si="19"/>
        <v>3132</v>
      </c>
      <c r="CE17" s="174">
        <v>247</v>
      </c>
      <c r="CF17" s="74">
        <f t="shared" si="20"/>
        <v>741</v>
      </c>
      <c r="CG17" s="174">
        <v>3788</v>
      </c>
      <c r="CH17" s="74">
        <f t="shared" si="21"/>
        <v>22728</v>
      </c>
      <c r="CI17" s="174"/>
      <c r="CJ17" s="174">
        <v>19</v>
      </c>
      <c r="CK17" s="174">
        <v>19</v>
      </c>
      <c r="CL17" s="100">
        <f t="shared" si="22"/>
        <v>1400.0526315789473</v>
      </c>
      <c r="CM17" s="308" t="str">
        <f>CA17</f>
        <v>JUEVES</v>
      </c>
      <c r="CN17" s="318">
        <f>CB17</f>
        <v>42558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JUEVES</v>
      </c>
      <c r="CZ17" s="306">
        <f>CN17</f>
        <v>42558</v>
      </c>
      <c r="DA17" s="99">
        <v>577</v>
      </c>
      <c r="DB17" s="83">
        <f t="shared" si="27"/>
        <v>2019.5</v>
      </c>
      <c r="DC17" s="174">
        <v>57</v>
      </c>
      <c r="DD17" s="83">
        <f t="shared" si="28"/>
        <v>199.5</v>
      </c>
      <c r="DE17" s="174">
        <v>2587</v>
      </c>
      <c r="DF17" s="83">
        <f t="shared" si="29"/>
        <v>18109</v>
      </c>
      <c r="DG17" s="174"/>
      <c r="DH17" s="174">
        <v>14</v>
      </c>
      <c r="DI17" s="174">
        <v>14</v>
      </c>
      <c r="DJ17" s="100">
        <f t="shared" si="30"/>
        <v>1452</v>
      </c>
      <c r="DK17" s="308" t="str">
        <f>CY17</f>
        <v>JUEVES</v>
      </c>
      <c r="DL17" s="310">
        <f>CZ17</f>
        <v>42558</v>
      </c>
      <c r="DM17" s="102">
        <v>6</v>
      </c>
      <c r="DN17" s="74">
        <f t="shared" si="31"/>
        <v>22.5</v>
      </c>
      <c r="DO17" s="1">
        <v>104</v>
      </c>
      <c r="DP17" s="74">
        <f t="shared" si="32"/>
        <v>390</v>
      </c>
      <c r="DQ17" s="1">
        <v>494</v>
      </c>
      <c r="DR17" s="74">
        <f t="shared" si="33"/>
        <v>3705</v>
      </c>
      <c r="DS17" s="1"/>
      <c r="DT17" s="1">
        <v>3</v>
      </c>
      <c r="DU17" s="110">
        <f t="shared" si="34"/>
        <v>3</v>
      </c>
      <c r="DV17" s="108">
        <f t="shared" si="35"/>
        <v>1372.5</v>
      </c>
    </row>
    <row r="18" spans="2:126" ht="19.5" thickBot="1" x14ac:dyDescent="0.35">
      <c r="B18" s="274">
        <v>196</v>
      </c>
      <c r="C18" s="38" t="s">
        <v>25</v>
      </c>
      <c r="D18" s="132">
        <f t="shared" si="11"/>
        <v>42565</v>
      </c>
      <c r="E18" s="144">
        <v>80430</v>
      </c>
      <c r="F18" s="144">
        <v>93289</v>
      </c>
      <c r="G18" s="2">
        <v>40890</v>
      </c>
      <c r="H18" s="170"/>
      <c r="I18" s="171">
        <v>42329</v>
      </c>
      <c r="J18" s="24">
        <f t="shared" si="0"/>
        <v>256938</v>
      </c>
      <c r="K18" s="7">
        <v>6598.5</v>
      </c>
      <c r="L18" s="7">
        <v>28077.5</v>
      </c>
      <c r="M18" s="23">
        <f t="shared" si="1"/>
        <v>291614</v>
      </c>
      <c r="N18" s="47"/>
      <c r="O18" s="48"/>
      <c r="P18" s="8">
        <f t="shared" si="2"/>
        <v>42565</v>
      </c>
      <c r="Q18" s="3">
        <v>83000</v>
      </c>
      <c r="R18" s="3">
        <v>1170</v>
      </c>
      <c r="S18" s="3">
        <v>519</v>
      </c>
      <c r="T18" s="3"/>
      <c r="U18" s="3"/>
      <c r="V18" s="3"/>
      <c r="W18" s="3">
        <v>232</v>
      </c>
      <c r="X18" s="3"/>
      <c r="Y18" s="3"/>
      <c r="Z18" s="3"/>
      <c r="AA18" s="6"/>
      <c r="AB18" s="3">
        <v>350</v>
      </c>
      <c r="AC18" s="3">
        <v>3200</v>
      </c>
      <c r="AD18" s="3"/>
      <c r="AE18" s="3"/>
      <c r="AF18" s="3"/>
      <c r="AG18" s="3"/>
      <c r="AH18" s="3"/>
      <c r="AI18" s="3"/>
      <c r="AJ18" s="25">
        <v>6000</v>
      </c>
      <c r="AK18" s="3"/>
      <c r="AL18" s="53">
        <v>12072</v>
      </c>
      <c r="AM18" s="44">
        <f t="shared" si="3"/>
        <v>106543</v>
      </c>
      <c r="AN18" s="9">
        <v>0</v>
      </c>
      <c r="AO18" s="9">
        <f t="shared" si="4"/>
        <v>291614</v>
      </c>
      <c r="AP18" s="49">
        <f>'[2]JUL 16'!$I$18</f>
        <v>12333.75</v>
      </c>
      <c r="AQ18" s="46">
        <f t="shared" si="12"/>
        <v>410490.75</v>
      </c>
      <c r="AS18" s="276">
        <f t="shared" si="5"/>
        <v>196</v>
      </c>
      <c r="AT18" s="5" t="str">
        <f t="shared" si="5"/>
        <v>JUEVES</v>
      </c>
      <c r="AU18" s="8">
        <f t="shared" si="5"/>
        <v>42565</v>
      </c>
      <c r="AV18" s="69">
        <f t="shared" si="6"/>
        <v>11490</v>
      </c>
      <c r="AW18" s="69">
        <f t="shared" si="6"/>
        <v>13327</v>
      </c>
      <c r="AX18" s="69">
        <f t="shared" si="7"/>
        <v>6815</v>
      </c>
      <c r="AY18" s="69">
        <f t="shared" si="13"/>
        <v>0</v>
      </c>
      <c r="AZ18" s="157">
        <f t="shared" si="13"/>
        <v>6047</v>
      </c>
      <c r="BA18" s="159">
        <f t="shared" si="8"/>
        <v>37679</v>
      </c>
      <c r="BC18" s="309"/>
      <c r="BD18" s="313"/>
      <c r="BE18" s="135">
        <v>1172</v>
      </c>
      <c r="BF18" s="82">
        <f t="shared" si="36"/>
        <v>4102</v>
      </c>
      <c r="BG18" s="79">
        <v>434</v>
      </c>
      <c r="BH18" s="82">
        <f t="shared" si="14"/>
        <v>1519</v>
      </c>
      <c r="BI18" s="79">
        <v>5534</v>
      </c>
      <c r="BJ18" s="82">
        <f t="shared" si="15"/>
        <v>38738</v>
      </c>
      <c r="BK18" s="79">
        <v>30</v>
      </c>
      <c r="BL18" s="174">
        <v>28</v>
      </c>
      <c r="BM18" s="174">
        <v>30</v>
      </c>
      <c r="BN18" s="119">
        <f t="shared" si="9"/>
        <v>1478.6333333333334</v>
      </c>
      <c r="BO18" s="309"/>
      <c r="BP18" s="315"/>
      <c r="BQ18" s="99">
        <v>1285</v>
      </c>
      <c r="BR18" s="83">
        <f t="shared" si="16"/>
        <v>4497.5</v>
      </c>
      <c r="BS18" s="174">
        <v>333</v>
      </c>
      <c r="BT18" s="83">
        <f t="shared" si="17"/>
        <v>1165.5</v>
      </c>
      <c r="BU18" s="174">
        <v>6782</v>
      </c>
      <c r="BV18" s="83">
        <f t="shared" si="18"/>
        <v>47474</v>
      </c>
      <c r="BW18" s="174">
        <v>27</v>
      </c>
      <c r="BX18" s="174">
        <v>27</v>
      </c>
      <c r="BY18" s="174">
        <v>27</v>
      </c>
      <c r="BZ18" s="100">
        <f t="shared" si="10"/>
        <v>1968.037037037037</v>
      </c>
      <c r="CA18" s="309"/>
      <c r="CB18" s="317"/>
      <c r="CC18" s="99">
        <v>792</v>
      </c>
      <c r="CD18" s="74">
        <f t="shared" si="19"/>
        <v>2376</v>
      </c>
      <c r="CE18" s="174">
        <v>181</v>
      </c>
      <c r="CF18" s="74">
        <f t="shared" si="20"/>
        <v>543</v>
      </c>
      <c r="CG18" s="174">
        <v>3227</v>
      </c>
      <c r="CH18" s="74">
        <f t="shared" si="21"/>
        <v>19362</v>
      </c>
      <c r="CI18" s="174">
        <v>19</v>
      </c>
      <c r="CJ18" s="174">
        <v>15</v>
      </c>
      <c r="CK18" s="174">
        <v>19</v>
      </c>
      <c r="CL18" s="100">
        <f t="shared" si="22"/>
        <v>1172.6842105263158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532</v>
      </c>
      <c r="DB18" s="83">
        <f t="shared" si="27"/>
        <v>1862</v>
      </c>
      <c r="DC18" s="174">
        <v>114</v>
      </c>
      <c r="DD18" s="83">
        <f t="shared" si="28"/>
        <v>399</v>
      </c>
      <c r="DE18" s="174">
        <v>2917</v>
      </c>
      <c r="DF18" s="83">
        <f t="shared" si="29"/>
        <v>20419</v>
      </c>
      <c r="DG18" s="174">
        <v>14</v>
      </c>
      <c r="DH18" s="174">
        <v>14</v>
      </c>
      <c r="DI18" s="174">
        <v>14</v>
      </c>
      <c r="DJ18" s="100">
        <f t="shared" si="30"/>
        <v>1620</v>
      </c>
      <c r="DK18" s="309"/>
      <c r="DL18" s="311"/>
      <c r="DM18" s="102">
        <v>12</v>
      </c>
      <c r="DN18" s="74">
        <f t="shared" si="31"/>
        <v>45</v>
      </c>
      <c r="DO18" s="1">
        <v>104</v>
      </c>
      <c r="DP18" s="74">
        <f t="shared" si="32"/>
        <v>390</v>
      </c>
      <c r="DQ18" s="1">
        <v>406</v>
      </c>
      <c r="DR18" s="74">
        <f t="shared" si="33"/>
        <v>3045</v>
      </c>
      <c r="DS18" s="1">
        <v>3</v>
      </c>
      <c r="DT18" s="1">
        <v>3</v>
      </c>
      <c r="DU18" s="110">
        <f t="shared" si="34"/>
        <v>3</v>
      </c>
      <c r="DV18" s="108">
        <f t="shared" si="35"/>
        <v>1160</v>
      </c>
    </row>
    <row r="19" spans="2:126" ht="19.5" thickBot="1" x14ac:dyDescent="0.35">
      <c r="B19" s="274">
        <v>197</v>
      </c>
      <c r="C19" s="38" t="s">
        <v>26</v>
      </c>
      <c r="D19" s="132">
        <f t="shared" si="11"/>
        <v>42566</v>
      </c>
      <c r="E19" s="144">
        <v>84791</v>
      </c>
      <c r="F19" s="144">
        <v>98399</v>
      </c>
      <c r="G19" s="2">
        <v>41382</v>
      </c>
      <c r="H19" s="170"/>
      <c r="I19" s="171">
        <v>41104</v>
      </c>
      <c r="J19" s="24">
        <f t="shared" si="0"/>
        <v>265676</v>
      </c>
      <c r="K19" s="7">
        <v>9225</v>
      </c>
      <c r="L19" s="7">
        <v>26000</v>
      </c>
      <c r="M19" s="23">
        <f t="shared" si="1"/>
        <v>300901</v>
      </c>
      <c r="N19" s="47"/>
      <c r="O19" s="48"/>
      <c r="P19" s="8">
        <f t="shared" si="2"/>
        <v>42566</v>
      </c>
      <c r="Q19" s="3">
        <v>92750</v>
      </c>
      <c r="R19" s="3">
        <v>2106</v>
      </c>
      <c r="S19" s="3">
        <v>1427</v>
      </c>
      <c r="T19" s="3"/>
      <c r="U19" s="3"/>
      <c r="V19" s="3"/>
      <c r="W19" s="3">
        <v>116</v>
      </c>
      <c r="X19" s="3"/>
      <c r="Y19" s="3">
        <v>6036</v>
      </c>
      <c r="Z19" s="3"/>
      <c r="AA19" s="6"/>
      <c r="AB19" s="3"/>
      <c r="AC19" s="3">
        <v>1200</v>
      </c>
      <c r="AD19" s="3"/>
      <c r="AE19" s="3"/>
      <c r="AF19" s="3"/>
      <c r="AG19" s="3"/>
      <c r="AH19" s="3"/>
      <c r="AI19" s="3"/>
      <c r="AJ19" s="25"/>
      <c r="AK19" s="3"/>
      <c r="AL19" s="53"/>
      <c r="AM19" s="44">
        <f t="shared" si="3"/>
        <v>103635</v>
      </c>
      <c r="AN19" s="9">
        <v>0</v>
      </c>
      <c r="AO19" s="9">
        <f t="shared" si="4"/>
        <v>300901</v>
      </c>
      <c r="AP19" s="49">
        <f>'[2]JUL 16'!$I$19</f>
        <v>8220</v>
      </c>
      <c r="AQ19" s="46">
        <f t="shared" si="12"/>
        <v>412756</v>
      </c>
      <c r="AR19" s="68">
        <f>SUM(AW10:AW14)</f>
        <v>61803</v>
      </c>
      <c r="AS19" s="276">
        <f t="shared" si="5"/>
        <v>197</v>
      </c>
      <c r="AT19" s="5" t="str">
        <f t="shared" si="5"/>
        <v>VIERNES</v>
      </c>
      <c r="AU19" s="8">
        <f t="shared" si="5"/>
        <v>42566</v>
      </c>
      <c r="AV19" s="69">
        <f t="shared" si="6"/>
        <v>12113</v>
      </c>
      <c r="AW19" s="69">
        <f t="shared" si="6"/>
        <v>14057</v>
      </c>
      <c r="AX19" s="69">
        <f t="shared" si="7"/>
        <v>6897</v>
      </c>
      <c r="AY19" s="69">
        <f t="shared" si="13"/>
        <v>0</v>
      </c>
      <c r="AZ19" s="157">
        <f t="shared" si="13"/>
        <v>5872</v>
      </c>
      <c r="BA19" s="159">
        <f t="shared" si="8"/>
        <v>38939</v>
      </c>
      <c r="BC19" s="308" t="str">
        <f>C12</f>
        <v>VIERNES</v>
      </c>
      <c r="BD19" s="312">
        <f>AU12</f>
        <v>42559</v>
      </c>
      <c r="BE19" s="135">
        <v>1484</v>
      </c>
      <c r="BF19" s="82">
        <f t="shared" si="36"/>
        <v>5194</v>
      </c>
      <c r="BG19" s="79">
        <v>351</v>
      </c>
      <c r="BH19" s="82">
        <f t="shared" si="14"/>
        <v>1228.5</v>
      </c>
      <c r="BI19" s="79">
        <v>5613</v>
      </c>
      <c r="BJ19" s="82">
        <f t="shared" si="15"/>
        <v>39291</v>
      </c>
      <c r="BK19" s="79"/>
      <c r="BL19" s="174">
        <v>31</v>
      </c>
      <c r="BM19" s="174">
        <v>32</v>
      </c>
      <c r="BN19" s="119">
        <f t="shared" si="9"/>
        <v>1428.546875</v>
      </c>
      <c r="BO19" s="308" t="str">
        <f>BC19</f>
        <v>VIERNES</v>
      </c>
      <c r="BP19" s="314">
        <f>BD19</f>
        <v>42559</v>
      </c>
      <c r="BQ19" s="99">
        <v>1523</v>
      </c>
      <c r="BR19" s="83">
        <f t="shared" si="16"/>
        <v>5330.5</v>
      </c>
      <c r="BS19" s="174">
        <v>268</v>
      </c>
      <c r="BT19" s="83">
        <f t="shared" si="17"/>
        <v>938</v>
      </c>
      <c r="BU19" s="174">
        <v>7648</v>
      </c>
      <c r="BV19" s="83">
        <f t="shared" si="18"/>
        <v>53536</v>
      </c>
      <c r="BW19" s="174"/>
      <c r="BX19" s="174">
        <v>26</v>
      </c>
      <c r="BY19" s="174">
        <v>26</v>
      </c>
      <c r="BZ19" s="100">
        <f t="shared" si="10"/>
        <v>2300.1730769230771</v>
      </c>
      <c r="CA19" s="308" t="str">
        <f>BO19</f>
        <v>VIERNES</v>
      </c>
      <c r="CB19" s="316">
        <f>BP19</f>
        <v>42559</v>
      </c>
      <c r="CC19" s="99">
        <v>804</v>
      </c>
      <c r="CD19" s="74">
        <f t="shared" si="19"/>
        <v>2412</v>
      </c>
      <c r="CE19" s="174">
        <v>405</v>
      </c>
      <c r="CF19" s="74">
        <f t="shared" si="20"/>
        <v>1215</v>
      </c>
      <c r="CG19" s="174">
        <v>3671</v>
      </c>
      <c r="CH19" s="74">
        <f t="shared" si="21"/>
        <v>22026</v>
      </c>
      <c r="CI19" s="174"/>
      <c r="CJ19" s="174">
        <v>19</v>
      </c>
      <c r="CK19" s="174">
        <v>20</v>
      </c>
      <c r="CL19" s="100">
        <f t="shared" si="22"/>
        <v>1282.6500000000001</v>
      </c>
      <c r="CM19" s="308" t="str">
        <f>CA19</f>
        <v>VIERNES</v>
      </c>
      <c r="CN19" s="318">
        <f>CB19</f>
        <v>42559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VIERNES</v>
      </c>
      <c r="CZ19" s="306">
        <f>CN19</f>
        <v>42559</v>
      </c>
      <c r="DA19" s="99">
        <v>594</v>
      </c>
      <c r="DB19" s="83">
        <f t="shared" si="27"/>
        <v>2079</v>
      </c>
      <c r="DC19" s="174">
        <v>63</v>
      </c>
      <c r="DD19" s="83">
        <f t="shared" si="28"/>
        <v>220.5</v>
      </c>
      <c r="DE19" s="174">
        <v>2886</v>
      </c>
      <c r="DF19" s="83">
        <f t="shared" si="29"/>
        <v>20202</v>
      </c>
      <c r="DG19" s="174"/>
      <c r="DH19" s="174">
        <v>14</v>
      </c>
      <c r="DI19" s="174">
        <v>14</v>
      </c>
      <c r="DJ19" s="100">
        <f t="shared" si="30"/>
        <v>1607.25</v>
      </c>
      <c r="DK19" s="308" t="str">
        <f>CY19</f>
        <v>VIERNES</v>
      </c>
      <c r="DL19" s="310">
        <f>CZ19</f>
        <v>42559</v>
      </c>
      <c r="DM19" s="102">
        <v>8</v>
      </c>
      <c r="DN19" s="74">
        <f t="shared" si="31"/>
        <v>30</v>
      </c>
      <c r="DO19" s="1">
        <v>58</v>
      </c>
      <c r="DP19" s="74">
        <f t="shared" si="32"/>
        <v>217.5</v>
      </c>
      <c r="DQ19" s="1">
        <v>376</v>
      </c>
      <c r="DR19" s="74">
        <f t="shared" si="33"/>
        <v>2820</v>
      </c>
      <c r="DS19" s="1"/>
      <c r="DT19" s="1">
        <v>3</v>
      </c>
      <c r="DU19" s="110">
        <f t="shared" si="34"/>
        <v>3</v>
      </c>
      <c r="DV19" s="108">
        <f t="shared" si="35"/>
        <v>1022.5</v>
      </c>
    </row>
    <row r="20" spans="2:126" ht="19.5" thickBot="1" x14ac:dyDescent="0.35">
      <c r="B20" s="274">
        <v>198</v>
      </c>
      <c r="C20" s="38" t="s">
        <v>27</v>
      </c>
      <c r="D20" s="132">
        <f t="shared" si="11"/>
        <v>42567</v>
      </c>
      <c r="E20" s="144">
        <v>62055</v>
      </c>
      <c r="F20" s="144">
        <v>70315</v>
      </c>
      <c r="G20" s="2">
        <v>24156</v>
      </c>
      <c r="H20" s="170"/>
      <c r="I20" s="171">
        <v>25984</v>
      </c>
      <c r="J20" s="24">
        <f t="shared" si="0"/>
        <v>182510</v>
      </c>
      <c r="K20" s="7">
        <v>6249.5</v>
      </c>
      <c r="L20" s="7">
        <v>13770.5</v>
      </c>
      <c r="M20" s="23">
        <f t="shared" si="1"/>
        <v>202530</v>
      </c>
      <c r="N20" s="47"/>
      <c r="O20" s="48"/>
      <c r="P20" s="8">
        <f t="shared" si="2"/>
        <v>42567</v>
      </c>
      <c r="Q20" s="3">
        <v>0</v>
      </c>
      <c r="R20" s="3"/>
      <c r="S20" s="3"/>
      <c r="T20" s="3"/>
      <c r="U20" s="3"/>
      <c r="V20" s="3"/>
      <c r="W20" s="3"/>
      <c r="X20" s="3"/>
      <c r="Y20" s="3"/>
      <c r="Z20" s="3"/>
      <c r="AA20" s="6"/>
      <c r="AB20" s="3"/>
      <c r="AC20" s="3"/>
      <c r="AD20" s="3"/>
      <c r="AE20" s="3"/>
      <c r="AF20" s="3"/>
      <c r="AG20" s="3"/>
      <c r="AH20" s="3"/>
      <c r="AI20" s="3"/>
      <c r="AJ20" s="25"/>
      <c r="AK20" s="3"/>
      <c r="AL20" s="53"/>
      <c r="AM20" s="44">
        <f t="shared" si="3"/>
        <v>0</v>
      </c>
      <c r="AN20" s="9">
        <v>0</v>
      </c>
      <c r="AO20" s="9">
        <f t="shared" si="4"/>
        <v>202530</v>
      </c>
      <c r="AP20" s="49">
        <f>'[2]JUL 16'!$I$20</f>
        <v>8587.5</v>
      </c>
      <c r="AQ20" s="46">
        <f t="shared" si="12"/>
        <v>211117.5</v>
      </c>
      <c r="AR20" s="68">
        <f>SUM(AW15:AW16)</f>
        <v>26854</v>
      </c>
      <c r="AS20" s="276">
        <f t="shared" si="5"/>
        <v>198</v>
      </c>
      <c r="AT20" s="5" t="str">
        <f t="shared" si="5"/>
        <v>SÁBADO</v>
      </c>
      <c r="AU20" s="8">
        <f t="shared" si="5"/>
        <v>42567</v>
      </c>
      <c r="AV20" s="69">
        <f t="shared" si="6"/>
        <v>8865</v>
      </c>
      <c r="AW20" s="69">
        <f t="shared" si="6"/>
        <v>10045</v>
      </c>
      <c r="AX20" s="69">
        <f t="shared" si="7"/>
        <v>4026</v>
      </c>
      <c r="AY20" s="69">
        <f t="shared" si="13"/>
        <v>0</v>
      </c>
      <c r="AZ20" s="157">
        <f t="shared" si="13"/>
        <v>3712</v>
      </c>
      <c r="BA20" s="159">
        <f t="shared" si="8"/>
        <v>26648</v>
      </c>
      <c r="BC20" s="309"/>
      <c r="BD20" s="313"/>
      <c r="BE20" s="135">
        <v>1238</v>
      </c>
      <c r="BF20" s="82">
        <f t="shared" si="36"/>
        <v>4333</v>
      </c>
      <c r="BG20" s="79">
        <v>574</v>
      </c>
      <c r="BH20" s="82">
        <f t="shared" si="14"/>
        <v>2009</v>
      </c>
      <c r="BI20" s="79">
        <v>5695</v>
      </c>
      <c r="BJ20" s="82">
        <f t="shared" si="15"/>
        <v>39865</v>
      </c>
      <c r="BK20" s="79">
        <v>32</v>
      </c>
      <c r="BL20" s="174">
        <v>27</v>
      </c>
      <c r="BM20" s="174">
        <v>32</v>
      </c>
      <c r="BN20" s="119">
        <f t="shared" si="9"/>
        <v>1443.96875</v>
      </c>
      <c r="BO20" s="309"/>
      <c r="BP20" s="315"/>
      <c r="BQ20" s="99">
        <v>1295</v>
      </c>
      <c r="BR20" s="83">
        <f t="shared" si="16"/>
        <v>4532.5</v>
      </c>
      <c r="BS20" s="174">
        <v>309</v>
      </c>
      <c r="BT20" s="83">
        <f t="shared" si="17"/>
        <v>1081.5</v>
      </c>
      <c r="BU20" s="174">
        <v>7268</v>
      </c>
      <c r="BV20" s="83">
        <f t="shared" si="18"/>
        <v>50876</v>
      </c>
      <c r="BW20" s="174">
        <v>26</v>
      </c>
      <c r="BX20" s="174">
        <v>24</v>
      </c>
      <c r="BY20" s="174">
        <v>26</v>
      </c>
      <c r="BZ20" s="100">
        <f t="shared" si="10"/>
        <v>2172.6923076923076</v>
      </c>
      <c r="CA20" s="309"/>
      <c r="CB20" s="317"/>
      <c r="CC20" s="99">
        <v>864</v>
      </c>
      <c r="CD20" s="74">
        <f t="shared" si="19"/>
        <v>2592</v>
      </c>
      <c r="CE20" s="174">
        <v>268</v>
      </c>
      <c r="CF20" s="74">
        <f t="shared" si="20"/>
        <v>804</v>
      </c>
      <c r="CG20" s="174">
        <v>3583</v>
      </c>
      <c r="CH20" s="74">
        <f t="shared" si="21"/>
        <v>21498</v>
      </c>
      <c r="CI20" s="174">
        <v>21</v>
      </c>
      <c r="CJ20" s="174">
        <v>16</v>
      </c>
      <c r="CK20" s="174">
        <v>20</v>
      </c>
      <c r="CL20" s="100">
        <f t="shared" si="22"/>
        <v>1244.7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501</v>
      </c>
      <c r="DB20" s="83">
        <f t="shared" si="27"/>
        <v>1753.5</v>
      </c>
      <c r="DC20" s="174">
        <v>98</v>
      </c>
      <c r="DD20" s="83">
        <f t="shared" si="28"/>
        <v>343</v>
      </c>
      <c r="DE20" s="174">
        <v>2795</v>
      </c>
      <c r="DF20" s="83">
        <f t="shared" si="29"/>
        <v>19565</v>
      </c>
      <c r="DG20" s="174">
        <v>14</v>
      </c>
      <c r="DH20" s="174">
        <v>12</v>
      </c>
      <c r="DI20" s="174">
        <v>14</v>
      </c>
      <c r="DJ20" s="100">
        <f t="shared" si="30"/>
        <v>1547.25</v>
      </c>
      <c r="DK20" s="309"/>
      <c r="DL20" s="311"/>
      <c r="DM20" s="102">
        <v>10</v>
      </c>
      <c r="DN20" s="74">
        <f t="shared" si="31"/>
        <v>37.5</v>
      </c>
      <c r="DO20" s="1">
        <v>152</v>
      </c>
      <c r="DP20" s="74">
        <f t="shared" si="32"/>
        <v>570</v>
      </c>
      <c r="DQ20" s="1">
        <v>510</v>
      </c>
      <c r="DR20" s="74">
        <f t="shared" si="33"/>
        <v>3825</v>
      </c>
      <c r="DS20" s="1">
        <v>4</v>
      </c>
      <c r="DT20" s="1">
        <v>4</v>
      </c>
      <c r="DU20" s="110">
        <f t="shared" si="34"/>
        <v>4</v>
      </c>
      <c r="DV20" s="108">
        <f t="shared" si="35"/>
        <v>1108.125</v>
      </c>
    </row>
    <row r="21" spans="2:126" ht="19.5" thickBot="1" x14ac:dyDescent="0.35">
      <c r="B21" s="274">
        <v>199</v>
      </c>
      <c r="C21" s="38" t="s">
        <v>22</v>
      </c>
      <c r="D21" s="132">
        <f t="shared" si="11"/>
        <v>42568</v>
      </c>
      <c r="E21" s="144">
        <v>44373</v>
      </c>
      <c r="F21" s="144">
        <v>42847</v>
      </c>
      <c r="G21" s="2">
        <v>13920</v>
      </c>
      <c r="H21" s="170"/>
      <c r="I21" s="171">
        <v>5922</v>
      </c>
      <c r="J21" s="24">
        <f t="shared" si="0"/>
        <v>107062</v>
      </c>
      <c r="K21" s="7">
        <v>4982</v>
      </c>
      <c r="L21" s="7">
        <v>7543</v>
      </c>
      <c r="M21" s="23">
        <f t="shared" si="1"/>
        <v>119587</v>
      </c>
      <c r="N21" s="47"/>
      <c r="O21" s="48"/>
      <c r="P21" s="8">
        <f t="shared" si="2"/>
        <v>42568</v>
      </c>
      <c r="Q21" s="3">
        <v>0</v>
      </c>
      <c r="R21" s="3"/>
      <c r="S21" s="3"/>
      <c r="T21" s="3"/>
      <c r="U21" s="3"/>
      <c r="V21" s="3"/>
      <c r="W21" s="3"/>
      <c r="X21" s="3"/>
      <c r="Y21" s="3"/>
      <c r="Z21" s="3"/>
      <c r="AA21" s="6"/>
      <c r="AB21" s="3"/>
      <c r="AC21" s="3"/>
      <c r="AD21" s="3"/>
      <c r="AE21" s="3"/>
      <c r="AF21" s="3"/>
      <c r="AG21" s="3"/>
      <c r="AH21" s="3"/>
      <c r="AI21" s="3"/>
      <c r="AJ21" s="25"/>
      <c r="AK21" s="3"/>
      <c r="AL21" s="53"/>
      <c r="AM21" s="44">
        <f t="shared" si="3"/>
        <v>0</v>
      </c>
      <c r="AN21" s="9">
        <v>0</v>
      </c>
      <c r="AO21" s="9">
        <f t="shared" si="4"/>
        <v>119587</v>
      </c>
      <c r="AP21" s="49">
        <f>'[2]JUL 16'!$I$21</f>
        <v>6052.5</v>
      </c>
      <c r="AQ21" s="46">
        <f t="shared" si="12"/>
        <v>125639.5</v>
      </c>
      <c r="AS21" s="276">
        <f t="shared" si="5"/>
        <v>199</v>
      </c>
      <c r="AT21" s="5" t="str">
        <f t="shared" si="5"/>
        <v>DOMINGO</v>
      </c>
      <c r="AU21" s="8">
        <f t="shared" si="5"/>
        <v>42568</v>
      </c>
      <c r="AV21" s="69">
        <f t="shared" si="6"/>
        <v>6339</v>
      </c>
      <c r="AW21" s="69">
        <f t="shared" si="6"/>
        <v>6121</v>
      </c>
      <c r="AX21" s="69">
        <f t="shared" si="7"/>
        <v>2320</v>
      </c>
      <c r="AY21" s="69">
        <f t="shared" si="13"/>
        <v>0</v>
      </c>
      <c r="AZ21" s="157">
        <f t="shared" si="13"/>
        <v>846</v>
      </c>
      <c r="BA21" s="159">
        <f t="shared" si="8"/>
        <v>15626</v>
      </c>
      <c r="BC21" s="308" t="str">
        <f>C13</f>
        <v>SÁBADO</v>
      </c>
      <c r="BD21" s="312">
        <f>AU13</f>
        <v>42560</v>
      </c>
      <c r="BE21" s="135">
        <v>807</v>
      </c>
      <c r="BF21" s="82">
        <f t="shared" si="36"/>
        <v>2824.5</v>
      </c>
      <c r="BG21" s="79">
        <v>300</v>
      </c>
      <c r="BH21" s="82">
        <f t="shared" si="14"/>
        <v>1050</v>
      </c>
      <c r="BI21" s="79">
        <v>4209</v>
      </c>
      <c r="BJ21" s="82">
        <f t="shared" si="15"/>
        <v>29463</v>
      </c>
      <c r="BK21" s="79"/>
      <c r="BL21" s="174">
        <v>22</v>
      </c>
      <c r="BM21" s="174">
        <v>24</v>
      </c>
      <c r="BN21" s="119">
        <f t="shared" si="9"/>
        <v>1389.0625</v>
      </c>
      <c r="BO21" s="308" t="str">
        <f>BC21</f>
        <v>SÁBADO</v>
      </c>
      <c r="BP21" s="314">
        <f>BD21</f>
        <v>42560</v>
      </c>
      <c r="BQ21" s="99">
        <v>845</v>
      </c>
      <c r="BR21" s="83">
        <f t="shared" si="16"/>
        <v>2957.5</v>
      </c>
      <c r="BS21" s="174">
        <v>294</v>
      </c>
      <c r="BT21" s="83">
        <f t="shared" si="17"/>
        <v>1029</v>
      </c>
      <c r="BU21" s="174">
        <v>5702</v>
      </c>
      <c r="BV21" s="83">
        <f t="shared" si="18"/>
        <v>39914</v>
      </c>
      <c r="BW21" s="174"/>
      <c r="BX21" s="174">
        <v>21</v>
      </c>
      <c r="BY21" s="174">
        <v>21</v>
      </c>
      <c r="BZ21" s="100">
        <f t="shared" si="10"/>
        <v>2090.5</v>
      </c>
      <c r="CA21" s="308" t="str">
        <f>BO21</f>
        <v>SÁBADO</v>
      </c>
      <c r="CB21" s="316">
        <f>BP21</f>
        <v>42560</v>
      </c>
      <c r="CC21" s="99">
        <v>385</v>
      </c>
      <c r="CD21" s="74">
        <f t="shared" si="19"/>
        <v>1155</v>
      </c>
      <c r="CE21" s="174">
        <v>245</v>
      </c>
      <c r="CF21" s="74">
        <f t="shared" si="20"/>
        <v>735</v>
      </c>
      <c r="CG21" s="174">
        <v>2338</v>
      </c>
      <c r="CH21" s="74">
        <f t="shared" si="21"/>
        <v>14028</v>
      </c>
      <c r="CI21" s="174"/>
      <c r="CJ21" s="174">
        <v>10</v>
      </c>
      <c r="CK21" s="174">
        <v>10</v>
      </c>
      <c r="CL21" s="100">
        <f t="shared" si="22"/>
        <v>1591.8</v>
      </c>
      <c r="CM21" s="308" t="str">
        <f>CA21</f>
        <v>SÁBADO</v>
      </c>
      <c r="CN21" s="318">
        <f>CB21</f>
        <v>42560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SÁBADO</v>
      </c>
      <c r="CZ21" s="306">
        <f>CN21</f>
        <v>42560</v>
      </c>
      <c r="DA21" s="99">
        <v>358</v>
      </c>
      <c r="DB21" s="83">
        <f t="shared" si="27"/>
        <v>1253</v>
      </c>
      <c r="DC21" s="174">
        <v>80</v>
      </c>
      <c r="DD21" s="83">
        <f t="shared" si="28"/>
        <v>280</v>
      </c>
      <c r="DE21" s="174">
        <v>2077</v>
      </c>
      <c r="DF21" s="83">
        <f t="shared" si="29"/>
        <v>14539</v>
      </c>
      <c r="DG21" s="174"/>
      <c r="DH21" s="174">
        <v>12</v>
      </c>
      <c r="DI21" s="174">
        <v>12</v>
      </c>
      <c r="DJ21" s="100">
        <f t="shared" si="30"/>
        <v>1339.3333333333333</v>
      </c>
      <c r="DK21" s="308" t="str">
        <f>CY21</f>
        <v>SÁBADO</v>
      </c>
      <c r="DL21" s="310">
        <f>CZ21</f>
        <v>42560</v>
      </c>
      <c r="DM21" s="102">
        <v>5</v>
      </c>
      <c r="DN21" s="74">
        <f t="shared" si="31"/>
        <v>18.75</v>
      </c>
      <c r="DO21" s="1">
        <v>58</v>
      </c>
      <c r="DP21" s="74">
        <f t="shared" si="32"/>
        <v>217.5</v>
      </c>
      <c r="DQ21" s="1">
        <v>423</v>
      </c>
      <c r="DR21" s="74">
        <f t="shared" si="33"/>
        <v>3172.5</v>
      </c>
      <c r="DS21" s="1"/>
      <c r="DT21" s="1">
        <v>3</v>
      </c>
      <c r="DU21" s="110">
        <f t="shared" si="34"/>
        <v>3</v>
      </c>
      <c r="DV21" s="108">
        <f t="shared" si="35"/>
        <v>1136.25</v>
      </c>
    </row>
    <row r="22" spans="2:126" ht="19.5" thickBot="1" x14ac:dyDescent="0.35">
      <c r="B22" s="274">
        <v>200</v>
      </c>
      <c r="C22" s="38" t="s">
        <v>24</v>
      </c>
      <c r="D22" s="132">
        <f t="shared" si="11"/>
        <v>42569</v>
      </c>
      <c r="E22" s="144">
        <v>78386</v>
      </c>
      <c r="F22" s="144">
        <v>101766</v>
      </c>
      <c r="G22" s="2">
        <v>38382</v>
      </c>
      <c r="H22" s="170"/>
      <c r="I22" s="171">
        <v>40355</v>
      </c>
      <c r="J22" s="24">
        <f t="shared" si="0"/>
        <v>258889</v>
      </c>
      <c r="K22" s="7">
        <v>7483.5</v>
      </c>
      <c r="L22" s="7">
        <v>25892.5</v>
      </c>
      <c r="M22" s="23">
        <f t="shared" si="1"/>
        <v>292265</v>
      </c>
      <c r="N22" s="47"/>
      <c r="O22" s="48"/>
      <c r="P22" s="8">
        <f t="shared" si="2"/>
        <v>42569</v>
      </c>
      <c r="Q22" s="3">
        <v>95300</v>
      </c>
      <c r="R22" s="3">
        <v>1170</v>
      </c>
      <c r="S22" s="3">
        <v>1418</v>
      </c>
      <c r="T22" s="3"/>
      <c r="U22" s="3"/>
      <c r="V22" s="3"/>
      <c r="W22" s="3">
        <v>174</v>
      </c>
      <c r="X22" s="3">
        <v>58</v>
      </c>
      <c r="Y22" s="3">
        <v>6036</v>
      </c>
      <c r="Z22" s="3"/>
      <c r="AA22" s="6"/>
      <c r="AB22" s="3"/>
      <c r="AC22" s="3">
        <v>1000</v>
      </c>
      <c r="AD22" s="3"/>
      <c r="AE22" s="3"/>
      <c r="AF22" s="3"/>
      <c r="AG22" s="3"/>
      <c r="AH22" s="3"/>
      <c r="AI22" s="3"/>
      <c r="AJ22" s="25"/>
      <c r="AK22" s="3"/>
      <c r="AL22" s="53">
        <v>6036</v>
      </c>
      <c r="AM22" s="44">
        <f t="shared" si="3"/>
        <v>111192</v>
      </c>
      <c r="AN22" s="9">
        <v>0</v>
      </c>
      <c r="AO22" s="9">
        <f t="shared" si="4"/>
        <v>292265</v>
      </c>
      <c r="AP22" s="49">
        <f>'[2]JUL 16'!$I$22</f>
        <v>8175</v>
      </c>
      <c r="AQ22" s="46">
        <f t="shared" si="12"/>
        <v>411632</v>
      </c>
      <c r="AS22" s="276">
        <f t="shared" si="5"/>
        <v>200</v>
      </c>
      <c r="AT22" s="5" t="str">
        <f t="shared" si="5"/>
        <v>LUNES</v>
      </c>
      <c r="AU22" s="8">
        <f t="shared" si="5"/>
        <v>42569</v>
      </c>
      <c r="AV22" s="69">
        <f t="shared" si="6"/>
        <v>11198</v>
      </c>
      <c r="AW22" s="69">
        <f t="shared" si="6"/>
        <v>14538</v>
      </c>
      <c r="AX22" s="69">
        <f t="shared" si="7"/>
        <v>6397</v>
      </c>
      <c r="AY22" s="69">
        <f t="shared" si="13"/>
        <v>0</v>
      </c>
      <c r="AZ22" s="157">
        <f t="shared" si="13"/>
        <v>5765</v>
      </c>
      <c r="BA22" s="159">
        <f t="shared" si="8"/>
        <v>37898</v>
      </c>
      <c r="BC22" s="309"/>
      <c r="BD22" s="313"/>
      <c r="BE22" s="135">
        <v>732</v>
      </c>
      <c r="BF22" s="82">
        <f t="shared" si="36"/>
        <v>2562</v>
      </c>
      <c r="BG22" s="79">
        <v>534</v>
      </c>
      <c r="BH22" s="82">
        <f t="shared" si="14"/>
        <v>1869</v>
      </c>
      <c r="BI22" s="79">
        <v>4347</v>
      </c>
      <c r="BJ22" s="82">
        <f t="shared" si="15"/>
        <v>30429</v>
      </c>
      <c r="BK22" s="79">
        <v>25</v>
      </c>
      <c r="BL22" s="174">
        <v>19</v>
      </c>
      <c r="BM22" s="174">
        <v>19</v>
      </c>
      <c r="BN22" s="119">
        <f t="shared" si="9"/>
        <v>1834.7368421052631</v>
      </c>
      <c r="BO22" s="309"/>
      <c r="BP22" s="315"/>
      <c r="BQ22" s="99">
        <v>696</v>
      </c>
      <c r="BR22" s="83">
        <f t="shared" si="16"/>
        <v>2436</v>
      </c>
      <c r="BS22" s="174">
        <v>312</v>
      </c>
      <c r="BT22" s="83">
        <f t="shared" si="17"/>
        <v>1092</v>
      </c>
      <c r="BU22" s="174">
        <v>5498</v>
      </c>
      <c r="BV22" s="83">
        <f t="shared" si="18"/>
        <v>38486</v>
      </c>
      <c r="BW22" s="174">
        <v>21</v>
      </c>
      <c r="BX22" s="174">
        <v>17</v>
      </c>
      <c r="BY22" s="174">
        <v>17</v>
      </c>
      <c r="BZ22" s="100">
        <f t="shared" si="10"/>
        <v>2471.4117647058824</v>
      </c>
      <c r="CA22" s="309"/>
      <c r="CB22" s="317"/>
      <c r="CC22" s="99">
        <v>311</v>
      </c>
      <c r="CD22" s="74">
        <f t="shared" si="19"/>
        <v>933</v>
      </c>
      <c r="CE22" s="174">
        <v>277</v>
      </c>
      <c r="CF22" s="74">
        <f t="shared" si="20"/>
        <v>831</v>
      </c>
      <c r="CG22" s="174">
        <v>1880</v>
      </c>
      <c r="CH22" s="74">
        <f t="shared" si="21"/>
        <v>11280</v>
      </c>
      <c r="CI22" s="174">
        <v>11</v>
      </c>
      <c r="CJ22" s="174">
        <v>8</v>
      </c>
      <c r="CK22" s="174">
        <v>8</v>
      </c>
      <c r="CL22" s="100">
        <f t="shared" si="22"/>
        <v>1630.5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277</v>
      </c>
      <c r="DB22" s="83">
        <f t="shared" si="27"/>
        <v>969.5</v>
      </c>
      <c r="DC22" s="174">
        <v>93</v>
      </c>
      <c r="DD22" s="83">
        <f t="shared" si="28"/>
        <v>325.5</v>
      </c>
      <c r="DE22" s="174">
        <v>1780</v>
      </c>
      <c r="DF22" s="83">
        <f t="shared" si="29"/>
        <v>12460</v>
      </c>
      <c r="DG22" s="174">
        <v>13</v>
      </c>
      <c r="DH22" s="174">
        <v>6</v>
      </c>
      <c r="DI22" s="174">
        <v>6</v>
      </c>
      <c r="DJ22" s="100">
        <f t="shared" si="30"/>
        <v>2292.5</v>
      </c>
      <c r="DK22" s="309"/>
      <c r="DL22" s="311"/>
      <c r="DM22" s="102">
        <v>5</v>
      </c>
      <c r="DN22" s="74">
        <f t="shared" si="31"/>
        <v>18.75</v>
      </c>
      <c r="DO22" s="1">
        <v>106</v>
      </c>
      <c r="DP22" s="74">
        <f t="shared" si="32"/>
        <v>397.5</v>
      </c>
      <c r="DQ22" s="1">
        <v>520</v>
      </c>
      <c r="DR22" s="74">
        <f t="shared" si="33"/>
        <v>3900</v>
      </c>
      <c r="DS22" s="1">
        <v>4</v>
      </c>
      <c r="DT22" s="1">
        <v>4</v>
      </c>
      <c r="DU22" s="110">
        <f t="shared" si="34"/>
        <v>4</v>
      </c>
      <c r="DV22" s="108">
        <f t="shared" si="35"/>
        <v>1079.0625</v>
      </c>
    </row>
    <row r="23" spans="2:126" ht="19.5" thickBot="1" x14ac:dyDescent="0.35">
      <c r="B23" s="274">
        <v>201</v>
      </c>
      <c r="C23" s="38" t="s">
        <v>21</v>
      </c>
      <c r="D23" s="132">
        <f t="shared" si="11"/>
        <v>42570</v>
      </c>
      <c r="E23" s="144">
        <v>79933</v>
      </c>
      <c r="F23" s="144">
        <v>101458</v>
      </c>
      <c r="G23" s="2">
        <v>41688</v>
      </c>
      <c r="H23" s="170"/>
      <c r="I23" s="171">
        <v>40649</v>
      </c>
      <c r="J23" s="24">
        <f t="shared" si="0"/>
        <v>263728</v>
      </c>
      <c r="K23" s="7">
        <v>7424.5</v>
      </c>
      <c r="L23" s="7">
        <v>26834.5</v>
      </c>
      <c r="M23" s="23">
        <f t="shared" si="1"/>
        <v>297987</v>
      </c>
      <c r="N23" s="47"/>
      <c r="O23" s="48"/>
      <c r="P23" s="8">
        <f t="shared" si="2"/>
        <v>42570</v>
      </c>
      <c r="Q23" s="3">
        <v>113250</v>
      </c>
      <c r="R23" s="3">
        <v>1053</v>
      </c>
      <c r="S23" s="3">
        <v>1623</v>
      </c>
      <c r="T23" s="3"/>
      <c r="U23" s="3"/>
      <c r="V23" s="3"/>
      <c r="W23" s="3">
        <v>58</v>
      </c>
      <c r="X23" s="3">
        <v>116</v>
      </c>
      <c r="Y23" s="3">
        <v>6036</v>
      </c>
      <c r="Z23" s="3"/>
      <c r="AA23" s="6">
        <v>-1500</v>
      </c>
      <c r="AB23" s="3"/>
      <c r="AC23" s="3">
        <v>5200</v>
      </c>
      <c r="AD23" s="3"/>
      <c r="AE23" s="3"/>
      <c r="AF23" s="3"/>
      <c r="AG23" s="3"/>
      <c r="AH23" s="3"/>
      <c r="AI23" s="3"/>
      <c r="AJ23" s="25">
        <v>6000</v>
      </c>
      <c r="AK23" s="3"/>
      <c r="AL23" s="53"/>
      <c r="AM23" s="44">
        <f t="shared" si="3"/>
        <v>131836</v>
      </c>
      <c r="AN23" s="9">
        <v>3168</v>
      </c>
      <c r="AO23" s="9">
        <f t="shared" si="4"/>
        <v>297987</v>
      </c>
      <c r="AP23" s="49">
        <f>'[2]JUL 16'!$I$23</f>
        <v>8872.5</v>
      </c>
      <c r="AQ23" s="46">
        <f t="shared" si="12"/>
        <v>441863.5</v>
      </c>
      <c r="AS23" s="276">
        <f t="shared" si="5"/>
        <v>201</v>
      </c>
      <c r="AT23" s="5" t="str">
        <f t="shared" si="5"/>
        <v>MARTES</v>
      </c>
      <c r="AU23" s="8">
        <f t="shared" si="5"/>
        <v>42570</v>
      </c>
      <c r="AV23" s="69">
        <f t="shared" si="6"/>
        <v>11419</v>
      </c>
      <c r="AW23" s="69">
        <f t="shared" si="6"/>
        <v>14494</v>
      </c>
      <c r="AX23" s="69">
        <f t="shared" si="7"/>
        <v>6948</v>
      </c>
      <c r="AY23" s="69">
        <f t="shared" si="13"/>
        <v>0</v>
      </c>
      <c r="AZ23" s="157">
        <f t="shared" si="13"/>
        <v>5807</v>
      </c>
      <c r="BA23" s="159">
        <f t="shared" si="8"/>
        <v>38668</v>
      </c>
      <c r="BC23" s="308" t="str">
        <f>C14</f>
        <v>DOMINGO</v>
      </c>
      <c r="BD23" s="312">
        <f>AU14</f>
        <v>42561</v>
      </c>
      <c r="BE23" s="135">
        <v>505</v>
      </c>
      <c r="BF23" s="82">
        <f t="shared" si="36"/>
        <v>1767.5</v>
      </c>
      <c r="BG23" s="79">
        <v>236</v>
      </c>
      <c r="BH23" s="82">
        <f t="shared" si="14"/>
        <v>826</v>
      </c>
      <c r="BI23" s="79">
        <v>2840</v>
      </c>
      <c r="BJ23" s="82">
        <f t="shared" si="15"/>
        <v>19880</v>
      </c>
      <c r="BK23" s="79"/>
      <c r="BL23" s="174">
        <v>18</v>
      </c>
      <c r="BM23" s="174">
        <v>21</v>
      </c>
      <c r="BN23" s="119">
        <f t="shared" si="9"/>
        <v>1070.1666666666667</v>
      </c>
      <c r="BO23" s="308" t="str">
        <f>BC23</f>
        <v>DOMINGO</v>
      </c>
      <c r="BP23" s="314">
        <f>BD23</f>
        <v>42561</v>
      </c>
      <c r="BQ23" s="99">
        <v>363</v>
      </c>
      <c r="BR23" s="83">
        <f t="shared" si="16"/>
        <v>1270.5</v>
      </c>
      <c r="BS23" s="174">
        <v>142</v>
      </c>
      <c r="BT23" s="83">
        <f t="shared" si="17"/>
        <v>497</v>
      </c>
      <c r="BU23" s="174">
        <v>2769</v>
      </c>
      <c r="BV23" s="83">
        <f t="shared" si="18"/>
        <v>19383</v>
      </c>
      <c r="BW23" s="174"/>
      <c r="BX23" s="174">
        <v>15</v>
      </c>
      <c r="BY23" s="174">
        <v>18</v>
      </c>
      <c r="BZ23" s="100">
        <f t="shared" si="10"/>
        <v>1175.0277777777778</v>
      </c>
      <c r="CA23" s="308" t="str">
        <f>BO23</f>
        <v>DOMINGO</v>
      </c>
      <c r="CB23" s="316">
        <f>BP23</f>
        <v>42561</v>
      </c>
      <c r="CC23" s="99">
        <v>214</v>
      </c>
      <c r="CD23" s="74">
        <f t="shared" si="19"/>
        <v>642</v>
      </c>
      <c r="CE23" s="174">
        <v>130</v>
      </c>
      <c r="CF23" s="74">
        <f t="shared" si="20"/>
        <v>390</v>
      </c>
      <c r="CG23" s="174">
        <v>1186</v>
      </c>
      <c r="CH23" s="74">
        <f t="shared" si="21"/>
        <v>7116</v>
      </c>
      <c r="CI23" s="174"/>
      <c r="CJ23" s="174">
        <v>11</v>
      </c>
      <c r="CK23" s="174">
        <v>11</v>
      </c>
      <c r="CL23" s="100">
        <f t="shared" si="22"/>
        <v>740.72727272727275</v>
      </c>
      <c r="CM23" s="308" t="str">
        <f>CA23</f>
        <v>DOMINGO</v>
      </c>
      <c r="CN23" s="318">
        <f>CB23</f>
        <v>42561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DOMINGO</v>
      </c>
      <c r="CZ23" s="306">
        <f>CN23</f>
        <v>42561</v>
      </c>
      <c r="DA23" s="99">
        <v>57</v>
      </c>
      <c r="DB23" s="83">
        <f t="shared" si="27"/>
        <v>199.5</v>
      </c>
      <c r="DC23" s="174">
        <v>41</v>
      </c>
      <c r="DD23" s="83">
        <f t="shared" si="28"/>
        <v>143.5</v>
      </c>
      <c r="DE23" s="174">
        <v>572</v>
      </c>
      <c r="DF23" s="83">
        <f t="shared" si="29"/>
        <v>4004</v>
      </c>
      <c r="DG23" s="174"/>
      <c r="DH23" s="174">
        <v>5</v>
      </c>
      <c r="DI23" s="174">
        <v>6</v>
      </c>
      <c r="DJ23" s="100">
        <f t="shared" si="30"/>
        <v>724.5</v>
      </c>
      <c r="DK23" s="308" t="str">
        <f>CY23</f>
        <v>DOMINGO</v>
      </c>
      <c r="DL23" s="310">
        <f>CZ23</f>
        <v>42561</v>
      </c>
      <c r="DM23" s="102">
        <v>0</v>
      </c>
      <c r="DN23" s="74">
        <f t="shared" si="31"/>
        <v>0</v>
      </c>
      <c r="DO23" s="1">
        <v>52</v>
      </c>
      <c r="DP23" s="74">
        <f t="shared" si="32"/>
        <v>195</v>
      </c>
      <c r="DQ23" s="1">
        <v>245</v>
      </c>
      <c r="DR23" s="74">
        <f t="shared" si="33"/>
        <v>1837.5</v>
      </c>
      <c r="DS23" s="1"/>
      <c r="DT23" s="1">
        <v>3</v>
      </c>
      <c r="DU23" s="110">
        <f t="shared" si="34"/>
        <v>3</v>
      </c>
      <c r="DV23" s="108">
        <f t="shared" si="35"/>
        <v>677.5</v>
      </c>
    </row>
    <row r="24" spans="2:126" ht="19.5" thickBot="1" x14ac:dyDescent="0.35">
      <c r="B24" s="274">
        <v>202</v>
      </c>
      <c r="C24" s="38" t="s">
        <v>23</v>
      </c>
      <c r="D24" s="132">
        <f t="shared" si="11"/>
        <v>42571</v>
      </c>
      <c r="E24" s="144">
        <v>70497</v>
      </c>
      <c r="F24" s="144">
        <v>102382</v>
      </c>
      <c r="G24" s="2">
        <v>40956</v>
      </c>
      <c r="H24" s="170"/>
      <c r="I24" s="171">
        <v>37548</v>
      </c>
      <c r="J24" s="24">
        <f t="shared" si="0"/>
        <v>251383</v>
      </c>
      <c r="K24" s="7">
        <v>7488.5</v>
      </c>
      <c r="L24" s="7">
        <v>25448.5</v>
      </c>
      <c r="M24" s="23">
        <f t="shared" si="1"/>
        <v>284320</v>
      </c>
      <c r="N24" s="47"/>
      <c r="O24" s="48"/>
      <c r="P24" s="8">
        <f t="shared" si="2"/>
        <v>42571</v>
      </c>
      <c r="Q24" s="3">
        <v>96400</v>
      </c>
      <c r="R24" s="3">
        <v>1287</v>
      </c>
      <c r="S24" s="3">
        <v>1494</v>
      </c>
      <c r="T24" s="3"/>
      <c r="U24" s="3"/>
      <c r="V24" s="3"/>
      <c r="W24" s="3"/>
      <c r="X24" s="3">
        <v>232</v>
      </c>
      <c r="Y24" s="3">
        <v>6036</v>
      </c>
      <c r="Z24" s="3"/>
      <c r="AA24" s="6"/>
      <c r="AB24" s="3">
        <v>1050</v>
      </c>
      <c r="AC24" s="3">
        <v>900</v>
      </c>
      <c r="AD24" s="3"/>
      <c r="AE24" s="3"/>
      <c r="AF24" s="3"/>
      <c r="AG24" s="3"/>
      <c r="AH24" s="3"/>
      <c r="AI24" s="3"/>
      <c r="AJ24" s="25"/>
      <c r="AK24" s="3"/>
      <c r="AL24" s="53">
        <v>12072</v>
      </c>
      <c r="AM24" s="44">
        <f t="shared" si="3"/>
        <v>119471</v>
      </c>
      <c r="AN24" s="9">
        <v>0</v>
      </c>
      <c r="AO24" s="9">
        <f t="shared" si="4"/>
        <v>284320</v>
      </c>
      <c r="AP24" s="49">
        <f>'[2]JUL 16'!$I$24</f>
        <v>19653.75</v>
      </c>
      <c r="AQ24" s="46">
        <f t="shared" si="12"/>
        <v>423444.75</v>
      </c>
      <c r="AS24" s="276">
        <f t="shared" si="5"/>
        <v>202</v>
      </c>
      <c r="AT24" s="5" t="str">
        <f t="shared" si="5"/>
        <v>MIÉRCOLES</v>
      </c>
      <c r="AU24" s="8">
        <f t="shared" si="5"/>
        <v>42571</v>
      </c>
      <c r="AV24" s="69">
        <f t="shared" si="6"/>
        <v>10071</v>
      </c>
      <c r="AW24" s="69">
        <f t="shared" si="6"/>
        <v>14626</v>
      </c>
      <c r="AX24" s="69">
        <f t="shared" si="7"/>
        <v>6826</v>
      </c>
      <c r="AY24" s="69">
        <f t="shared" si="13"/>
        <v>0</v>
      </c>
      <c r="AZ24" s="157">
        <f t="shared" si="13"/>
        <v>5364</v>
      </c>
      <c r="BA24" s="159">
        <f t="shared" si="8"/>
        <v>36887</v>
      </c>
      <c r="BC24" s="309"/>
      <c r="BD24" s="313"/>
      <c r="BE24" s="135">
        <v>507</v>
      </c>
      <c r="BF24" s="82">
        <f t="shared" si="36"/>
        <v>1774.5</v>
      </c>
      <c r="BG24" s="79">
        <v>520</v>
      </c>
      <c r="BH24" s="82">
        <f t="shared" si="14"/>
        <v>1820</v>
      </c>
      <c r="BI24" s="79">
        <v>3675</v>
      </c>
      <c r="BJ24" s="82">
        <f t="shared" si="15"/>
        <v>25725</v>
      </c>
      <c r="BK24" s="79">
        <v>22</v>
      </c>
      <c r="BL24" s="174">
        <v>20</v>
      </c>
      <c r="BM24" s="174">
        <v>18</v>
      </c>
      <c r="BN24" s="119">
        <f t="shared" si="9"/>
        <v>1628.8611111111111</v>
      </c>
      <c r="BO24" s="309"/>
      <c r="BP24" s="315"/>
      <c r="BQ24" s="99">
        <v>411</v>
      </c>
      <c r="BR24" s="83">
        <f t="shared" si="16"/>
        <v>1438.5</v>
      </c>
      <c r="BS24" s="174">
        <v>262</v>
      </c>
      <c r="BT24" s="83">
        <f t="shared" si="17"/>
        <v>917</v>
      </c>
      <c r="BU24" s="174">
        <v>3835</v>
      </c>
      <c r="BV24" s="83">
        <f t="shared" si="18"/>
        <v>26845</v>
      </c>
      <c r="BW24" s="174">
        <v>19</v>
      </c>
      <c r="BX24" s="174">
        <v>18</v>
      </c>
      <c r="BY24" s="174">
        <v>18</v>
      </c>
      <c r="BZ24" s="100">
        <f t="shared" si="10"/>
        <v>1622.25</v>
      </c>
      <c r="CA24" s="309"/>
      <c r="CB24" s="317"/>
      <c r="CC24" s="99">
        <v>175</v>
      </c>
      <c r="CD24" s="74">
        <f t="shared" si="19"/>
        <v>525</v>
      </c>
      <c r="CE24" s="174">
        <v>206</v>
      </c>
      <c r="CF24" s="74">
        <f t="shared" si="20"/>
        <v>618</v>
      </c>
      <c r="CG24" s="174">
        <v>1410</v>
      </c>
      <c r="CH24" s="74">
        <f t="shared" si="21"/>
        <v>8460</v>
      </c>
      <c r="CI24" s="174">
        <v>12</v>
      </c>
      <c r="CJ24" s="174">
        <v>9</v>
      </c>
      <c r="CK24" s="174">
        <v>10</v>
      </c>
      <c r="CL24" s="100">
        <f t="shared" si="22"/>
        <v>960.3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103</v>
      </c>
      <c r="DB24" s="83">
        <f t="shared" si="27"/>
        <v>360.5</v>
      </c>
      <c r="DC24" s="174">
        <v>36</v>
      </c>
      <c r="DD24" s="83">
        <f t="shared" si="28"/>
        <v>126</v>
      </c>
      <c r="DE24" s="174">
        <v>847</v>
      </c>
      <c r="DF24" s="83">
        <f t="shared" si="29"/>
        <v>5929</v>
      </c>
      <c r="DG24" s="174">
        <v>8</v>
      </c>
      <c r="DH24" s="174">
        <v>6</v>
      </c>
      <c r="DI24" s="174">
        <v>6</v>
      </c>
      <c r="DJ24" s="100">
        <f t="shared" si="30"/>
        <v>1069.25</v>
      </c>
      <c r="DK24" s="309"/>
      <c r="DL24" s="311"/>
      <c r="DM24" s="102">
        <v>0</v>
      </c>
      <c r="DN24" s="74">
        <f t="shared" si="31"/>
        <v>0</v>
      </c>
      <c r="DO24" s="1">
        <v>82</v>
      </c>
      <c r="DP24" s="74">
        <f t="shared" si="32"/>
        <v>307.5</v>
      </c>
      <c r="DQ24" s="1">
        <v>323</v>
      </c>
      <c r="DR24" s="74">
        <f t="shared" si="33"/>
        <v>2422.5</v>
      </c>
      <c r="DS24" s="1">
        <v>3</v>
      </c>
      <c r="DT24" s="1">
        <v>3</v>
      </c>
      <c r="DU24" s="110">
        <f t="shared" si="34"/>
        <v>3</v>
      </c>
      <c r="DV24" s="108">
        <f t="shared" si="35"/>
        <v>910</v>
      </c>
    </row>
    <row r="25" spans="2:126" ht="19.5" thickBot="1" x14ac:dyDescent="0.35">
      <c r="B25" s="274">
        <v>203</v>
      </c>
      <c r="C25" s="38" t="s">
        <v>25</v>
      </c>
      <c r="D25" s="132">
        <f t="shared" si="11"/>
        <v>42572</v>
      </c>
      <c r="E25" s="144">
        <v>76818</v>
      </c>
      <c r="F25" s="144">
        <v>97909</v>
      </c>
      <c r="G25" s="2">
        <v>39366</v>
      </c>
      <c r="H25" s="170"/>
      <c r="I25" s="171">
        <v>38920</v>
      </c>
      <c r="J25" s="24">
        <f t="shared" si="0"/>
        <v>253013</v>
      </c>
      <c r="K25" s="7">
        <v>7033.5</v>
      </c>
      <c r="L25" s="7">
        <v>25449.5</v>
      </c>
      <c r="M25" s="23">
        <f t="shared" si="1"/>
        <v>285496</v>
      </c>
      <c r="N25" s="47"/>
      <c r="O25" s="48"/>
      <c r="P25" s="8">
        <f t="shared" si="2"/>
        <v>42572</v>
      </c>
      <c r="Q25" s="3">
        <v>140500</v>
      </c>
      <c r="R25" s="3">
        <v>1521</v>
      </c>
      <c r="S25" s="3">
        <v>4273</v>
      </c>
      <c r="T25" s="3"/>
      <c r="U25" s="3"/>
      <c r="V25" s="3"/>
      <c r="W25" s="3"/>
      <c r="X25" s="3"/>
      <c r="Y25" s="3"/>
      <c r="Z25" s="3"/>
      <c r="AA25" s="6"/>
      <c r="AB25" s="3">
        <v>700</v>
      </c>
      <c r="AC25" s="3">
        <v>900</v>
      </c>
      <c r="AD25" s="3"/>
      <c r="AE25" s="3"/>
      <c r="AF25" s="3"/>
      <c r="AG25" s="3"/>
      <c r="AH25" s="3"/>
      <c r="AI25" s="3"/>
      <c r="AJ25" s="25"/>
      <c r="AK25" s="3"/>
      <c r="AL25" s="53">
        <v>12072</v>
      </c>
      <c r="AM25" s="44">
        <f t="shared" si="3"/>
        <v>159966</v>
      </c>
      <c r="AN25" s="9">
        <v>1000</v>
      </c>
      <c r="AO25" s="9">
        <f t="shared" si="4"/>
        <v>285496</v>
      </c>
      <c r="AP25" s="49">
        <f>'[2]JUL 16'!$I$25</f>
        <v>15591.25</v>
      </c>
      <c r="AQ25" s="46">
        <f t="shared" si="12"/>
        <v>462053.25</v>
      </c>
      <c r="AS25" s="276">
        <f t="shared" si="5"/>
        <v>203</v>
      </c>
      <c r="AT25" s="5" t="str">
        <f t="shared" si="5"/>
        <v>JUEVES</v>
      </c>
      <c r="AU25" s="8">
        <f t="shared" si="5"/>
        <v>42572</v>
      </c>
      <c r="AV25" s="69">
        <f t="shared" si="6"/>
        <v>10974</v>
      </c>
      <c r="AW25" s="69">
        <f t="shared" si="6"/>
        <v>13987</v>
      </c>
      <c r="AX25" s="69">
        <f t="shared" si="7"/>
        <v>6561</v>
      </c>
      <c r="AY25" s="69">
        <f t="shared" si="13"/>
        <v>0</v>
      </c>
      <c r="AZ25" s="157">
        <f t="shared" si="13"/>
        <v>5560</v>
      </c>
      <c r="BA25" s="159">
        <f t="shared" si="8"/>
        <v>37082</v>
      </c>
      <c r="BC25" s="308" t="str">
        <f>C15</f>
        <v>LUNES</v>
      </c>
      <c r="BD25" s="312">
        <f>AU15</f>
        <v>42562</v>
      </c>
      <c r="BE25" s="135">
        <v>1302</v>
      </c>
      <c r="BF25" s="82">
        <f t="shared" si="36"/>
        <v>4557</v>
      </c>
      <c r="BG25" s="79">
        <v>250</v>
      </c>
      <c r="BH25" s="82">
        <f t="shared" si="14"/>
        <v>875</v>
      </c>
      <c r="BI25" s="79">
        <v>4969</v>
      </c>
      <c r="BJ25" s="82">
        <f t="shared" si="15"/>
        <v>34783</v>
      </c>
      <c r="BK25" s="79"/>
      <c r="BL25" s="174">
        <v>27</v>
      </c>
      <c r="BM25" s="174">
        <v>26</v>
      </c>
      <c r="BN25" s="119">
        <f t="shared" si="9"/>
        <v>1546.7307692307693</v>
      </c>
      <c r="BO25" s="308" t="str">
        <f>BC25</f>
        <v>LUNES</v>
      </c>
      <c r="BP25" s="314">
        <f>BD25</f>
        <v>42562</v>
      </c>
      <c r="BQ25" s="99">
        <v>1333</v>
      </c>
      <c r="BR25" s="83">
        <f t="shared" si="16"/>
        <v>4665.5</v>
      </c>
      <c r="BS25" s="174">
        <v>195</v>
      </c>
      <c r="BT25" s="83">
        <f t="shared" si="17"/>
        <v>682.5</v>
      </c>
      <c r="BU25" s="174">
        <v>6811</v>
      </c>
      <c r="BV25" s="83">
        <f t="shared" si="18"/>
        <v>47677</v>
      </c>
      <c r="BW25" s="174"/>
      <c r="BX25" s="174">
        <v>26</v>
      </c>
      <c r="BY25" s="174">
        <v>26</v>
      </c>
      <c r="BZ25" s="100">
        <f t="shared" si="10"/>
        <v>2039.4230769230769</v>
      </c>
      <c r="CA25" s="308" t="str">
        <f>BO25</f>
        <v>LUNES</v>
      </c>
      <c r="CB25" s="316">
        <f>BP25</f>
        <v>42562</v>
      </c>
      <c r="CC25" s="99">
        <v>793</v>
      </c>
      <c r="CD25" s="74">
        <f t="shared" si="19"/>
        <v>2379</v>
      </c>
      <c r="CE25" s="174">
        <v>288</v>
      </c>
      <c r="CF25" s="74">
        <f t="shared" si="20"/>
        <v>864</v>
      </c>
      <c r="CG25" s="174">
        <v>3267</v>
      </c>
      <c r="CH25" s="74">
        <f t="shared" si="21"/>
        <v>19602</v>
      </c>
      <c r="CI25" s="174"/>
      <c r="CJ25" s="174">
        <v>16</v>
      </c>
      <c r="CK25" s="174">
        <v>16</v>
      </c>
      <c r="CL25" s="100">
        <f t="shared" si="22"/>
        <v>1427.8125</v>
      </c>
      <c r="CM25" s="308" t="str">
        <f>CA25</f>
        <v>LUNES</v>
      </c>
      <c r="CN25" s="318">
        <f>CB25</f>
        <v>42562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LUNES</v>
      </c>
      <c r="CZ25" s="306">
        <f>CN25</f>
        <v>42562</v>
      </c>
      <c r="DA25" s="99">
        <v>505</v>
      </c>
      <c r="DB25" s="83">
        <f t="shared" si="27"/>
        <v>1767.5</v>
      </c>
      <c r="DC25" s="174">
        <v>54</v>
      </c>
      <c r="DD25" s="83">
        <f t="shared" si="28"/>
        <v>189</v>
      </c>
      <c r="DE25" s="174">
        <v>2397</v>
      </c>
      <c r="DF25" s="83">
        <f t="shared" si="29"/>
        <v>16779</v>
      </c>
      <c r="DG25" s="174"/>
      <c r="DH25" s="174">
        <v>11</v>
      </c>
      <c r="DI25" s="174">
        <v>11</v>
      </c>
      <c r="DJ25" s="100">
        <f t="shared" si="30"/>
        <v>1703.2272727272727</v>
      </c>
      <c r="DK25" s="308" t="str">
        <f>CY25</f>
        <v>LUNES</v>
      </c>
      <c r="DL25" s="310">
        <f>CZ25</f>
        <v>42562</v>
      </c>
      <c r="DM25" s="102">
        <v>15</v>
      </c>
      <c r="DN25" s="74">
        <f t="shared" si="31"/>
        <v>56.25</v>
      </c>
      <c r="DO25" s="1">
        <v>100</v>
      </c>
      <c r="DP25" s="74">
        <f t="shared" si="32"/>
        <v>375</v>
      </c>
      <c r="DQ25" s="1">
        <v>483</v>
      </c>
      <c r="DR25" s="74">
        <f t="shared" si="33"/>
        <v>3622.5</v>
      </c>
      <c r="DS25" s="1"/>
      <c r="DT25" s="1">
        <v>4</v>
      </c>
      <c r="DU25" s="110">
        <f t="shared" si="34"/>
        <v>4</v>
      </c>
      <c r="DV25" s="108">
        <f t="shared" si="35"/>
        <v>1013.4375</v>
      </c>
    </row>
    <row r="26" spans="2:126" ht="19.5" thickBot="1" x14ac:dyDescent="0.35">
      <c r="B26" s="274">
        <v>204</v>
      </c>
      <c r="C26" s="38" t="s">
        <v>26</v>
      </c>
      <c r="D26" s="132">
        <f t="shared" si="11"/>
        <v>42573</v>
      </c>
      <c r="E26" s="144">
        <v>74599</v>
      </c>
      <c r="F26" s="144">
        <v>101661</v>
      </c>
      <c r="G26" s="2">
        <v>41028</v>
      </c>
      <c r="H26" s="170"/>
      <c r="I26" s="171">
        <v>37772</v>
      </c>
      <c r="J26" s="24">
        <f t="shared" si="0"/>
        <v>255060</v>
      </c>
      <c r="K26" s="7">
        <v>7263</v>
      </c>
      <c r="L26" s="7">
        <v>25028.5</v>
      </c>
      <c r="M26" s="23">
        <f t="shared" si="1"/>
        <v>287351.5</v>
      </c>
      <c r="N26" s="47"/>
      <c r="O26" s="48"/>
      <c r="P26" s="8">
        <f t="shared" si="2"/>
        <v>42573</v>
      </c>
      <c r="Q26" s="3">
        <v>205000</v>
      </c>
      <c r="R26" s="3">
        <v>1521</v>
      </c>
      <c r="S26" s="3">
        <v>2204</v>
      </c>
      <c r="T26" s="3"/>
      <c r="U26" s="3"/>
      <c r="V26" s="3"/>
      <c r="W26" s="3">
        <v>290</v>
      </c>
      <c r="X26" s="3">
        <v>58</v>
      </c>
      <c r="Y26" s="3"/>
      <c r="Z26" s="3"/>
      <c r="AA26" s="6">
        <v>-10800</v>
      </c>
      <c r="AB26" s="3"/>
      <c r="AC26" s="3">
        <v>11100</v>
      </c>
      <c r="AD26" s="3"/>
      <c r="AE26" s="3"/>
      <c r="AF26" s="3"/>
      <c r="AG26" s="3"/>
      <c r="AH26" s="3"/>
      <c r="AI26" s="3"/>
      <c r="AJ26" s="25"/>
      <c r="AK26" s="3"/>
      <c r="AL26" s="53">
        <v>12072</v>
      </c>
      <c r="AM26" s="44">
        <f t="shared" si="3"/>
        <v>221445</v>
      </c>
      <c r="AN26" s="9">
        <v>0</v>
      </c>
      <c r="AO26" s="9">
        <f t="shared" si="4"/>
        <v>287351.5</v>
      </c>
      <c r="AP26" s="49">
        <f>'[2]JUL 16'!$I$26</f>
        <v>7916.25</v>
      </c>
      <c r="AQ26" s="46">
        <f t="shared" si="12"/>
        <v>516712.75</v>
      </c>
      <c r="AS26" s="276">
        <f t="shared" si="5"/>
        <v>204</v>
      </c>
      <c r="AT26" s="5" t="str">
        <f t="shared" si="5"/>
        <v>VIERNES</v>
      </c>
      <c r="AU26" s="8">
        <f t="shared" si="5"/>
        <v>42573</v>
      </c>
      <c r="AV26" s="69">
        <f t="shared" si="6"/>
        <v>10657</v>
      </c>
      <c r="AW26" s="69">
        <f t="shared" si="6"/>
        <v>14523</v>
      </c>
      <c r="AX26" s="69">
        <f t="shared" si="7"/>
        <v>6838</v>
      </c>
      <c r="AY26" s="69">
        <f t="shared" si="13"/>
        <v>0</v>
      </c>
      <c r="AZ26" s="157">
        <f t="shared" si="13"/>
        <v>5396</v>
      </c>
      <c r="BA26" s="159">
        <f t="shared" si="8"/>
        <v>37414</v>
      </c>
      <c r="BC26" s="309"/>
      <c r="BD26" s="313"/>
      <c r="BE26" s="135">
        <v>1147</v>
      </c>
      <c r="BF26" s="82">
        <f t="shared" si="36"/>
        <v>4014.5</v>
      </c>
      <c r="BG26" s="79">
        <v>512</v>
      </c>
      <c r="BH26" s="82">
        <f t="shared" si="14"/>
        <v>1792</v>
      </c>
      <c r="BI26" s="79">
        <v>5880</v>
      </c>
      <c r="BJ26" s="82">
        <f t="shared" si="15"/>
        <v>41160</v>
      </c>
      <c r="BK26" s="79">
        <v>31</v>
      </c>
      <c r="BL26" s="174">
        <v>26</v>
      </c>
      <c r="BM26" s="174">
        <v>26</v>
      </c>
      <c r="BN26" s="119">
        <f t="shared" si="9"/>
        <v>1806.4038461538462</v>
      </c>
      <c r="BO26" s="309"/>
      <c r="BP26" s="315"/>
      <c r="BQ26" s="99">
        <v>1186</v>
      </c>
      <c r="BR26" s="83">
        <f t="shared" si="16"/>
        <v>4151</v>
      </c>
      <c r="BS26" s="174">
        <v>313</v>
      </c>
      <c r="BT26" s="83">
        <f t="shared" si="17"/>
        <v>1095.5</v>
      </c>
      <c r="BU26" s="174">
        <v>6901</v>
      </c>
      <c r="BV26" s="83">
        <f t="shared" si="18"/>
        <v>48307</v>
      </c>
      <c r="BW26" s="174">
        <v>26</v>
      </c>
      <c r="BX26" s="174">
        <v>26</v>
      </c>
      <c r="BY26" s="174">
        <v>26</v>
      </c>
      <c r="BZ26" s="100">
        <f t="shared" si="10"/>
        <v>2059.75</v>
      </c>
      <c r="CA26" s="309"/>
      <c r="CB26" s="317"/>
      <c r="CC26" s="99">
        <v>694</v>
      </c>
      <c r="CD26" s="74">
        <f t="shared" si="19"/>
        <v>2082</v>
      </c>
      <c r="CE26" s="174">
        <v>224</v>
      </c>
      <c r="CF26" s="74">
        <f t="shared" si="20"/>
        <v>672</v>
      </c>
      <c r="CG26" s="174">
        <v>2980</v>
      </c>
      <c r="CH26" s="74">
        <f t="shared" si="21"/>
        <v>17880</v>
      </c>
      <c r="CI26" s="174">
        <v>16</v>
      </c>
      <c r="CJ26" s="174">
        <v>15</v>
      </c>
      <c r="CK26" s="174">
        <v>16</v>
      </c>
      <c r="CL26" s="100">
        <f t="shared" si="22"/>
        <v>1289.625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462</v>
      </c>
      <c r="DB26" s="83">
        <f t="shared" si="27"/>
        <v>1617</v>
      </c>
      <c r="DC26" s="174">
        <v>59</v>
      </c>
      <c r="DD26" s="83">
        <f t="shared" si="28"/>
        <v>206.5</v>
      </c>
      <c r="DE26" s="174">
        <v>2606</v>
      </c>
      <c r="DF26" s="83">
        <f t="shared" si="29"/>
        <v>18242</v>
      </c>
      <c r="DG26" s="174">
        <v>12</v>
      </c>
      <c r="DH26" s="174">
        <v>12</v>
      </c>
      <c r="DI26" s="174">
        <v>11</v>
      </c>
      <c r="DJ26" s="100">
        <f t="shared" si="30"/>
        <v>1824.1363636363637</v>
      </c>
      <c r="DK26" s="309"/>
      <c r="DL26" s="311"/>
      <c r="DM26" s="102">
        <v>5</v>
      </c>
      <c r="DN26" s="74">
        <f t="shared" si="31"/>
        <v>18.75</v>
      </c>
      <c r="DO26" s="1">
        <v>130</v>
      </c>
      <c r="DP26" s="74">
        <f t="shared" si="32"/>
        <v>487.5</v>
      </c>
      <c r="DQ26" s="1">
        <v>429</v>
      </c>
      <c r="DR26" s="74">
        <f t="shared" si="33"/>
        <v>3217.5</v>
      </c>
      <c r="DS26" s="1">
        <v>4</v>
      </c>
      <c r="DT26" s="1">
        <v>3</v>
      </c>
      <c r="DU26" s="110">
        <f t="shared" si="34"/>
        <v>3</v>
      </c>
      <c r="DV26" s="108">
        <f t="shared" si="35"/>
        <v>1241.25</v>
      </c>
    </row>
    <row r="27" spans="2:126" ht="19.5" thickBot="1" x14ac:dyDescent="0.35">
      <c r="B27" s="274">
        <v>205</v>
      </c>
      <c r="C27" s="38" t="s">
        <v>27</v>
      </c>
      <c r="D27" s="132">
        <f t="shared" si="11"/>
        <v>42574</v>
      </c>
      <c r="E27" s="144">
        <v>55433</v>
      </c>
      <c r="F27" s="144">
        <v>61992</v>
      </c>
      <c r="G27" s="2">
        <v>24666</v>
      </c>
      <c r="H27" s="170"/>
      <c r="I27" s="171">
        <v>25942</v>
      </c>
      <c r="J27" s="24">
        <f t="shared" si="0"/>
        <v>168033</v>
      </c>
      <c r="K27" s="7">
        <v>5938.5</v>
      </c>
      <c r="L27" s="7">
        <v>12927</v>
      </c>
      <c r="M27" s="23">
        <f t="shared" si="1"/>
        <v>186898.5</v>
      </c>
      <c r="N27" s="47"/>
      <c r="O27" s="48"/>
      <c r="P27" s="8">
        <f t="shared" si="2"/>
        <v>42574</v>
      </c>
      <c r="Q27" s="3">
        <v>0</v>
      </c>
      <c r="R27" s="3"/>
      <c r="S27" s="3"/>
      <c r="T27" s="3"/>
      <c r="U27" s="3"/>
      <c r="V27" s="3"/>
      <c r="W27" s="3"/>
      <c r="X27" s="3"/>
      <c r="Y27" s="3"/>
      <c r="Z27" s="3"/>
      <c r="AA27" s="6"/>
      <c r="AB27" s="3"/>
      <c r="AC27" s="3"/>
      <c r="AD27" s="3"/>
      <c r="AE27" s="3"/>
      <c r="AF27" s="3"/>
      <c r="AG27" s="3"/>
      <c r="AH27" s="3"/>
      <c r="AI27" s="3"/>
      <c r="AJ27" s="25"/>
      <c r="AK27" s="3"/>
      <c r="AL27" s="53"/>
      <c r="AM27" s="44">
        <f t="shared" si="3"/>
        <v>0</v>
      </c>
      <c r="AN27" s="9">
        <v>0</v>
      </c>
      <c r="AO27" s="9">
        <f t="shared" si="4"/>
        <v>186898.5</v>
      </c>
      <c r="AP27" s="49">
        <f>'[2]JUL 16'!$I$27</f>
        <v>6120</v>
      </c>
      <c r="AQ27" s="46">
        <f t="shared" si="12"/>
        <v>193018.5</v>
      </c>
      <c r="AS27" s="276">
        <f t="shared" si="5"/>
        <v>205</v>
      </c>
      <c r="AT27" s="5" t="str">
        <f t="shared" si="5"/>
        <v>SÁBADO</v>
      </c>
      <c r="AU27" s="8">
        <f t="shared" si="5"/>
        <v>42574</v>
      </c>
      <c r="AV27" s="69">
        <f t="shared" si="6"/>
        <v>7919</v>
      </c>
      <c r="AW27" s="69">
        <f t="shared" si="6"/>
        <v>8856</v>
      </c>
      <c r="AX27" s="69">
        <f t="shared" si="7"/>
        <v>4111</v>
      </c>
      <c r="AY27" s="69">
        <f t="shared" si="13"/>
        <v>0</v>
      </c>
      <c r="AZ27" s="157">
        <f t="shared" si="13"/>
        <v>3706</v>
      </c>
      <c r="BA27" s="159">
        <f t="shared" si="8"/>
        <v>24592</v>
      </c>
      <c r="BC27" s="308" t="str">
        <f>C16</f>
        <v>MARTES</v>
      </c>
      <c r="BD27" s="312">
        <f>AU16</f>
        <v>42563</v>
      </c>
      <c r="BE27" s="135">
        <v>1653</v>
      </c>
      <c r="BF27" s="82">
        <f t="shared" si="36"/>
        <v>5785.5</v>
      </c>
      <c r="BG27" s="79">
        <v>360</v>
      </c>
      <c r="BH27" s="82">
        <f t="shared" si="14"/>
        <v>1260</v>
      </c>
      <c r="BI27" s="79">
        <v>5856</v>
      </c>
      <c r="BJ27" s="82">
        <f t="shared" si="15"/>
        <v>40992</v>
      </c>
      <c r="BK27" s="79"/>
      <c r="BL27" s="174">
        <v>30</v>
      </c>
      <c r="BM27" s="174">
        <v>30</v>
      </c>
      <c r="BN27" s="119">
        <f t="shared" si="9"/>
        <v>1601.25</v>
      </c>
      <c r="BO27" s="308" t="str">
        <f>BC27</f>
        <v>MARTES</v>
      </c>
      <c r="BP27" s="314">
        <f>BD27</f>
        <v>42563</v>
      </c>
      <c r="BQ27" s="99">
        <v>1310</v>
      </c>
      <c r="BR27" s="83">
        <f t="shared" si="16"/>
        <v>4585</v>
      </c>
      <c r="BS27" s="174">
        <v>273</v>
      </c>
      <c r="BT27" s="83">
        <f t="shared" si="17"/>
        <v>955.5</v>
      </c>
      <c r="BU27" s="174">
        <v>6324</v>
      </c>
      <c r="BV27" s="83">
        <f t="shared" si="18"/>
        <v>44268</v>
      </c>
      <c r="BW27" s="174"/>
      <c r="BX27" s="174">
        <v>24</v>
      </c>
      <c r="BY27" s="174">
        <v>25</v>
      </c>
      <c r="BZ27" s="100">
        <f t="shared" si="10"/>
        <v>1992.34</v>
      </c>
      <c r="CA27" s="308" t="str">
        <f>BO27</f>
        <v>MARTES</v>
      </c>
      <c r="CB27" s="316">
        <f>BP27</f>
        <v>42563</v>
      </c>
      <c r="CC27" s="99">
        <v>1078</v>
      </c>
      <c r="CD27" s="74">
        <f t="shared" si="19"/>
        <v>3234</v>
      </c>
      <c r="CE27" s="174">
        <v>417</v>
      </c>
      <c r="CF27" s="74">
        <f t="shared" si="20"/>
        <v>1251</v>
      </c>
      <c r="CG27" s="174">
        <v>3880</v>
      </c>
      <c r="CH27" s="74">
        <f t="shared" si="21"/>
        <v>23280</v>
      </c>
      <c r="CI27" s="174"/>
      <c r="CJ27" s="174">
        <v>19</v>
      </c>
      <c r="CK27" s="174">
        <v>18</v>
      </c>
      <c r="CL27" s="100">
        <f t="shared" si="22"/>
        <v>1542.5</v>
      </c>
      <c r="CM27" s="308" t="str">
        <f>CA27</f>
        <v>MARTES</v>
      </c>
      <c r="CN27" s="318">
        <f>CB27</f>
        <v>42563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MARTES</v>
      </c>
      <c r="CZ27" s="306">
        <f>CN27</f>
        <v>42563</v>
      </c>
      <c r="DA27" s="99">
        <v>545</v>
      </c>
      <c r="DB27" s="83">
        <f t="shared" si="27"/>
        <v>1907.5</v>
      </c>
      <c r="DC27" s="174">
        <v>99</v>
      </c>
      <c r="DD27" s="83">
        <f t="shared" si="28"/>
        <v>346.5</v>
      </c>
      <c r="DE27" s="174">
        <v>2691</v>
      </c>
      <c r="DF27" s="83">
        <f t="shared" si="29"/>
        <v>18837</v>
      </c>
      <c r="DG27" s="174"/>
      <c r="DH27" s="174">
        <v>12</v>
      </c>
      <c r="DI27" s="174">
        <v>12</v>
      </c>
      <c r="DJ27" s="100">
        <f t="shared" si="30"/>
        <v>1757.5833333333333</v>
      </c>
      <c r="DK27" s="308" t="str">
        <f>CY27</f>
        <v>MARTES</v>
      </c>
      <c r="DL27" s="310">
        <f>CZ27</f>
        <v>42563</v>
      </c>
      <c r="DM27" s="102">
        <v>5</v>
      </c>
      <c r="DN27" s="74">
        <f t="shared" si="31"/>
        <v>18.75</v>
      </c>
      <c r="DO27" s="1">
        <v>38</v>
      </c>
      <c r="DP27" s="74">
        <f t="shared" si="32"/>
        <v>142.5</v>
      </c>
      <c r="DQ27" s="1">
        <v>273</v>
      </c>
      <c r="DR27" s="74">
        <f t="shared" si="33"/>
        <v>2047.5</v>
      </c>
      <c r="DS27" s="1"/>
      <c r="DT27" s="1">
        <v>3</v>
      </c>
      <c r="DU27" s="110">
        <f t="shared" si="34"/>
        <v>3</v>
      </c>
      <c r="DV27" s="108">
        <f t="shared" si="35"/>
        <v>736.25</v>
      </c>
    </row>
    <row r="28" spans="2:126" ht="19.5" thickBot="1" x14ac:dyDescent="0.35">
      <c r="B28" s="274">
        <v>206</v>
      </c>
      <c r="C28" s="38" t="s">
        <v>22</v>
      </c>
      <c r="D28" s="132">
        <f t="shared" si="11"/>
        <v>42575</v>
      </c>
      <c r="E28" s="144">
        <v>45794</v>
      </c>
      <c r="F28" s="144">
        <v>40026</v>
      </c>
      <c r="G28" s="2">
        <v>13638</v>
      </c>
      <c r="H28" s="170"/>
      <c r="I28" s="171">
        <v>8589</v>
      </c>
      <c r="J28" s="24">
        <f t="shared" si="0"/>
        <v>108047</v>
      </c>
      <c r="K28" s="7">
        <v>4689.5</v>
      </c>
      <c r="L28" s="7">
        <v>8290</v>
      </c>
      <c r="M28" s="23">
        <f t="shared" si="1"/>
        <v>121026.5</v>
      </c>
      <c r="N28" s="47"/>
      <c r="O28" s="48"/>
      <c r="P28" s="8">
        <f t="shared" si="2"/>
        <v>42575</v>
      </c>
      <c r="Q28" s="3">
        <v>0</v>
      </c>
      <c r="R28" s="3"/>
      <c r="S28" s="3"/>
      <c r="T28" s="3"/>
      <c r="U28" s="3"/>
      <c r="V28" s="3"/>
      <c r="W28" s="3"/>
      <c r="X28" s="3"/>
      <c r="Y28" s="3"/>
      <c r="Z28" s="3"/>
      <c r="AA28" s="6"/>
      <c r="AB28" s="3"/>
      <c r="AC28" s="3"/>
      <c r="AD28" s="3"/>
      <c r="AE28" s="3"/>
      <c r="AF28" s="3"/>
      <c r="AG28" s="3"/>
      <c r="AH28" s="3"/>
      <c r="AI28" s="3"/>
      <c r="AJ28" s="25"/>
      <c r="AK28" s="3"/>
      <c r="AL28" s="53"/>
      <c r="AM28" s="44">
        <f t="shared" si="3"/>
        <v>0</v>
      </c>
      <c r="AN28" s="9">
        <v>0</v>
      </c>
      <c r="AO28" s="9">
        <f t="shared" si="4"/>
        <v>121026.5</v>
      </c>
      <c r="AP28" s="49">
        <f>'[2]JUL 16'!$I$28</f>
        <v>3405</v>
      </c>
      <c r="AQ28" s="46">
        <f t="shared" si="12"/>
        <v>124431.5</v>
      </c>
      <c r="AS28" s="276">
        <f t="shared" si="5"/>
        <v>206</v>
      </c>
      <c r="AT28" s="5" t="str">
        <f t="shared" si="5"/>
        <v>DOMINGO</v>
      </c>
      <c r="AU28" s="8">
        <f t="shared" si="5"/>
        <v>42575</v>
      </c>
      <c r="AV28" s="69">
        <f t="shared" si="6"/>
        <v>6542</v>
      </c>
      <c r="AW28" s="69">
        <f t="shared" si="6"/>
        <v>5718</v>
      </c>
      <c r="AX28" s="69">
        <f t="shared" si="7"/>
        <v>2273</v>
      </c>
      <c r="AY28" s="69">
        <f t="shared" si="13"/>
        <v>0</v>
      </c>
      <c r="AZ28" s="157">
        <f t="shared" si="13"/>
        <v>1227</v>
      </c>
      <c r="BA28" s="159">
        <f t="shared" si="8"/>
        <v>15760</v>
      </c>
      <c r="BC28" s="309"/>
      <c r="BD28" s="313"/>
      <c r="BE28" s="135">
        <v>1220</v>
      </c>
      <c r="BF28" s="82">
        <f t="shared" si="36"/>
        <v>4270</v>
      </c>
      <c r="BG28" s="79">
        <v>474</v>
      </c>
      <c r="BH28" s="82">
        <f t="shared" si="14"/>
        <v>1659</v>
      </c>
      <c r="BI28" s="79">
        <v>6114</v>
      </c>
      <c r="BJ28" s="82">
        <f t="shared" si="15"/>
        <v>42798</v>
      </c>
      <c r="BK28" s="79">
        <v>32</v>
      </c>
      <c r="BL28" s="174">
        <v>29</v>
      </c>
      <c r="BM28" s="174">
        <v>30</v>
      </c>
      <c r="BN28" s="119">
        <f t="shared" si="9"/>
        <v>1624.2333333333333</v>
      </c>
      <c r="BO28" s="309"/>
      <c r="BP28" s="315"/>
      <c r="BQ28" s="99">
        <v>1211</v>
      </c>
      <c r="BR28" s="83">
        <f t="shared" si="16"/>
        <v>4238.5</v>
      </c>
      <c r="BS28" s="174">
        <v>297</v>
      </c>
      <c r="BT28" s="83">
        <f t="shared" si="17"/>
        <v>1039.5</v>
      </c>
      <c r="BU28" s="174">
        <v>6818</v>
      </c>
      <c r="BV28" s="83">
        <f t="shared" si="18"/>
        <v>47726</v>
      </c>
      <c r="BW28" s="174">
        <v>25</v>
      </c>
      <c r="BX28" s="174">
        <v>23</v>
      </c>
      <c r="BY28" s="174">
        <v>25</v>
      </c>
      <c r="BZ28" s="100">
        <f t="shared" si="10"/>
        <v>2120.16</v>
      </c>
      <c r="CA28" s="309"/>
      <c r="CB28" s="317"/>
      <c r="CC28" s="99">
        <v>662</v>
      </c>
      <c r="CD28" s="74">
        <f t="shared" si="19"/>
        <v>1986</v>
      </c>
      <c r="CE28" s="174">
        <v>309</v>
      </c>
      <c r="CF28" s="74">
        <f t="shared" si="20"/>
        <v>927</v>
      </c>
      <c r="CG28" s="174">
        <v>3199</v>
      </c>
      <c r="CH28" s="74">
        <f t="shared" si="21"/>
        <v>19194</v>
      </c>
      <c r="CI28" s="174">
        <v>18</v>
      </c>
      <c r="CJ28" s="174">
        <v>13</v>
      </c>
      <c r="CK28" s="174">
        <v>18</v>
      </c>
      <c r="CL28" s="100">
        <f t="shared" si="22"/>
        <v>1228.1666666666667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469</v>
      </c>
      <c r="DB28" s="83">
        <f t="shared" si="27"/>
        <v>1641.5</v>
      </c>
      <c r="DC28" s="174">
        <v>80</v>
      </c>
      <c r="DD28" s="83">
        <f t="shared" si="28"/>
        <v>280</v>
      </c>
      <c r="DE28" s="174">
        <v>2420</v>
      </c>
      <c r="DF28" s="83">
        <f t="shared" si="29"/>
        <v>16940</v>
      </c>
      <c r="DG28" s="174">
        <v>12</v>
      </c>
      <c r="DH28" s="174">
        <v>9</v>
      </c>
      <c r="DI28" s="174">
        <v>12</v>
      </c>
      <c r="DJ28" s="100">
        <f t="shared" si="30"/>
        <v>1571.7916666666667</v>
      </c>
      <c r="DK28" s="309"/>
      <c r="DL28" s="311"/>
      <c r="DM28" s="102">
        <v>15</v>
      </c>
      <c r="DN28" s="74">
        <f t="shared" si="31"/>
        <v>56.25</v>
      </c>
      <c r="DO28" s="1">
        <v>100</v>
      </c>
      <c r="DP28" s="74">
        <f t="shared" si="32"/>
        <v>375</v>
      </c>
      <c r="DQ28" s="1">
        <v>354</v>
      </c>
      <c r="DR28" s="74">
        <f t="shared" si="33"/>
        <v>2655</v>
      </c>
      <c r="DS28" s="1">
        <v>4</v>
      </c>
      <c r="DT28" s="1">
        <v>3</v>
      </c>
      <c r="DU28" s="110">
        <f t="shared" si="34"/>
        <v>3</v>
      </c>
      <c r="DV28" s="108">
        <f t="shared" si="35"/>
        <v>1028.75</v>
      </c>
    </row>
    <row r="29" spans="2:126" ht="19.5" thickBot="1" x14ac:dyDescent="0.35">
      <c r="B29" s="274">
        <v>207</v>
      </c>
      <c r="C29" s="38" t="s">
        <v>24</v>
      </c>
      <c r="D29" s="132">
        <f t="shared" si="11"/>
        <v>42576</v>
      </c>
      <c r="E29" s="144">
        <v>73395</v>
      </c>
      <c r="F29" s="144">
        <v>94822</v>
      </c>
      <c r="G29" s="2">
        <v>38868</v>
      </c>
      <c r="H29" s="170"/>
      <c r="I29" s="171">
        <v>40362</v>
      </c>
      <c r="J29" s="24">
        <f t="shared" si="0"/>
        <v>247447</v>
      </c>
      <c r="K29" s="7">
        <v>6400</v>
      </c>
      <c r="L29" s="7">
        <v>23321.5</v>
      </c>
      <c r="M29" s="23">
        <f t="shared" si="1"/>
        <v>277168.5</v>
      </c>
      <c r="N29" s="47"/>
      <c r="O29" s="48"/>
      <c r="P29" s="8">
        <f t="shared" si="2"/>
        <v>42576</v>
      </c>
      <c r="Q29" s="3">
        <v>167250</v>
      </c>
      <c r="R29" s="3">
        <v>1170</v>
      </c>
      <c r="S29" s="3">
        <v>24922</v>
      </c>
      <c r="T29" s="3"/>
      <c r="U29" s="3"/>
      <c r="V29" s="3"/>
      <c r="W29" s="3">
        <v>58</v>
      </c>
      <c r="X29" s="3"/>
      <c r="Y29" s="3"/>
      <c r="Z29" s="3"/>
      <c r="AA29" s="6"/>
      <c r="AB29" s="3">
        <v>1050</v>
      </c>
      <c r="AC29" s="3">
        <v>600</v>
      </c>
      <c r="AD29" s="3"/>
      <c r="AE29" s="3"/>
      <c r="AF29" s="3"/>
      <c r="AG29" s="3"/>
      <c r="AH29" s="3"/>
      <c r="AI29" s="3"/>
      <c r="AJ29" s="25"/>
      <c r="AK29" s="3"/>
      <c r="AL29" s="53"/>
      <c r="AM29" s="44">
        <f t="shared" si="3"/>
        <v>195050</v>
      </c>
      <c r="AN29" s="9">
        <v>5700</v>
      </c>
      <c r="AO29" s="9">
        <f t="shared" si="4"/>
        <v>277168.5</v>
      </c>
      <c r="AP29" s="49">
        <f>'[2]JUL 16'!$I$29</f>
        <v>13670</v>
      </c>
      <c r="AQ29" s="46">
        <f t="shared" si="12"/>
        <v>491588.5</v>
      </c>
      <c r="AS29" s="276">
        <f t="shared" si="5"/>
        <v>207</v>
      </c>
      <c r="AT29" s="5" t="str">
        <f t="shared" si="5"/>
        <v>LUNES</v>
      </c>
      <c r="AU29" s="8">
        <f t="shared" si="5"/>
        <v>42576</v>
      </c>
      <c r="AV29" s="69">
        <f t="shared" si="6"/>
        <v>10485</v>
      </c>
      <c r="AW29" s="69">
        <f t="shared" si="6"/>
        <v>13546</v>
      </c>
      <c r="AX29" s="69">
        <f t="shared" si="7"/>
        <v>6478</v>
      </c>
      <c r="AY29" s="69">
        <f t="shared" si="13"/>
        <v>0</v>
      </c>
      <c r="AZ29" s="157">
        <f t="shared" si="13"/>
        <v>5766</v>
      </c>
      <c r="BA29" s="159">
        <f t="shared" si="8"/>
        <v>36275</v>
      </c>
      <c r="BC29" s="308" t="str">
        <f>C17</f>
        <v>MIÉRCOLES</v>
      </c>
      <c r="BD29" s="312">
        <f>AU17</f>
        <v>42564</v>
      </c>
      <c r="BE29" s="135">
        <v>1504</v>
      </c>
      <c r="BF29" s="82">
        <f t="shared" si="36"/>
        <v>5264</v>
      </c>
      <c r="BG29" s="79">
        <v>309</v>
      </c>
      <c r="BH29" s="82">
        <f t="shared" si="14"/>
        <v>1081.5</v>
      </c>
      <c r="BI29" s="79">
        <v>5207</v>
      </c>
      <c r="BJ29" s="82">
        <f t="shared" si="15"/>
        <v>36449</v>
      </c>
      <c r="BK29" s="79"/>
      <c r="BL29" s="174">
        <v>26</v>
      </c>
      <c r="BM29" s="174">
        <v>27</v>
      </c>
      <c r="BN29" s="119">
        <f t="shared" si="9"/>
        <v>1584.9814814814815</v>
      </c>
      <c r="BO29" s="308" t="str">
        <f>BC29</f>
        <v>MIÉRCOLES</v>
      </c>
      <c r="BP29" s="314">
        <f>BD29</f>
        <v>42564</v>
      </c>
      <c r="BQ29" s="99">
        <v>1558</v>
      </c>
      <c r="BR29" s="83">
        <f t="shared" si="16"/>
        <v>5453</v>
      </c>
      <c r="BS29" s="174">
        <v>332</v>
      </c>
      <c r="BT29" s="83">
        <f t="shared" si="17"/>
        <v>1162</v>
      </c>
      <c r="BU29" s="174">
        <v>7437</v>
      </c>
      <c r="BV29" s="83">
        <f t="shared" si="18"/>
        <v>52059</v>
      </c>
      <c r="BW29" s="174"/>
      <c r="BX29" s="174">
        <v>26</v>
      </c>
      <c r="BY29" s="174">
        <v>26</v>
      </c>
      <c r="BZ29" s="100">
        <f t="shared" si="10"/>
        <v>2256.6923076923076</v>
      </c>
      <c r="CA29" s="308" t="str">
        <f>BO29</f>
        <v>MIÉRCOLES</v>
      </c>
      <c r="CB29" s="316">
        <f>BP29</f>
        <v>42564</v>
      </c>
      <c r="CC29" s="99">
        <v>1023</v>
      </c>
      <c r="CD29" s="74">
        <f t="shared" si="19"/>
        <v>3069</v>
      </c>
      <c r="CE29" s="174">
        <v>340</v>
      </c>
      <c r="CF29" s="74">
        <f t="shared" si="20"/>
        <v>1020</v>
      </c>
      <c r="CG29" s="174">
        <v>3726</v>
      </c>
      <c r="CH29" s="74">
        <f t="shared" si="21"/>
        <v>22356</v>
      </c>
      <c r="CI29" s="174"/>
      <c r="CJ29" s="174">
        <v>19</v>
      </c>
      <c r="CK29" s="174">
        <v>19</v>
      </c>
      <c r="CL29" s="100">
        <f t="shared" si="22"/>
        <v>1391.8421052631579</v>
      </c>
      <c r="CM29" s="308" t="str">
        <f>CA29</f>
        <v>MIÉRCOLES</v>
      </c>
      <c r="CN29" s="318">
        <f>CB29</f>
        <v>42564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MIÉRCOLES</v>
      </c>
      <c r="CZ29" s="306">
        <f>CN29</f>
        <v>42564</v>
      </c>
      <c r="DA29" s="99">
        <v>565</v>
      </c>
      <c r="DB29" s="83">
        <f t="shared" si="27"/>
        <v>1977.5</v>
      </c>
      <c r="DC29" s="174">
        <v>73</v>
      </c>
      <c r="DD29" s="83">
        <f t="shared" si="28"/>
        <v>255.5</v>
      </c>
      <c r="DE29" s="174">
        <v>2535</v>
      </c>
      <c r="DF29" s="83">
        <f t="shared" si="29"/>
        <v>17745</v>
      </c>
      <c r="DG29" s="174"/>
      <c r="DH29" s="174">
        <v>13</v>
      </c>
      <c r="DI29" s="174">
        <v>13</v>
      </c>
      <c r="DJ29" s="100">
        <f t="shared" si="30"/>
        <v>1536.7692307692307</v>
      </c>
      <c r="DK29" s="308" t="str">
        <f>CY29</f>
        <v>MIÉRCOLES</v>
      </c>
      <c r="DL29" s="310">
        <f>CZ29</f>
        <v>42564</v>
      </c>
      <c r="DM29" s="102">
        <v>2</v>
      </c>
      <c r="DN29" s="74">
        <f t="shared" si="31"/>
        <v>7.5</v>
      </c>
      <c r="DO29" s="1">
        <v>86</v>
      </c>
      <c r="DP29" s="74">
        <f t="shared" si="32"/>
        <v>322.5</v>
      </c>
      <c r="DQ29" s="1">
        <v>308</v>
      </c>
      <c r="DR29" s="74">
        <f t="shared" si="33"/>
        <v>2310</v>
      </c>
      <c r="DS29" s="1"/>
      <c r="DT29" s="1">
        <v>3</v>
      </c>
      <c r="DU29" s="110">
        <f t="shared" si="34"/>
        <v>3</v>
      </c>
      <c r="DV29" s="108">
        <f t="shared" si="35"/>
        <v>880</v>
      </c>
    </row>
    <row r="30" spans="2:126" ht="19.5" thickBot="1" x14ac:dyDescent="0.35">
      <c r="B30" s="274">
        <v>208</v>
      </c>
      <c r="C30" s="38" t="s">
        <v>21</v>
      </c>
      <c r="D30" s="132">
        <f t="shared" si="11"/>
        <v>42577</v>
      </c>
      <c r="E30" s="144">
        <v>79744</v>
      </c>
      <c r="F30" s="144">
        <v>97209</v>
      </c>
      <c r="G30" s="2">
        <v>41352</v>
      </c>
      <c r="H30" s="170"/>
      <c r="I30" s="171">
        <v>36981</v>
      </c>
      <c r="J30" s="24">
        <f t="shared" si="0"/>
        <v>255286</v>
      </c>
      <c r="K30" s="7">
        <v>6411</v>
      </c>
      <c r="L30" s="7">
        <v>25087.5</v>
      </c>
      <c r="M30" s="23">
        <f t="shared" si="1"/>
        <v>286784.5</v>
      </c>
      <c r="N30" s="47"/>
      <c r="O30" s="48"/>
      <c r="P30" s="8">
        <f t="shared" si="2"/>
        <v>42577</v>
      </c>
      <c r="Q30" s="3">
        <v>254500</v>
      </c>
      <c r="R30" s="3">
        <v>2340</v>
      </c>
      <c r="S30" s="3">
        <v>12441</v>
      </c>
      <c r="T30" s="3"/>
      <c r="U30" s="3"/>
      <c r="V30" s="3"/>
      <c r="W30" s="3">
        <v>58</v>
      </c>
      <c r="X30" s="3"/>
      <c r="Y30" s="3">
        <v>12072</v>
      </c>
      <c r="Z30" s="3"/>
      <c r="AA30" s="6"/>
      <c r="AB30" s="3"/>
      <c r="AC30" s="3">
        <v>1100</v>
      </c>
      <c r="AD30" s="3"/>
      <c r="AE30" s="3"/>
      <c r="AF30" s="3"/>
      <c r="AG30" s="3"/>
      <c r="AH30" s="3"/>
      <c r="AI30" s="3"/>
      <c r="AJ30" s="25"/>
      <c r="AK30" s="3"/>
      <c r="AL30" s="53">
        <v>6036</v>
      </c>
      <c r="AM30" s="44">
        <f t="shared" si="3"/>
        <v>288547</v>
      </c>
      <c r="AN30" s="9">
        <v>0</v>
      </c>
      <c r="AO30" s="9">
        <f t="shared" si="4"/>
        <v>286784.5</v>
      </c>
      <c r="AP30" s="49">
        <f>'[2]JUL 16'!$I$30</f>
        <v>13900</v>
      </c>
      <c r="AQ30" s="46">
        <f t="shared" si="12"/>
        <v>589231.5</v>
      </c>
      <c r="AS30" s="276">
        <f t="shared" si="5"/>
        <v>208</v>
      </c>
      <c r="AT30" s="5" t="str">
        <f t="shared" si="5"/>
        <v>MARTES</v>
      </c>
      <c r="AU30" s="8">
        <f t="shared" si="5"/>
        <v>42577</v>
      </c>
      <c r="AV30" s="69">
        <f t="shared" si="6"/>
        <v>11392</v>
      </c>
      <c r="AW30" s="69">
        <f t="shared" si="6"/>
        <v>13887</v>
      </c>
      <c r="AX30" s="69">
        <f t="shared" si="7"/>
        <v>6892</v>
      </c>
      <c r="AY30" s="69">
        <f t="shared" si="13"/>
        <v>0</v>
      </c>
      <c r="AZ30" s="157">
        <f t="shared" si="13"/>
        <v>5283</v>
      </c>
      <c r="BA30" s="159">
        <f t="shared" si="8"/>
        <v>37454</v>
      </c>
      <c r="BC30" s="309"/>
      <c r="BD30" s="313"/>
      <c r="BE30" s="135">
        <v>1214</v>
      </c>
      <c r="BF30" s="82">
        <f t="shared" si="36"/>
        <v>4249</v>
      </c>
      <c r="BG30" s="79">
        <v>508</v>
      </c>
      <c r="BH30" s="82">
        <f t="shared" si="14"/>
        <v>1778</v>
      </c>
      <c r="BI30" s="79">
        <v>5666</v>
      </c>
      <c r="BJ30" s="82">
        <f t="shared" si="15"/>
        <v>39662</v>
      </c>
      <c r="BK30" s="79">
        <v>30</v>
      </c>
      <c r="BL30" s="174">
        <v>29</v>
      </c>
      <c r="BM30" s="174">
        <v>27</v>
      </c>
      <c r="BN30" s="119">
        <f t="shared" si="9"/>
        <v>1692.1851851851852</v>
      </c>
      <c r="BO30" s="309"/>
      <c r="BP30" s="315"/>
      <c r="BQ30" s="99">
        <v>1166</v>
      </c>
      <c r="BR30" s="83">
        <f t="shared" si="16"/>
        <v>4081</v>
      </c>
      <c r="BS30" s="174">
        <v>293</v>
      </c>
      <c r="BT30" s="83">
        <f t="shared" si="17"/>
        <v>1025.5</v>
      </c>
      <c r="BU30" s="174">
        <v>6417</v>
      </c>
      <c r="BV30" s="83">
        <f t="shared" si="18"/>
        <v>44919</v>
      </c>
      <c r="BW30" s="174">
        <v>27</v>
      </c>
      <c r="BX30" s="174">
        <v>24</v>
      </c>
      <c r="BY30" s="174">
        <v>26</v>
      </c>
      <c r="BZ30" s="100">
        <f t="shared" si="10"/>
        <v>1924.0576923076924</v>
      </c>
      <c r="CA30" s="309"/>
      <c r="CB30" s="317"/>
      <c r="CC30" s="99">
        <v>751</v>
      </c>
      <c r="CD30" s="74">
        <f t="shared" si="19"/>
        <v>2253</v>
      </c>
      <c r="CE30" s="174">
        <v>221</v>
      </c>
      <c r="CF30" s="74">
        <f t="shared" si="20"/>
        <v>663</v>
      </c>
      <c r="CG30" s="174">
        <v>3371</v>
      </c>
      <c r="CH30" s="74">
        <f t="shared" si="21"/>
        <v>20226</v>
      </c>
      <c r="CI30" s="174">
        <v>20</v>
      </c>
      <c r="CJ30" s="174">
        <v>13</v>
      </c>
      <c r="CK30" s="174">
        <v>19</v>
      </c>
      <c r="CL30" s="100">
        <f t="shared" si="22"/>
        <v>1218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520</v>
      </c>
      <c r="DB30" s="83">
        <f t="shared" si="27"/>
        <v>1820</v>
      </c>
      <c r="DC30" s="174">
        <v>96</v>
      </c>
      <c r="DD30" s="83">
        <f t="shared" si="28"/>
        <v>336</v>
      </c>
      <c r="DE30" s="174">
        <v>3053</v>
      </c>
      <c r="DF30" s="83">
        <f t="shared" si="29"/>
        <v>21371</v>
      </c>
      <c r="DG30" s="174">
        <v>14</v>
      </c>
      <c r="DH30" s="174">
        <v>13</v>
      </c>
      <c r="DI30" s="174">
        <v>13</v>
      </c>
      <c r="DJ30" s="100">
        <f t="shared" si="30"/>
        <v>1809.7692307692307</v>
      </c>
      <c r="DK30" s="309"/>
      <c r="DL30" s="311"/>
      <c r="DM30" s="102">
        <v>8</v>
      </c>
      <c r="DN30" s="74">
        <f t="shared" si="31"/>
        <v>30</v>
      </c>
      <c r="DO30" s="1">
        <v>146</v>
      </c>
      <c r="DP30" s="74">
        <f t="shared" si="32"/>
        <v>547.5</v>
      </c>
      <c r="DQ30" s="1">
        <v>534</v>
      </c>
      <c r="DR30" s="74">
        <f t="shared" si="33"/>
        <v>4005</v>
      </c>
      <c r="DS30" s="1">
        <v>5</v>
      </c>
      <c r="DT30" s="1">
        <v>4</v>
      </c>
      <c r="DU30" s="110">
        <f t="shared" si="34"/>
        <v>4</v>
      </c>
      <c r="DV30" s="108">
        <f t="shared" si="35"/>
        <v>1145.625</v>
      </c>
    </row>
    <row r="31" spans="2:126" ht="19.5" thickBot="1" x14ac:dyDescent="0.35">
      <c r="B31" s="274">
        <v>209</v>
      </c>
      <c r="C31" s="38" t="s">
        <v>23</v>
      </c>
      <c r="D31" s="132">
        <f t="shared" si="11"/>
        <v>42578</v>
      </c>
      <c r="E31" s="144">
        <v>77651</v>
      </c>
      <c r="F31" s="144">
        <v>103257</v>
      </c>
      <c r="G31" s="2">
        <v>39006</v>
      </c>
      <c r="H31" s="170"/>
      <c r="I31" s="171">
        <v>34321</v>
      </c>
      <c r="J31" s="24">
        <f t="shared" si="0"/>
        <v>254235</v>
      </c>
      <c r="K31" s="7">
        <v>6462.5</v>
      </c>
      <c r="L31" s="7">
        <v>24117.5</v>
      </c>
      <c r="M31" s="23">
        <f t="shared" si="1"/>
        <v>284815</v>
      </c>
      <c r="N31" s="47"/>
      <c r="O31" s="48"/>
      <c r="P31" s="8">
        <f t="shared" si="2"/>
        <v>42578</v>
      </c>
      <c r="Q31" s="3">
        <v>395500</v>
      </c>
      <c r="R31" s="3">
        <v>2574</v>
      </c>
      <c r="S31" s="3">
        <v>48715</v>
      </c>
      <c r="T31" s="3"/>
      <c r="U31" s="3"/>
      <c r="V31" s="3"/>
      <c r="W31" s="3">
        <v>58</v>
      </c>
      <c r="X31" s="3"/>
      <c r="Y31" s="3">
        <v>6036</v>
      </c>
      <c r="Z31" s="3"/>
      <c r="AA31" s="6"/>
      <c r="AB31" s="3"/>
      <c r="AC31" s="3">
        <v>7300</v>
      </c>
      <c r="AD31" s="3"/>
      <c r="AE31" s="3"/>
      <c r="AF31" s="3"/>
      <c r="AG31" s="3"/>
      <c r="AH31" s="3"/>
      <c r="AI31" s="3"/>
      <c r="AJ31" s="25"/>
      <c r="AK31" s="3"/>
      <c r="AL31" s="53"/>
      <c r="AM31" s="44">
        <f t="shared" si="3"/>
        <v>460183</v>
      </c>
      <c r="AN31" s="9">
        <v>0</v>
      </c>
      <c r="AO31" s="9">
        <f t="shared" si="4"/>
        <v>284815</v>
      </c>
      <c r="AP31" s="49">
        <f>'[2]JUL 16'!$I$31</f>
        <v>11066.25</v>
      </c>
      <c r="AQ31" s="46">
        <f t="shared" si="12"/>
        <v>756064.25</v>
      </c>
      <c r="AS31" s="276">
        <f t="shared" si="5"/>
        <v>209</v>
      </c>
      <c r="AT31" s="5" t="str">
        <f t="shared" si="5"/>
        <v>MIÉRCOLES</v>
      </c>
      <c r="AU31" s="8">
        <f t="shared" si="5"/>
        <v>42578</v>
      </c>
      <c r="AV31" s="69">
        <f t="shared" si="6"/>
        <v>11093</v>
      </c>
      <c r="AW31" s="69">
        <f t="shared" si="6"/>
        <v>14751</v>
      </c>
      <c r="AX31" s="69">
        <f t="shared" si="7"/>
        <v>6501</v>
      </c>
      <c r="AY31" s="69">
        <f t="shared" si="13"/>
        <v>0</v>
      </c>
      <c r="AZ31" s="157">
        <f t="shared" si="13"/>
        <v>4903</v>
      </c>
      <c r="BA31" s="159">
        <f t="shared" si="8"/>
        <v>37248</v>
      </c>
      <c r="BC31" s="308" t="str">
        <f>C18</f>
        <v>JUEVES</v>
      </c>
      <c r="BD31" s="312">
        <f>AU18</f>
        <v>42565</v>
      </c>
      <c r="BE31" s="135">
        <v>1538</v>
      </c>
      <c r="BF31" s="82">
        <f t="shared" si="36"/>
        <v>5383</v>
      </c>
      <c r="BG31" s="79">
        <v>357</v>
      </c>
      <c r="BH31" s="82">
        <f t="shared" si="14"/>
        <v>1249.5</v>
      </c>
      <c r="BI31" s="79">
        <v>5417</v>
      </c>
      <c r="BJ31" s="82">
        <f t="shared" si="15"/>
        <v>37919</v>
      </c>
      <c r="BK31" s="79"/>
      <c r="BL31" s="174">
        <v>28</v>
      </c>
      <c r="BM31" s="174">
        <v>29</v>
      </c>
      <c r="BN31" s="119">
        <f t="shared" si="9"/>
        <v>1536.2586206896551</v>
      </c>
      <c r="BO31" s="308" t="str">
        <f>BC31</f>
        <v>JUEVES</v>
      </c>
      <c r="BP31" s="314">
        <f>BD31</f>
        <v>42565</v>
      </c>
      <c r="BQ31" s="99">
        <v>1347</v>
      </c>
      <c r="BR31" s="83">
        <f t="shared" si="16"/>
        <v>4714.5</v>
      </c>
      <c r="BS31" s="174">
        <v>228</v>
      </c>
      <c r="BT31" s="83">
        <f t="shared" si="17"/>
        <v>798</v>
      </c>
      <c r="BU31" s="174">
        <v>6800</v>
      </c>
      <c r="BV31" s="83">
        <f t="shared" si="18"/>
        <v>47600</v>
      </c>
      <c r="BW31" s="174"/>
      <c r="BX31" s="174">
        <v>25</v>
      </c>
      <c r="BY31" s="174">
        <v>25</v>
      </c>
      <c r="BZ31" s="100">
        <f t="shared" si="10"/>
        <v>2124.5</v>
      </c>
      <c r="CA31" s="308" t="str">
        <f>BO31</f>
        <v>JUEVES</v>
      </c>
      <c r="CB31" s="316">
        <f>BP31</f>
        <v>42565</v>
      </c>
      <c r="CC31" s="99">
        <v>1056</v>
      </c>
      <c r="CD31" s="74">
        <f t="shared" si="19"/>
        <v>3168</v>
      </c>
      <c r="CE31" s="174">
        <v>255</v>
      </c>
      <c r="CF31" s="74">
        <f t="shared" si="20"/>
        <v>765</v>
      </c>
      <c r="CG31" s="174">
        <v>3869</v>
      </c>
      <c r="CH31" s="74">
        <f t="shared" si="21"/>
        <v>23214</v>
      </c>
      <c r="CI31" s="174"/>
      <c r="CJ31" s="174">
        <v>18</v>
      </c>
      <c r="CK31" s="174">
        <v>18</v>
      </c>
      <c r="CL31" s="100">
        <f t="shared" si="22"/>
        <v>1508.1666666666667</v>
      </c>
      <c r="CM31" s="308" t="str">
        <f>CA31</f>
        <v>JUEVES</v>
      </c>
      <c r="CN31" s="318">
        <f>CB31</f>
        <v>42565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JUEVES</v>
      </c>
      <c r="CZ31" s="306">
        <f>CN31</f>
        <v>42565</v>
      </c>
      <c r="DA31" s="99">
        <v>588</v>
      </c>
      <c r="DB31" s="83">
        <f t="shared" si="27"/>
        <v>2058</v>
      </c>
      <c r="DC31" s="174">
        <v>82</v>
      </c>
      <c r="DD31" s="83">
        <f t="shared" si="28"/>
        <v>287</v>
      </c>
      <c r="DE31" s="174">
        <v>2839</v>
      </c>
      <c r="DF31" s="83">
        <f t="shared" si="29"/>
        <v>19873</v>
      </c>
      <c r="DG31" s="174"/>
      <c r="DH31" s="174">
        <v>15</v>
      </c>
      <c r="DI31" s="174">
        <v>15</v>
      </c>
      <c r="DJ31" s="100">
        <f t="shared" si="30"/>
        <v>1481.2</v>
      </c>
      <c r="DK31" s="308" t="str">
        <f>CY31</f>
        <v>JUEVES</v>
      </c>
      <c r="DL31" s="310">
        <f>CZ31</f>
        <v>42565</v>
      </c>
      <c r="DM31" s="102">
        <v>6</v>
      </c>
      <c r="DN31" s="74">
        <f t="shared" si="31"/>
        <v>22.5</v>
      </c>
      <c r="DO31" s="1">
        <v>148</v>
      </c>
      <c r="DP31" s="74">
        <f t="shared" si="32"/>
        <v>555</v>
      </c>
      <c r="DQ31" s="1">
        <v>425</v>
      </c>
      <c r="DR31" s="74">
        <f t="shared" si="33"/>
        <v>3187.5</v>
      </c>
      <c r="DS31" s="1"/>
      <c r="DT31" s="1">
        <v>4</v>
      </c>
      <c r="DU31" s="110">
        <f t="shared" si="34"/>
        <v>4</v>
      </c>
      <c r="DV31" s="108">
        <f t="shared" si="35"/>
        <v>941.25</v>
      </c>
    </row>
    <row r="32" spans="2:126" ht="19.5" thickBot="1" x14ac:dyDescent="0.35">
      <c r="B32" s="274">
        <v>210</v>
      </c>
      <c r="C32" s="38" t="s">
        <v>25</v>
      </c>
      <c r="D32" s="132">
        <f t="shared" si="11"/>
        <v>42579</v>
      </c>
      <c r="E32" s="144">
        <v>75866</v>
      </c>
      <c r="F32" s="144">
        <v>92162</v>
      </c>
      <c r="G32" s="2">
        <v>35460</v>
      </c>
      <c r="H32" s="170"/>
      <c r="I32" s="171">
        <v>34587</v>
      </c>
      <c r="J32" s="24">
        <f t="shared" si="0"/>
        <v>238075</v>
      </c>
      <c r="K32" s="7">
        <v>5480.5</v>
      </c>
      <c r="L32" s="7">
        <v>20180</v>
      </c>
      <c r="M32" s="23">
        <f t="shared" si="1"/>
        <v>263735.5</v>
      </c>
      <c r="N32" s="47"/>
      <c r="O32" s="48"/>
      <c r="P32" s="8">
        <f t="shared" si="2"/>
        <v>42579</v>
      </c>
      <c r="Q32" s="3">
        <v>600400</v>
      </c>
      <c r="R32" s="3">
        <v>1989</v>
      </c>
      <c r="S32" s="3">
        <v>35540</v>
      </c>
      <c r="T32" s="3"/>
      <c r="U32" s="3">
        <v>15041</v>
      </c>
      <c r="V32" s="3"/>
      <c r="W32" s="3">
        <v>58</v>
      </c>
      <c r="X32" s="3">
        <v>174</v>
      </c>
      <c r="Y32" s="3">
        <v>6036</v>
      </c>
      <c r="Z32" s="3"/>
      <c r="AA32" s="6"/>
      <c r="AB32" s="3">
        <v>350</v>
      </c>
      <c r="AC32" s="3">
        <v>6700</v>
      </c>
      <c r="AD32" s="3"/>
      <c r="AE32" s="3"/>
      <c r="AF32" s="3">
        <v>572</v>
      </c>
      <c r="AG32" s="3"/>
      <c r="AH32" s="3"/>
      <c r="AI32" s="3"/>
      <c r="AJ32" s="25"/>
      <c r="AK32" s="3"/>
      <c r="AL32" s="53">
        <v>36216</v>
      </c>
      <c r="AM32" s="44">
        <f t="shared" si="3"/>
        <v>703076</v>
      </c>
      <c r="AN32" s="9">
        <v>0</v>
      </c>
      <c r="AO32" s="9">
        <f t="shared" si="4"/>
        <v>263735.5</v>
      </c>
      <c r="AP32" s="49">
        <f>'[2]JUL 16'!$I$32</f>
        <v>28506.25</v>
      </c>
      <c r="AQ32" s="46">
        <f t="shared" si="12"/>
        <v>995317.75</v>
      </c>
      <c r="AS32" s="276">
        <f t="shared" si="5"/>
        <v>210</v>
      </c>
      <c r="AT32" s="5" t="str">
        <f t="shared" si="5"/>
        <v>JUEVES</v>
      </c>
      <c r="AU32" s="8">
        <f t="shared" si="5"/>
        <v>42579</v>
      </c>
      <c r="AV32" s="69">
        <f t="shared" ref="AV32:AW35" si="37">E32/7</f>
        <v>10838</v>
      </c>
      <c r="AW32" s="69">
        <f t="shared" si="37"/>
        <v>13166</v>
      </c>
      <c r="AX32" s="69">
        <f t="shared" si="7"/>
        <v>5910</v>
      </c>
      <c r="AY32" s="69">
        <f t="shared" si="13"/>
        <v>0</v>
      </c>
      <c r="AZ32" s="157">
        <f t="shared" si="13"/>
        <v>4941</v>
      </c>
      <c r="BA32" s="159">
        <f t="shared" si="8"/>
        <v>34855</v>
      </c>
      <c r="BC32" s="309"/>
      <c r="BD32" s="313"/>
      <c r="BE32" s="135">
        <v>1274</v>
      </c>
      <c r="BF32" s="82">
        <f t="shared" si="36"/>
        <v>4459</v>
      </c>
      <c r="BG32" s="79">
        <v>495</v>
      </c>
      <c r="BH32" s="82">
        <f t="shared" si="14"/>
        <v>1732.5</v>
      </c>
      <c r="BI32" s="79">
        <v>6073</v>
      </c>
      <c r="BJ32" s="82">
        <f t="shared" si="15"/>
        <v>42511</v>
      </c>
      <c r="BK32" s="79">
        <v>30</v>
      </c>
      <c r="BL32" s="174">
        <v>29</v>
      </c>
      <c r="BM32" s="174">
        <v>29</v>
      </c>
      <c r="BN32" s="119">
        <f t="shared" si="9"/>
        <v>1679.3965517241379</v>
      </c>
      <c r="BO32" s="309"/>
      <c r="BP32" s="315"/>
      <c r="BQ32" s="99">
        <v>1253</v>
      </c>
      <c r="BR32" s="83">
        <f t="shared" si="16"/>
        <v>4385.5</v>
      </c>
      <c r="BS32" s="174">
        <v>310</v>
      </c>
      <c r="BT32" s="83">
        <f t="shared" si="17"/>
        <v>1085</v>
      </c>
      <c r="BU32" s="174">
        <v>6527</v>
      </c>
      <c r="BV32" s="83">
        <f t="shared" si="18"/>
        <v>45689</v>
      </c>
      <c r="BW32" s="174">
        <v>26</v>
      </c>
      <c r="BX32" s="174">
        <v>23</v>
      </c>
      <c r="BY32" s="174">
        <v>25</v>
      </c>
      <c r="BZ32" s="100">
        <f t="shared" si="10"/>
        <v>2046.38</v>
      </c>
      <c r="CA32" s="309"/>
      <c r="CB32" s="317"/>
      <c r="CC32" s="99">
        <v>665</v>
      </c>
      <c r="CD32" s="74">
        <f t="shared" si="19"/>
        <v>1995</v>
      </c>
      <c r="CE32" s="174">
        <v>163</v>
      </c>
      <c r="CF32" s="74">
        <f t="shared" si="20"/>
        <v>489</v>
      </c>
      <c r="CG32" s="174">
        <v>2946</v>
      </c>
      <c r="CH32" s="74">
        <f t="shared" si="21"/>
        <v>17676</v>
      </c>
      <c r="CI32" s="174">
        <v>19</v>
      </c>
      <c r="CJ32" s="174">
        <v>12</v>
      </c>
      <c r="CK32" s="174">
        <v>18</v>
      </c>
      <c r="CL32" s="100">
        <f t="shared" si="22"/>
        <v>1120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547</v>
      </c>
      <c r="DB32" s="83">
        <f t="shared" si="27"/>
        <v>1914.5</v>
      </c>
      <c r="DC32" s="174">
        <v>55</v>
      </c>
      <c r="DD32" s="83">
        <f t="shared" si="28"/>
        <v>192.5</v>
      </c>
      <c r="DE32" s="174">
        <v>3208</v>
      </c>
      <c r="DF32" s="83">
        <f t="shared" si="29"/>
        <v>22456</v>
      </c>
      <c r="DG32" s="174">
        <v>15</v>
      </c>
      <c r="DH32" s="174">
        <v>14</v>
      </c>
      <c r="DI32" s="174">
        <v>15</v>
      </c>
      <c r="DJ32" s="100">
        <f t="shared" si="30"/>
        <v>1637.5333333333333</v>
      </c>
      <c r="DK32" s="309"/>
      <c r="DL32" s="311"/>
      <c r="DM32" s="102">
        <v>15</v>
      </c>
      <c r="DN32" s="74">
        <f t="shared" si="31"/>
        <v>56.25</v>
      </c>
      <c r="DO32" s="1">
        <v>96</v>
      </c>
      <c r="DP32" s="74">
        <f t="shared" si="32"/>
        <v>360</v>
      </c>
      <c r="DQ32" s="1">
        <v>387</v>
      </c>
      <c r="DR32" s="74">
        <f t="shared" si="33"/>
        <v>2902.5</v>
      </c>
      <c r="DS32" s="1">
        <v>4</v>
      </c>
      <c r="DT32" s="1">
        <v>4</v>
      </c>
      <c r="DU32" s="110">
        <f t="shared" si="34"/>
        <v>4</v>
      </c>
      <c r="DV32" s="108">
        <f t="shared" si="35"/>
        <v>829.6875</v>
      </c>
    </row>
    <row r="33" spans="2:126" ht="19.5" thickBot="1" x14ac:dyDescent="0.35">
      <c r="B33" s="274">
        <v>211</v>
      </c>
      <c r="C33" s="38" t="s">
        <v>26</v>
      </c>
      <c r="D33" s="132">
        <f t="shared" si="11"/>
        <v>42580</v>
      </c>
      <c r="E33" s="144">
        <v>80472</v>
      </c>
      <c r="F33" s="144">
        <v>98385</v>
      </c>
      <c r="G33" s="2">
        <v>39840</v>
      </c>
      <c r="H33" s="170"/>
      <c r="I33" s="171">
        <v>36974</v>
      </c>
      <c r="J33" s="24">
        <f t="shared" si="0"/>
        <v>255671</v>
      </c>
      <c r="K33" s="7">
        <v>7026</v>
      </c>
      <c r="L33" s="7">
        <v>22504</v>
      </c>
      <c r="M33" s="23">
        <f t="shared" si="1"/>
        <v>285201</v>
      </c>
      <c r="N33" s="47"/>
      <c r="O33" s="48"/>
      <c r="P33" s="8">
        <f t="shared" si="2"/>
        <v>42580</v>
      </c>
      <c r="Q33" s="3">
        <v>762000</v>
      </c>
      <c r="R33" s="3">
        <v>2457</v>
      </c>
      <c r="S33" s="3">
        <v>59807</v>
      </c>
      <c r="T33" s="3"/>
      <c r="U33" s="3">
        <v>15041</v>
      </c>
      <c r="V33" s="3"/>
      <c r="W33" s="3">
        <v>174</v>
      </c>
      <c r="X33" s="3"/>
      <c r="Y33" s="3">
        <v>6036</v>
      </c>
      <c r="Z33" s="3"/>
      <c r="AA33" s="6"/>
      <c r="AB33" s="3">
        <v>350</v>
      </c>
      <c r="AC33" s="3">
        <v>8200</v>
      </c>
      <c r="AD33" s="3"/>
      <c r="AE33" s="3"/>
      <c r="AF33" s="3"/>
      <c r="AG33" s="3">
        <v>12072</v>
      </c>
      <c r="AH33" s="3"/>
      <c r="AI33" s="3"/>
      <c r="AJ33" s="25"/>
      <c r="AK33" s="3"/>
      <c r="AL33" s="53">
        <v>18108</v>
      </c>
      <c r="AM33" s="44">
        <f t="shared" si="3"/>
        <v>884245</v>
      </c>
      <c r="AN33" s="9">
        <v>0</v>
      </c>
      <c r="AO33" s="9">
        <f t="shared" si="4"/>
        <v>285201</v>
      </c>
      <c r="AP33" s="49">
        <f>'[2]JUL 16'!$I$33</f>
        <v>65193.75</v>
      </c>
      <c r="AQ33" s="46">
        <f t="shared" si="12"/>
        <v>1234639.75</v>
      </c>
      <c r="AS33" s="276">
        <f t="shared" si="5"/>
        <v>211</v>
      </c>
      <c r="AT33" s="5" t="str">
        <f t="shared" si="5"/>
        <v>VIERNES</v>
      </c>
      <c r="AU33" s="8">
        <f t="shared" si="5"/>
        <v>42580</v>
      </c>
      <c r="AV33" s="69">
        <f t="shared" si="37"/>
        <v>11496</v>
      </c>
      <c r="AW33" s="69">
        <f t="shared" si="37"/>
        <v>14055</v>
      </c>
      <c r="AX33" s="69">
        <f t="shared" si="7"/>
        <v>6640</v>
      </c>
      <c r="AY33" s="69">
        <f t="shared" si="13"/>
        <v>0</v>
      </c>
      <c r="AZ33" s="157">
        <f t="shared" si="13"/>
        <v>5282</v>
      </c>
      <c r="BA33" s="159">
        <f t="shared" si="8"/>
        <v>37473</v>
      </c>
      <c r="BC33" s="308" t="str">
        <f>C19</f>
        <v>VIERNES</v>
      </c>
      <c r="BD33" s="312">
        <f>AU19</f>
        <v>42566</v>
      </c>
      <c r="BE33" s="135">
        <v>1489</v>
      </c>
      <c r="BF33" s="82">
        <f t="shared" si="36"/>
        <v>5211.5</v>
      </c>
      <c r="BG33" s="79">
        <v>693</v>
      </c>
      <c r="BH33" s="82">
        <f t="shared" si="14"/>
        <v>2425.5</v>
      </c>
      <c r="BI33" s="79">
        <v>6381</v>
      </c>
      <c r="BJ33" s="82">
        <f t="shared" si="15"/>
        <v>44667</v>
      </c>
      <c r="BK33" s="79"/>
      <c r="BL33" s="174">
        <v>26</v>
      </c>
      <c r="BM33" s="174">
        <v>28</v>
      </c>
      <c r="BN33" s="119">
        <f t="shared" si="9"/>
        <v>1868</v>
      </c>
      <c r="BO33" s="308" t="str">
        <f>BC33</f>
        <v>VIERNES</v>
      </c>
      <c r="BP33" s="314">
        <f>BD33</f>
        <v>42566</v>
      </c>
      <c r="BQ33" s="99">
        <v>1395</v>
      </c>
      <c r="BR33" s="83">
        <f t="shared" si="16"/>
        <v>4882.5</v>
      </c>
      <c r="BS33" s="174">
        <v>331</v>
      </c>
      <c r="BT33" s="83">
        <f>BS33*3.5</f>
        <v>1158.5</v>
      </c>
      <c r="BU33" s="174">
        <v>7203</v>
      </c>
      <c r="BV33" s="83">
        <f>BU33*7</f>
        <v>50421</v>
      </c>
      <c r="BW33" s="174"/>
      <c r="BX33" s="174">
        <v>21</v>
      </c>
      <c r="BY33" s="174">
        <v>21</v>
      </c>
      <c r="BZ33" s="100">
        <f t="shared" si="10"/>
        <v>2688.6666666666665</v>
      </c>
      <c r="CA33" s="308" t="str">
        <f>BO33</f>
        <v>VIERNES</v>
      </c>
      <c r="CB33" s="316">
        <f>BP33</f>
        <v>42566</v>
      </c>
      <c r="CC33" s="99">
        <v>839</v>
      </c>
      <c r="CD33" s="74">
        <f t="shared" si="19"/>
        <v>2517</v>
      </c>
      <c r="CE33" s="174">
        <v>370</v>
      </c>
      <c r="CF33" s="74">
        <f t="shared" si="20"/>
        <v>1110</v>
      </c>
      <c r="CG33" s="174">
        <v>3944</v>
      </c>
      <c r="CH33" s="74">
        <f t="shared" si="21"/>
        <v>23664</v>
      </c>
      <c r="CI33" s="174"/>
      <c r="CJ33" s="174">
        <v>17</v>
      </c>
      <c r="CK33" s="174">
        <v>17</v>
      </c>
      <c r="CL33" s="100">
        <f t="shared" si="22"/>
        <v>1605.3529411764705</v>
      </c>
      <c r="CM33" s="308" t="str">
        <f>CA33</f>
        <v>VIERNES</v>
      </c>
      <c r="CN33" s="318">
        <f>CB33</f>
        <v>42566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VIERNES</v>
      </c>
      <c r="CZ33" s="306">
        <f>CN33</f>
        <v>42566</v>
      </c>
      <c r="DA33" s="99">
        <v>547</v>
      </c>
      <c r="DB33" s="83">
        <f t="shared" si="27"/>
        <v>1914.5</v>
      </c>
      <c r="DC33" s="174">
        <v>125</v>
      </c>
      <c r="DD33" s="83">
        <f t="shared" si="28"/>
        <v>437.5</v>
      </c>
      <c r="DE33" s="174">
        <v>2645</v>
      </c>
      <c r="DF33" s="83">
        <f t="shared" si="29"/>
        <v>18515</v>
      </c>
      <c r="DG33" s="174"/>
      <c r="DH33" s="174">
        <v>14</v>
      </c>
      <c r="DI33" s="174">
        <v>14</v>
      </c>
      <c r="DJ33" s="100">
        <f t="shared" si="30"/>
        <v>1490.5</v>
      </c>
      <c r="DK33" s="308" t="str">
        <f>CY33</f>
        <v>VIERNES</v>
      </c>
      <c r="DL33" s="310">
        <f>CZ33</f>
        <v>42566</v>
      </c>
      <c r="DM33" s="102">
        <v>3</v>
      </c>
      <c r="DN33" s="74">
        <f t="shared" si="31"/>
        <v>11.25</v>
      </c>
      <c r="DO33" s="1">
        <v>150</v>
      </c>
      <c r="DP33" s="74">
        <f t="shared" si="32"/>
        <v>562.5</v>
      </c>
      <c r="DQ33" s="1">
        <v>460</v>
      </c>
      <c r="DR33" s="74">
        <f t="shared" si="33"/>
        <v>3450</v>
      </c>
      <c r="DS33" s="1"/>
      <c r="DT33" s="1">
        <v>3</v>
      </c>
      <c r="DU33" s="110">
        <f t="shared" si="34"/>
        <v>3</v>
      </c>
      <c r="DV33" s="108">
        <f t="shared" si="35"/>
        <v>1341.25</v>
      </c>
    </row>
    <row r="34" spans="2:126" ht="19.5" thickBot="1" x14ac:dyDescent="0.35">
      <c r="B34" s="274">
        <v>212</v>
      </c>
      <c r="C34" s="38" t="s">
        <v>27</v>
      </c>
      <c r="D34" s="132">
        <f t="shared" si="11"/>
        <v>42581</v>
      </c>
      <c r="E34" s="144">
        <v>58135</v>
      </c>
      <c r="F34" s="144">
        <v>73577</v>
      </c>
      <c r="G34" s="2">
        <v>26166</v>
      </c>
      <c r="H34" s="170"/>
      <c r="I34" s="171">
        <v>28434</v>
      </c>
      <c r="J34" s="24">
        <f t="shared" si="0"/>
        <v>186312</v>
      </c>
      <c r="K34" s="7">
        <v>6488</v>
      </c>
      <c r="L34" s="7">
        <v>13144.5</v>
      </c>
      <c r="M34" s="23">
        <f t="shared" si="1"/>
        <v>205944.5</v>
      </c>
      <c r="N34" s="47"/>
      <c r="O34" s="48"/>
      <c r="P34" s="8">
        <f t="shared" si="2"/>
        <v>42581</v>
      </c>
      <c r="Q34" s="3">
        <v>0</v>
      </c>
      <c r="R34" s="3"/>
      <c r="S34" s="3"/>
      <c r="T34" s="3"/>
      <c r="U34" s="3"/>
      <c r="V34" s="3"/>
      <c r="W34" s="3"/>
      <c r="X34" s="3"/>
      <c r="Y34" s="3"/>
      <c r="Z34" s="3"/>
      <c r="AA34" s="6"/>
      <c r="AB34" s="3"/>
      <c r="AC34" s="3"/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3"/>
        <v>0</v>
      </c>
      <c r="AN34" s="9">
        <v>0</v>
      </c>
      <c r="AO34" s="9">
        <f t="shared" si="4"/>
        <v>205944.5</v>
      </c>
      <c r="AP34" s="49">
        <f>'[2]JUL 16'!$I$34</f>
        <v>6015</v>
      </c>
      <c r="AQ34" s="162">
        <f t="shared" si="12"/>
        <v>211959.5</v>
      </c>
      <c r="AS34" s="276">
        <f t="shared" ref="AS34:AU35" si="38">B34</f>
        <v>212</v>
      </c>
      <c r="AT34" s="5" t="str">
        <f t="shared" si="38"/>
        <v>SÁBADO</v>
      </c>
      <c r="AU34" s="8">
        <f t="shared" si="38"/>
        <v>42581</v>
      </c>
      <c r="AV34" s="69">
        <f t="shared" si="37"/>
        <v>8305</v>
      </c>
      <c r="AW34" s="69">
        <f t="shared" si="37"/>
        <v>10511</v>
      </c>
      <c r="AX34" s="69">
        <f t="shared" si="7"/>
        <v>4361</v>
      </c>
      <c r="AY34" s="69">
        <f t="shared" si="13"/>
        <v>0</v>
      </c>
      <c r="AZ34" s="157">
        <f t="shared" si="13"/>
        <v>4062</v>
      </c>
      <c r="BA34" s="159">
        <f t="shared" si="8"/>
        <v>27239</v>
      </c>
      <c r="BC34" s="309"/>
      <c r="BD34" s="313"/>
      <c r="BE34" s="135">
        <v>1045</v>
      </c>
      <c r="BF34" s="82">
        <f t="shared" si="36"/>
        <v>3657.5</v>
      </c>
      <c r="BG34" s="79">
        <v>600</v>
      </c>
      <c r="BH34" s="82">
        <f t="shared" si="14"/>
        <v>2100</v>
      </c>
      <c r="BI34" s="79">
        <v>5732</v>
      </c>
      <c r="BJ34" s="82">
        <f t="shared" si="15"/>
        <v>40124</v>
      </c>
      <c r="BK34" s="79">
        <v>30</v>
      </c>
      <c r="BL34" s="174">
        <v>27</v>
      </c>
      <c r="BM34" s="174">
        <v>28</v>
      </c>
      <c r="BN34" s="119">
        <f t="shared" si="9"/>
        <v>1638.625</v>
      </c>
      <c r="BO34" s="309"/>
      <c r="BP34" s="315"/>
      <c r="BQ34" s="99">
        <v>1165</v>
      </c>
      <c r="BR34" s="83">
        <f t="shared" si="16"/>
        <v>4077.5</v>
      </c>
      <c r="BS34" s="174">
        <v>286</v>
      </c>
      <c r="BT34" s="83">
        <f>BS34*3.5</f>
        <v>1001</v>
      </c>
      <c r="BU34" s="174">
        <v>6854</v>
      </c>
      <c r="BV34" s="83">
        <f>BU34*7</f>
        <v>47978</v>
      </c>
      <c r="BW34" s="174">
        <v>24</v>
      </c>
      <c r="BX34" s="174">
        <v>24</v>
      </c>
      <c r="BY34" s="174">
        <v>21</v>
      </c>
      <c r="BZ34" s="100">
        <f t="shared" si="10"/>
        <v>2526.5</v>
      </c>
      <c r="CA34" s="309"/>
      <c r="CB34" s="317"/>
      <c r="CC34" s="99">
        <v>578</v>
      </c>
      <c r="CD34" s="74">
        <f t="shared" si="19"/>
        <v>1734</v>
      </c>
      <c r="CE34" s="174">
        <v>213</v>
      </c>
      <c r="CF34" s="74">
        <f t="shared" si="20"/>
        <v>639</v>
      </c>
      <c r="CG34" s="174">
        <v>2953</v>
      </c>
      <c r="CH34" s="74">
        <f t="shared" si="21"/>
        <v>17718</v>
      </c>
      <c r="CI34" s="174">
        <v>18</v>
      </c>
      <c r="CJ34" s="174">
        <v>11</v>
      </c>
      <c r="CK34" s="174">
        <v>17</v>
      </c>
      <c r="CL34" s="100">
        <f t="shared" si="22"/>
        <v>1181.8235294117646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573</v>
      </c>
      <c r="DB34" s="83">
        <f t="shared" si="27"/>
        <v>2005.5</v>
      </c>
      <c r="DC34" s="174">
        <v>101</v>
      </c>
      <c r="DD34" s="83">
        <f t="shared" si="28"/>
        <v>353.5</v>
      </c>
      <c r="DE34" s="174">
        <v>3227</v>
      </c>
      <c r="DF34" s="83">
        <f t="shared" si="29"/>
        <v>22589</v>
      </c>
      <c r="DG34" s="174">
        <v>14</v>
      </c>
      <c r="DH34" s="174">
        <v>12</v>
      </c>
      <c r="DI34" s="174">
        <v>14</v>
      </c>
      <c r="DJ34" s="100">
        <f t="shared" si="30"/>
        <v>1782</v>
      </c>
      <c r="DK34" s="309"/>
      <c r="DL34" s="311"/>
      <c r="DM34" s="102">
        <v>7</v>
      </c>
      <c r="DN34" s="74">
        <f t="shared" si="31"/>
        <v>26.25</v>
      </c>
      <c r="DO34" s="1">
        <v>112</v>
      </c>
      <c r="DP34" s="74">
        <f t="shared" si="32"/>
        <v>420</v>
      </c>
      <c r="DQ34" s="1">
        <v>500</v>
      </c>
      <c r="DR34" s="74">
        <f t="shared" si="33"/>
        <v>3750</v>
      </c>
      <c r="DS34" s="1">
        <v>4</v>
      </c>
      <c r="DT34" s="1">
        <v>4</v>
      </c>
      <c r="DU34" s="110">
        <f t="shared" si="34"/>
        <v>4</v>
      </c>
      <c r="DV34" s="108">
        <f t="shared" si="35"/>
        <v>1049.0625</v>
      </c>
    </row>
    <row r="35" spans="2:126" ht="19.5" thickBot="1" x14ac:dyDescent="0.35">
      <c r="B35" s="274">
        <v>213</v>
      </c>
      <c r="C35" s="38" t="s">
        <v>22</v>
      </c>
      <c r="D35" s="132">
        <f t="shared" si="11"/>
        <v>42582</v>
      </c>
      <c r="E35" s="145">
        <v>49021</v>
      </c>
      <c r="F35" s="145">
        <v>44996</v>
      </c>
      <c r="G35" s="28">
        <v>13734</v>
      </c>
      <c r="H35" s="172"/>
      <c r="I35" s="173">
        <v>4179</v>
      </c>
      <c r="J35" s="24">
        <f t="shared" si="0"/>
        <v>111930</v>
      </c>
      <c r="K35" s="22">
        <v>5301</v>
      </c>
      <c r="L35" s="22">
        <v>7839.5</v>
      </c>
      <c r="M35" s="23">
        <f t="shared" si="1"/>
        <v>125070.5</v>
      </c>
      <c r="N35" s="47"/>
      <c r="O35" s="48"/>
      <c r="P35" s="8">
        <f t="shared" si="2"/>
        <v>42582</v>
      </c>
      <c r="Q35" s="29">
        <v>0</v>
      </c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31"/>
      <c r="AK35" s="56"/>
      <c r="AL35" s="54"/>
      <c r="AM35" s="44">
        <f t="shared" si="3"/>
        <v>0</v>
      </c>
      <c r="AN35" s="45"/>
      <c r="AO35" s="9">
        <f t="shared" si="4"/>
        <v>125070.5</v>
      </c>
      <c r="AP35" s="49">
        <f>'[2]JUL 16'!$I$35</f>
        <v>5666.25</v>
      </c>
      <c r="AQ35" s="60">
        <f t="shared" si="12"/>
        <v>130736.75</v>
      </c>
      <c r="AS35" s="276">
        <f t="shared" si="38"/>
        <v>213</v>
      </c>
      <c r="AT35" s="5" t="str">
        <f t="shared" si="38"/>
        <v>DOMINGO</v>
      </c>
      <c r="AU35" s="8">
        <f t="shared" si="38"/>
        <v>42582</v>
      </c>
      <c r="AV35" s="69">
        <f t="shared" si="37"/>
        <v>7003</v>
      </c>
      <c r="AW35" s="69">
        <f t="shared" si="37"/>
        <v>6428</v>
      </c>
      <c r="AX35" s="69">
        <f t="shared" si="7"/>
        <v>2289</v>
      </c>
      <c r="AY35" s="69">
        <f>H35/7</f>
        <v>0</v>
      </c>
      <c r="AZ35" s="157">
        <f>I35/7</f>
        <v>597</v>
      </c>
      <c r="BA35" s="160">
        <f t="shared" si="8"/>
        <v>16317</v>
      </c>
      <c r="BC35" s="308" t="str">
        <f>C20</f>
        <v>SÁBADO</v>
      </c>
      <c r="BD35" s="312">
        <f>AU20</f>
        <v>42567</v>
      </c>
      <c r="BE35" s="135">
        <v>790</v>
      </c>
      <c r="BF35" s="82">
        <f t="shared" si="36"/>
        <v>2765</v>
      </c>
      <c r="BG35" s="79">
        <v>284</v>
      </c>
      <c r="BH35" s="82">
        <f t="shared" si="14"/>
        <v>994</v>
      </c>
      <c r="BI35" s="79">
        <v>3964</v>
      </c>
      <c r="BJ35" s="82">
        <f t="shared" si="15"/>
        <v>27748</v>
      </c>
      <c r="BK35" s="79"/>
      <c r="BL35" s="174">
        <v>19</v>
      </c>
      <c r="BM35" s="174">
        <v>19</v>
      </c>
      <c r="BN35" s="119">
        <f t="shared" si="9"/>
        <v>1658.2631578947369</v>
      </c>
      <c r="BO35" s="308" t="str">
        <f>BC35</f>
        <v>SÁBADO</v>
      </c>
      <c r="BP35" s="314">
        <f>BD35</f>
        <v>42567</v>
      </c>
      <c r="BQ35" s="99">
        <v>856</v>
      </c>
      <c r="BR35" s="83">
        <f t="shared" si="16"/>
        <v>2996</v>
      </c>
      <c r="BS35" s="174">
        <v>262</v>
      </c>
      <c r="BT35" s="83">
        <f t="shared" ref="BT35:BT67" si="39">BS35*3.5</f>
        <v>917</v>
      </c>
      <c r="BU35" s="174">
        <v>5887</v>
      </c>
      <c r="BV35" s="83">
        <f t="shared" ref="BV35:BV67" si="40">BU35*7</f>
        <v>41209</v>
      </c>
      <c r="BW35" s="174"/>
      <c r="BX35" s="174">
        <v>18</v>
      </c>
      <c r="BY35" s="174">
        <v>18</v>
      </c>
      <c r="BZ35" s="100">
        <f t="shared" si="10"/>
        <v>2506.7777777777778</v>
      </c>
      <c r="CA35" s="308" t="str">
        <f>BO35</f>
        <v>SÁBADO</v>
      </c>
      <c r="CB35" s="316">
        <f>BP35</f>
        <v>42567</v>
      </c>
      <c r="CC35" s="99">
        <v>433</v>
      </c>
      <c r="CD35" s="74">
        <f t="shared" si="19"/>
        <v>1299</v>
      </c>
      <c r="CE35" s="174">
        <v>201</v>
      </c>
      <c r="CF35" s="74">
        <f t="shared" si="20"/>
        <v>603</v>
      </c>
      <c r="CG35" s="174">
        <v>2376</v>
      </c>
      <c r="CH35" s="74">
        <f t="shared" si="21"/>
        <v>14256</v>
      </c>
      <c r="CI35" s="174"/>
      <c r="CJ35" s="174">
        <v>9</v>
      </c>
      <c r="CK35" s="174">
        <v>9</v>
      </c>
      <c r="CL35" s="100">
        <f t="shared" si="22"/>
        <v>1795.3333333333333</v>
      </c>
      <c r="CM35" s="308" t="str">
        <f>CA35</f>
        <v>SÁBADO</v>
      </c>
      <c r="CN35" s="318">
        <f>CB35</f>
        <v>42567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SÁBADO</v>
      </c>
      <c r="CZ35" s="306">
        <f>CN35</f>
        <v>42567</v>
      </c>
      <c r="DA35" s="99">
        <v>239</v>
      </c>
      <c r="DB35" s="83">
        <f t="shared" si="27"/>
        <v>836.5</v>
      </c>
      <c r="DC35" s="174">
        <v>65</v>
      </c>
      <c r="DD35" s="83">
        <f t="shared" si="28"/>
        <v>227.5</v>
      </c>
      <c r="DE35" s="174">
        <v>1842</v>
      </c>
      <c r="DF35" s="83">
        <f t="shared" si="29"/>
        <v>12894</v>
      </c>
      <c r="DG35" s="174"/>
      <c r="DH35" s="174">
        <v>9</v>
      </c>
      <c r="DI35" s="174">
        <v>9</v>
      </c>
      <c r="DJ35" s="100">
        <f t="shared" si="30"/>
        <v>1550.8888888888889</v>
      </c>
      <c r="DK35" s="308" t="str">
        <f>CY35</f>
        <v>SÁBADO</v>
      </c>
      <c r="DL35" s="310">
        <f>CZ35</f>
        <v>42567</v>
      </c>
      <c r="DM35" s="102">
        <v>8</v>
      </c>
      <c r="DN35" s="74">
        <f t="shared" si="31"/>
        <v>30</v>
      </c>
      <c r="DO35" s="1">
        <v>90</v>
      </c>
      <c r="DP35" s="74">
        <f t="shared" si="32"/>
        <v>337.5</v>
      </c>
      <c r="DQ35" s="1">
        <v>437</v>
      </c>
      <c r="DR35" s="74">
        <f t="shared" si="33"/>
        <v>3277.5</v>
      </c>
      <c r="DS35" s="1"/>
      <c r="DT35" s="1">
        <v>4</v>
      </c>
      <c r="DU35" s="110">
        <f t="shared" si="34"/>
        <v>4</v>
      </c>
      <c r="DV35" s="108">
        <f t="shared" si="35"/>
        <v>911.25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1">SUM(E5:E35)</f>
        <v>2178435</v>
      </c>
      <c r="F36" s="260">
        <f t="shared" si="41"/>
        <v>2675652</v>
      </c>
      <c r="G36" s="261">
        <f t="shared" si="41"/>
        <v>1051608</v>
      </c>
      <c r="H36" s="262">
        <f t="shared" si="41"/>
        <v>0</v>
      </c>
      <c r="I36" s="263">
        <f t="shared" si="41"/>
        <v>981841</v>
      </c>
      <c r="J36" s="264">
        <f t="shared" si="41"/>
        <v>6887536</v>
      </c>
      <c r="K36" s="279">
        <f t="shared" si="41"/>
        <v>207369</v>
      </c>
      <c r="L36" s="280">
        <f t="shared" si="41"/>
        <v>660772.5</v>
      </c>
      <c r="M36" s="265">
        <f t="shared" si="41"/>
        <v>7755677.5</v>
      </c>
      <c r="N36" s="21"/>
      <c r="P36" s="13"/>
      <c r="Q36" s="32">
        <f t="shared" ref="Q36:AP36" si="42">SUM(Q5:Q35)</f>
        <v>3765750</v>
      </c>
      <c r="R36" s="33">
        <f t="shared" si="42"/>
        <v>31707</v>
      </c>
      <c r="S36" s="33">
        <f t="shared" si="42"/>
        <v>207800</v>
      </c>
      <c r="T36" s="33">
        <f t="shared" si="42"/>
        <v>234</v>
      </c>
      <c r="U36" s="33">
        <f t="shared" si="42"/>
        <v>105287</v>
      </c>
      <c r="V36" s="33">
        <f t="shared" si="42"/>
        <v>0</v>
      </c>
      <c r="W36" s="33">
        <f t="shared" si="42"/>
        <v>3596</v>
      </c>
      <c r="X36" s="33">
        <f t="shared" si="42"/>
        <v>1566</v>
      </c>
      <c r="Y36" s="33">
        <f t="shared" si="42"/>
        <v>120720</v>
      </c>
      <c r="Z36" s="33">
        <f t="shared" si="42"/>
        <v>0</v>
      </c>
      <c r="AA36" s="34">
        <f t="shared" si="42"/>
        <v>-12300</v>
      </c>
      <c r="AB36" s="33">
        <f t="shared" si="42"/>
        <v>7700</v>
      </c>
      <c r="AC36" s="33">
        <f t="shared" si="42"/>
        <v>57300</v>
      </c>
      <c r="AD36" s="33">
        <f t="shared" si="42"/>
        <v>0</v>
      </c>
      <c r="AE36" s="33">
        <f t="shared" si="42"/>
        <v>0</v>
      </c>
      <c r="AF36" s="33">
        <f t="shared" si="42"/>
        <v>872</v>
      </c>
      <c r="AG36" s="33">
        <f t="shared" si="42"/>
        <v>12072</v>
      </c>
      <c r="AH36" s="33">
        <f t="shared" si="42"/>
        <v>0</v>
      </c>
      <c r="AI36" s="33">
        <f t="shared" si="42"/>
        <v>0</v>
      </c>
      <c r="AJ36" s="33">
        <f t="shared" si="42"/>
        <v>18000</v>
      </c>
      <c r="AK36" s="33">
        <f t="shared" si="42"/>
        <v>0</v>
      </c>
      <c r="AL36" s="165">
        <f t="shared" si="42"/>
        <v>169008</v>
      </c>
      <c r="AM36" s="251">
        <f t="shared" si="42"/>
        <v>4489312</v>
      </c>
      <c r="AN36" s="246">
        <f t="shared" si="42"/>
        <v>12235</v>
      </c>
      <c r="AO36" s="250">
        <f t="shared" si="42"/>
        <v>7755677.5</v>
      </c>
      <c r="AP36" s="257">
        <f t="shared" si="42"/>
        <v>344590</v>
      </c>
      <c r="AQ36" s="252">
        <f>SUM(AQ5:AQ35)</f>
        <v>12601814.5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678</v>
      </c>
      <c r="BF36" s="82">
        <f t="shared" si="36"/>
        <v>2373</v>
      </c>
      <c r="BG36" s="79">
        <v>550</v>
      </c>
      <c r="BH36" s="82">
        <f t="shared" si="14"/>
        <v>1925</v>
      </c>
      <c r="BI36" s="79">
        <v>4901</v>
      </c>
      <c r="BJ36" s="82">
        <f t="shared" si="15"/>
        <v>34307</v>
      </c>
      <c r="BK36" s="79">
        <v>25</v>
      </c>
      <c r="BL36" s="69">
        <v>23</v>
      </c>
      <c r="BM36" s="69">
        <v>23</v>
      </c>
      <c r="BN36" s="119">
        <f t="shared" si="9"/>
        <v>1678.4782608695652</v>
      </c>
      <c r="BO36" s="309"/>
      <c r="BP36" s="315"/>
      <c r="BQ36" s="107">
        <v>530</v>
      </c>
      <c r="BR36" s="83">
        <f t="shared" si="16"/>
        <v>1855</v>
      </c>
      <c r="BS36" s="174">
        <v>223</v>
      </c>
      <c r="BT36" s="83">
        <f t="shared" si="39"/>
        <v>780.5</v>
      </c>
      <c r="BU36" s="174">
        <v>4158</v>
      </c>
      <c r="BV36" s="83">
        <f t="shared" si="40"/>
        <v>29106</v>
      </c>
      <c r="BW36" s="174">
        <v>18</v>
      </c>
      <c r="BX36" s="174">
        <v>11</v>
      </c>
      <c r="BY36" s="174">
        <v>11</v>
      </c>
      <c r="BZ36" s="100">
        <f t="shared" si="10"/>
        <v>2885.590909090909</v>
      </c>
      <c r="CA36" s="309"/>
      <c r="CB36" s="317"/>
      <c r="CC36" s="99">
        <v>264</v>
      </c>
      <c r="CD36" s="74">
        <f t="shared" si="19"/>
        <v>792</v>
      </c>
      <c r="CE36" s="174">
        <v>159</v>
      </c>
      <c r="CF36" s="74">
        <f t="shared" si="20"/>
        <v>477</v>
      </c>
      <c r="CG36" s="174">
        <v>1650</v>
      </c>
      <c r="CH36" s="74">
        <f t="shared" si="21"/>
        <v>9900</v>
      </c>
      <c r="CI36" s="174">
        <v>9</v>
      </c>
      <c r="CJ36" s="174">
        <v>9</v>
      </c>
      <c r="CK36" s="174">
        <v>9</v>
      </c>
      <c r="CL36" s="100">
        <f t="shared" si="22"/>
        <v>1241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244</v>
      </c>
      <c r="DB36" s="83">
        <f t="shared" si="27"/>
        <v>854</v>
      </c>
      <c r="DC36" s="174">
        <v>93</v>
      </c>
      <c r="DD36" s="83">
        <f t="shared" si="28"/>
        <v>325.5</v>
      </c>
      <c r="DE36" s="174">
        <v>1870</v>
      </c>
      <c r="DF36" s="83">
        <f t="shared" si="29"/>
        <v>13090</v>
      </c>
      <c r="DG36" s="174">
        <v>9</v>
      </c>
      <c r="DH36" s="174">
        <v>5</v>
      </c>
      <c r="DI36" s="174">
        <v>5</v>
      </c>
      <c r="DJ36" s="100">
        <f t="shared" si="30"/>
        <v>2853.9</v>
      </c>
      <c r="DK36" s="309"/>
      <c r="DL36" s="311"/>
      <c r="DM36" s="102">
        <v>8</v>
      </c>
      <c r="DN36" s="74">
        <f t="shared" si="31"/>
        <v>30</v>
      </c>
      <c r="DO36" s="1">
        <v>118</v>
      </c>
      <c r="DP36" s="74">
        <f t="shared" si="32"/>
        <v>442.5</v>
      </c>
      <c r="DQ36" s="1">
        <v>596</v>
      </c>
      <c r="DR36" s="74">
        <f t="shared" si="33"/>
        <v>4470</v>
      </c>
      <c r="DS36" s="1">
        <v>4</v>
      </c>
      <c r="DT36" s="1">
        <v>4</v>
      </c>
      <c r="DU36" s="110">
        <f t="shared" si="34"/>
        <v>4</v>
      </c>
      <c r="DV36" s="108">
        <f t="shared" si="35"/>
        <v>1235.625</v>
      </c>
    </row>
    <row r="37" spans="2:126" ht="20.25" thickTop="1" thickBot="1" x14ac:dyDescent="0.3">
      <c r="G37" s="51">
        <f>E36+F36+G36</f>
        <v>5905695</v>
      </c>
      <c r="I37" s="51">
        <f>H36+I36</f>
        <v>981841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X37" s="296"/>
      <c r="Y37" s="296"/>
      <c r="AN37" s="59">
        <f>AN36-AN38</f>
        <v>12235</v>
      </c>
      <c r="AO37" s="214">
        <f>AO36-M36</f>
        <v>0</v>
      </c>
      <c r="AP37" s="214">
        <f>AP36-'[2]JUL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175268</v>
      </c>
      <c r="AY37" s="215"/>
      <c r="AZ37" s="216"/>
      <c r="BA37" s="217">
        <f>SUM(AV37:AZ37)</f>
        <v>175268</v>
      </c>
      <c r="BC37" s="308" t="str">
        <f>C21</f>
        <v>DOMINGO</v>
      </c>
      <c r="BD37" s="312">
        <f>AU21</f>
        <v>42568</v>
      </c>
      <c r="BE37" s="135">
        <v>474</v>
      </c>
      <c r="BF37" s="82">
        <f t="shared" si="36"/>
        <v>1659</v>
      </c>
      <c r="BG37" s="79">
        <v>236</v>
      </c>
      <c r="BH37" s="82">
        <f t="shared" si="14"/>
        <v>826</v>
      </c>
      <c r="BI37" s="79">
        <v>2376</v>
      </c>
      <c r="BJ37" s="82">
        <f t="shared" si="15"/>
        <v>16632</v>
      </c>
      <c r="BK37" s="79"/>
      <c r="BL37" s="174">
        <v>15</v>
      </c>
      <c r="BM37" s="174">
        <v>15</v>
      </c>
      <c r="BN37" s="119">
        <f t="shared" si="9"/>
        <v>1274.4666666666667</v>
      </c>
      <c r="BO37" s="308" t="str">
        <f>BC37</f>
        <v>DOMINGO</v>
      </c>
      <c r="BP37" s="314">
        <f>BD37</f>
        <v>42568</v>
      </c>
      <c r="BQ37" s="99">
        <v>373</v>
      </c>
      <c r="BR37" s="83">
        <f t="shared" si="16"/>
        <v>1305.5</v>
      </c>
      <c r="BS37" s="174">
        <v>187</v>
      </c>
      <c r="BT37" s="83">
        <f t="shared" si="39"/>
        <v>654.5</v>
      </c>
      <c r="BU37" s="174">
        <v>2949</v>
      </c>
      <c r="BV37" s="83">
        <f t="shared" si="40"/>
        <v>20643</v>
      </c>
      <c r="BW37" s="174"/>
      <c r="BX37" s="174">
        <v>15</v>
      </c>
      <c r="BY37" s="174">
        <v>15</v>
      </c>
      <c r="BZ37" s="100">
        <f t="shared" si="10"/>
        <v>1506.8666666666666</v>
      </c>
      <c r="CA37" s="308" t="str">
        <f>BO37</f>
        <v>DOMINGO</v>
      </c>
      <c r="CB37" s="316">
        <f>BP37</f>
        <v>42568</v>
      </c>
      <c r="CC37" s="99">
        <v>217</v>
      </c>
      <c r="CD37" s="74">
        <f t="shared" si="19"/>
        <v>651</v>
      </c>
      <c r="CE37" s="174">
        <v>100</v>
      </c>
      <c r="CF37" s="74">
        <f t="shared" si="20"/>
        <v>300</v>
      </c>
      <c r="CG37" s="174">
        <v>1233</v>
      </c>
      <c r="CH37" s="74">
        <f t="shared" si="21"/>
        <v>7398</v>
      </c>
      <c r="CI37" s="174"/>
      <c r="CJ37" s="174">
        <v>9</v>
      </c>
      <c r="CK37" s="174">
        <v>9</v>
      </c>
      <c r="CL37" s="100">
        <f t="shared" si="22"/>
        <v>927.66666666666663</v>
      </c>
      <c r="CM37" s="308" t="str">
        <f>CA37</f>
        <v>DOMINGO</v>
      </c>
      <c r="CN37" s="318">
        <f>CB37</f>
        <v>42568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DOMINGO</v>
      </c>
      <c r="CZ37" s="306">
        <f>CN37</f>
        <v>42568</v>
      </c>
      <c r="DA37" s="99">
        <v>28</v>
      </c>
      <c r="DB37" s="83">
        <f t="shared" si="27"/>
        <v>98</v>
      </c>
      <c r="DC37" s="174">
        <v>31</v>
      </c>
      <c r="DD37" s="83">
        <f t="shared" si="28"/>
        <v>108.5</v>
      </c>
      <c r="DE37" s="174">
        <v>335</v>
      </c>
      <c r="DF37" s="83">
        <f t="shared" si="29"/>
        <v>2345</v>
      </c>
      <c r="DG37" s="174"/>
      <c r="DH37" s="174">
        <v>2</v>
      </c>
      <c r="DI37" s="174">
        <v>2</v>
      </c>
      <c r="DJ37" s="100">
        <f t="shared" si="30"/>
        <v>1275.75</v>
      </c>
      <c r="DK37" s="308" t="str">
        <f>CY37</f>
        <v>DOMINGO</v>
      </c>
      <c r="DL37" s="310">
        <f>CZ37</f>
        <v>42568</v>
      </c>
      <c r="DM37" s="102">
        <v>0</v>
      </c>
      <c r="DN37" s="74">
        <f t="shared" si="31"/>
        <v>0</v>
      </c>
      <c r="DO37" s="1">
        <v>64</v>
      </c>
      <c r="DP37" s="74">
        <f t="shared" si="32"/>
        <v>240</v>
      </c>
      <c r="DQ37" s="1">
        <v>282</v>
      </c>
      <c r="DR37" s="74">
        <f t="shared" si="33"/>
        <v>2115</v>
      </c>
      <c r="DS37" s="1"/>
      <c r="DT37" s="1">
        <v>4</v>
      </c>
      <c r="DU37" s="110">
        <f t="shared" si="34"/>
        <v>4</v>
      </c>
      <c r="DV37" s="108">
        <f t="shared" si="35"/>
        <v>588.75</v>
      </c>
    </row>
    <row r="38" spans="2:126" ht="20.25" thickTop="1" thickBot="1" x14ac:dyDescent="0.3">
      <c r="X38" s="59"/>
      <c r="Y38" s="59"/>
      <c r="AG38" s="336"/>
      <c r="AH38" s="336"/>
      <c r="AI38" s="336"/>
      <c r="AJ38" s="336"/>
      <c r="AK38" s="336"/>
      <c r="AL38" s="336"/>
      <c r="AM38" s="268" t="s">
        <v>77</v>
      </c>
      <c r="AN38" s="267">
        <f>[3]JUL!$I$40</f>
        <v>0</v>
      </c>
      <c r="AP38" s="266" t="s">
        <v>141</v>
      </c>
      <c r="AQ38" s="248">
        <f>AQ36-AP36</f>
        <v>12257224.5</v>
      </c>
      <c r="AS38" s="152" t="s">
        <v>79</v>
      </c>
      <c r="AT38" s="150"/>
      <c r="AU38" s="150"/>
      <c r="AV38" s="151">
        <f>SUM(AV5:AV37)</f>
        <v>311205</v>
      </c>
      <c r="AW38" s="151">
        <f>SUM(AW5:AW37)</f>
        <v>382236</v>
      </c>
      <c r="AX38" s="151"/>
      <c r="AY38" s="151">
        <f>SUM(AY5:AY37)</f>
        <v>0</v>
      </c>
      <c r="AZ38" s="151">
        <f>SUM(AZ5:AZ37)</f>
        <v>140263</v>
      </c>
      <c r="BA38" s="164">
        <f t="shared" ref="BA38:BA42" si="43">SUM(AV38:AZ38)</f>
        <v>833704</v>
      </c>
      <c r="BC38" s="309"/>
      <c r="BD38" s="313"/>
      <c r="BE38" s="135">
        <v>536</v>
      </c>
      <c r="BF38" s="82">
        <f t="shared" si="36"/>
        <v>1876</v>
      </c>
      <c r="BG38" s="79">
        <v>545</v>
      </c>
      <c r="BH38" s="82">
        <f t="shared" si="14"/>
        <v>1907.5</v>
      </c>
      <c r="BI38" s="79">
        <v>3963</v>
      </c>
      <c r="BJ38" s="82">
        <f t="shared" si="15"/>
        <v>27741</v>
      </c>
      <c r="BK38" s="79">
        <v>22</v>
      </c>
      <c r="BL38" s="174">
        <v>20</v>
      </c>
      <c r="BM38" s="174">
        <v>20</v>
      </c>
      <c r="BN38" s="119">
        <f t="shared" si="9"/>
        <v>1576.2249999999999</v>
      </c>
      <c r="BO38" s="309"/>
      <c r="BP38" s="315"/>
      <c r="BQ38" s="99">
        <v>361</v>
      </c>
      <c r="BR38" s="83">
        <f t="shared" si="16"/>
        <v>1263.5</v>
      </c>
      <c r="BS38" s="174">
        <v>223</v>
      </c>
      <c r="BT38" s="83">
        <f t="shared" si="39"/>
        <v>780.5</v>
      </c>
      <c r="BU38" s="174">
        <v>3172</v>
      </c>
      <c r="BV38" s="83">
        <f t="shared" si="40"/>
        <v>22204</v>
      </c>
      <c r="BW38" s="174">
        <v>17</v>
      </c>
      <c r="BX38" s="174">
        <v>14</v>
      </c>
      <c r="BY38" s="174">
        <v>14</v>
      </c>
      <c r="BZ38" s="100">
        <f t="shared" si="10"/>
        <v>1732</v>
      </c>
      <c r="CA38" s="309"/>
      <c r="CB38" s="317"/>
      <c r="CC38" s="99">
        <v>167</v>
      </c>
      <c r="CD38" s="74">
        <f t="shared" si="19"/>
        <v>501</v>
      </c>
      <c r="CE38" s="174">
        <v>107</v>
      </c>
      <c r="CF38" s="74">
        <f t="shared" si="20"/>
        <v>321</v>
      </c>
      <c r="CG38" s="174">
        <v>1087</v>
      </c>
      <c r="CH38" s="74">
        <f t="shared" si="21"/>
        <v>6522</v>
      </c>
      <c r="CI38" s="174">
        <v>11</v>
      </c>
      <c r="CJ38" s="174">
        <v>7</v>
      </c>
      <c r="CK38" s="174">
        <v>8</v>
      </c>
      <c r="CL38" s="100">
        <f t="shared" si="22"/>
        <v>918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54</v>
      </c>
      <c r="DB38" s="83">
        <f t="shared" si="27"/>
        <v>189</v>
      </c>
      <c r="DC38" s="174">
        <v>24</v>
      </c>
      <c r="DD38" s="83">
        <f t="shared" si="28"/>
        <v>84</v>
      </c>
      <c r="DE38" s="174">
        <v>511</v>
      </c>
      <c r="DF38" s="83">
        <f t="shared" si="29"/>
        <v>3577</v>
      </c>
      <c r="DG38" s="174">
        <v>5</v>
      </c>
      <c r="DH38" s="174">
        <v>3</v>
      </c>
      <c r="DI38" s="174">
        <v>3</v>
      </c>
      <c r="DJ38" s="100">
        <f t="shared" si="30"/>
        <v>1283.3333333333333</v>
      </c>
      <c r="DK38" s="309"/>
      <c r="DL38" s="311"/>
      <c r="DM38" s="102">
        <v>0</v>
      </c>
      <c r="DN38" s="74">
        <f t="shared" si="31"/>
        <v>0</v>
      </c>
      <c r="DO38" s="1">
        <v>102</v>
      </c>
      <c r="DP38" s="74">
        <f t="shared" si="32"/>
        <v>382.5</v>
      </c>
      <c r="DQ38" s="1">
        <v>442</v>
      </c>
      <c r="DR38" s="74">
        <f t="shared" si="33"/>
        <v>3315</v>
      </c>
      <c r="DS38" s="1">
        <v>4</v>
      </c>
      <c r="DT38" s="1">
        <v>3</v>
      </c>
      <c r="DU38" s="110">
        <f t="shared" si="34"/>
        <v>3</v>
      </c>
      <c r="DV38" s="108">
        <f t="shared" si="35"/>
        <v>1232.5</v>
      </c>
    </row>
    <row r="39" spans="2:126" ht="19.5" thickBot="1" x14ac:dyDescent="0.3">
      <c r="F39">
        <f>F37*70</f>
        <v>0</v>
      </c>
      <c r="G39">
        <f>G37*630</f>
        <v>3720587850</v>
      </c>
      <c r="H39">
        <f>H5+H11+H12+H18+H19+H25+H26+H32+H33</f>
        <v>0</v>
      </c>
      <c r="I39">
        <f>I5+I11+I12+I18+I19+I25+I26+I32+I33</f>
        <v>353339</v>
      </c>
      <c r="J39">
        <f>SUM(H39:I39)</f>
        <v>353339</v>
      </c>
      <c r="K39">
        <f>K5+K11+K12+K18+K19+K25+K26+K32+K33</f>
        <v>65179.5</v>
      </c>
      <c r="L39">
        <f>L5+L11+L12+L18+L19+L25+L26+L32+L33</f>
        <v>235007.5</v>
      </c>
      <c r="AS39" s="334" t="s">
        <v>87</v>
      </c>
      <c r="AT39" s="335"/>
      <c r="AU39" s="335"/>
      <c r="AV39" s="215"/>
      <c r="AW39" s="215"/>
      <c r="AX39" s="215">
        <f>'[4]JUL 16'!$D$37</f>
        <v>37631</v>
      </c>
      <c r="AY39" s="215"/>
      <c r="AZ39" s="216"/>
      <c r="BA39" s="217">
        <f t="shared" si="43"/>
        <v>37631</v>
      </c>
      <c r="BC39" s="308" t="str">
        <f>C22</f>
        <v>LUNES</v>
      </c>
      <c r="BD39" s="312">
        <f>AU22</f>
        <v>42569</v>
      </c>
      <c r="BE39" s="135">
        <v>1333</v>
      </c>
      <c r="BF39" s="82">
        <f t="shared" si="36"/>
        <v>4665.5</v>
      </c>
      <c r="BG39" s="79">
        <v>363</v>
      </c>
      <c r="BH39" s="82">
        <f t="shared" si="14"/>
        <v>1270.5</v>
      </c>
      <c r="BI39" s="79">
        <v>5503</v>
      </c>
      <c r="BJ39" s="82">
        <f t="shared" si="15"/>
        <v>38521</v>
      </c>
      <c r="BK39" s="79"/>
      <c r="BL39" s="174">
        <v>25</v>
      </c>
      <c r="BM39" s="174">
        <v>24</v>
      </c>
      <c r="BN39" s="119">
        <f t="shared" si="9"/>
        <v>1852.375</v>
      </c>
      <c r="BO39" s="308" t="str">
        <f>BC39</f>
        <v>LUNES</v>
      </c>
      <c r="BP39" s="314">
        <f>BD39</f>
        <v>42569</v>
      </c>
      <c r="BQ39" s="99">
        <v>1464</v>
      </c>
      <c r="BR39" s="83">
        <f t="shared" si="16"/>
        <v>5124</v>
      </c>
      <c r="BS39" s="174">
        <v>343</v>
      </c>
      <c r="BT39" s="83">
        <f t="shared" si="39"/>
        <v>1200.5</v>
      </c>
      <c r="BU39" s="174">
        <v>7690</v>
      </c>
      <c r="BV39" s="83">
        <f t="shared" si="40"/>
        <v>53830</v>
      </c>
      <c r="BW39" s="174"/>
      <c r="BX39" s="174">
        <v>27</v>
      </c>
      <c r="BY39" s="174">
        <v>26</v>
      </c>
      <c r="BZ39" s="100">
        <f t="shared" si="10"/>
        <v>2313.6346153846152</v>
      </c>
      <c r="CA39" s="308" t="str">
        <f>BO39</f>
        <v>LUNES</v>
      </c>
      <c r="CB39" s="316">
        <f>BP39</f>
        <v>42569</v>
      </c>
      <c r="CC39" s="99">
        <v>786</v>
      </c>
      <c r="CD39" s="74">
        <f t="shared" si="19"/>
        <v>2358</v>
      </c>
      <c r="CE39" s="174">
        <v>316</v>
      </c>
      <c r="CF39" s="74">
        <f t="shared" si="20"/>
        <v>948</v>
      </c>
      <c r="CG39" s="174">
        <v>3337</v>
      </c>
      <c r="CH39" s="74">
        <f t="shared" si="21"/>
        <v>20022</v>
      </c>
      <c r="CI39" s="174"/>
      <c r="CJ39" s="174">
        <v>14</v>
      </c>
      <c r="CK39" s="174">
        <v>14</v>
      </c>
      <c r="CL39" s="100">
        <f t="shared" si="22"/>
        <v>1666.2857142857142</v>
      </c>
      <c r="CM39" s="308" t="str">
        <f>CA39</f>
        <v>LUNES</v>
      </c>
      <c r="CN39" s="318">
        <f>CB39</f>
        <v>42569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LUNES</v>
      </c>
      <c r="CZ39" s="306">
        <f>CN39</f>
        <v>42569</v>
      </c>
      <c r="DA39" s="99">
        <v>609</v>
      </c>
      <c r="DB39" s="83">
        <f t="shared" si="27"/>
        <v>2131.5</v>
      </c>
      <c r="DC39" s="174">
        <v>105</v>
      </c>
      <c r="DD39" s="83">
        <f t="shared" si="28"/>
        <v>367.5</v>
      </c>
      <c r="DE39" s="174">
        <v>2944</v>
      </c>
      <c r="DF39" s="83">
        <f t="shared" si="29"/>
        <v>20608</v>
      </c>
      <c r="DG39" s="174"/>
      <c r="DH39" s="174">
        <v>14</v>
      </c>
      <c r="DI39" s="174">
        <v>14</v>
      </c>
      <c r="DJ39" s="100">
        <f t="shared" si="30"/>
        <v>1650.5</v>
      </c>
      <c r="DK39" s="308" t="str">
        <f>CY39</f>
        <v>LUNES</v>
      </c>
      <c r="DL39" s="310">
        <f>CZ39</f>
        <v>42569</v>
      </c>
      <c r="DM39" s="102">
        <v>18</v>
      </c>
      <c r="DN39" s="74">
        <f t="shared" si="31"/>
        <v>67.5</v>
      </c>
      <c r="DO39" s="1">
        <v>60</v>
      </c>
      <c r="DP39" s="74">
        <f t="shared" si="32"/>
        <v>225</v>
      </c>
      <c r="DQ39" s="1">
        <v>343</v>
      </c>
      <c r="DR39" s="74">
        <f t="shared" si="33"/>
        <v>2572.5</v>
      </c>
      <c r="DS39" s="1"/>
      <c r="DT39" s="1">
        <v>4</v>
      </c>
      <c r="DU39" s="110">
        <f t="shared" si="34"/>
        <v>4</v>
      </c>
      <c r="DV39" s="108">
        <f t="shared" si="35"/>
        <v>716.25</v>
      </c>
    </row>
    <row r="40" spans="2:126" ht="19.5" thickBot="1" x14ac:dyDescent="0.3">
      <c r="AS40" s="152" t="s">
        <v>80</v>
      </c>
      <c r="AT40" s="153"/>
      <c r="AU40" s="153"/>
      <c r="AV40" s="151">
        <f>'[4]JUL 16'!$B$37</f>
        <v>65550</v>
      </c>
      <c r="AW40" s="151">
        <f>'[4]JUL 16'!$C$37</f>
        <v>65797</v>
      </c>
      <c r="AX40" s="151"/>
      <c r="AY40" s="151">
        <f>'[4]JUL 16'!$E$37</f>
        <v>0</v>
      </c>
      <c r="AZ40" s="151">
        <f>'[4]JUL 16'!$F$37</f>
        <v>25190</v>
      </c>
      <c r="BA40" s="164">
        <f t="shared" si="43"/>
        <v>156537</v>
      </c>
      <c r="BC40" s="309"/>
      <c r="BD40" s="313"/>
      <c r="BE40" s="135">
        <v>1114</v>
      </c>
      <c r="BF40" s="82">
        <f t="shared" si="36"/>
        <v>3899</v>
      </c>
      <c r="BG40" s="79">
        <v>467</v>
      </c>
      <c r="BH40" s="82">
        <f t="shared" si="14"/>
        <v>1634.5</v>
      </c>
      <c r="BI40" s="79">
        <v>5695</v>
      </c>
      <c r="BJ40" s="82">
        <f t="shared" si="15"/>
        <v>39865</v>
      </c>
      <c r="BK40" s="79">
        <v>27</v>
      </c>
      <c r="BL40" s="174">
        <v>26</v>
      </c>
      <c r="BM40" s="174">
        <v>24</v>
      </c>
      <c r="BN40" s="119">
        <f t="shared" si="9"/>
        <v>1891.6041666666667</v>
      </c>
      <c r="BO40" s="309"/>
      <c r="BP40" s="315"/>
      <c r="BQ40" s="99">
        <v>1142</v>
      </c>
      <c r="BR40" s="83">
        <f t="shared" si="16"/>
        <v>3997</v>
      </c>
      <c r="BS40" s="174">
        <v>316</v>
      </c>
      <c r="BT40" s="83">
        <f t="shared" si="39"/>
        <v>1106</v>
      </c>
      <c r="BU40" s="174">
        <v>6848</v>
      </c>
      <c r="BV40" s="83">
        <f t="shared" si="40"/>
        <v>47936</v>
      </c>
      <c r="BW40" s="174">
        <v>27</v>
      </c>
      <c r="BX40" s="174">
        <v>23</v>
      </c>
      <c r="BY40" s="174">
        <v>26</v>
      </c>
      <c r="BZ40" s="100">
        <f t="shared" si="10"/>
        <v>2039.9615384615386</v>
      </c>
      <c r="CA40" s="309"/>
      <c r="CB40" s="317"/>
      <c r="CC40" s="99">
        <v>664</v>
      </c>
      <c r="CD40" s="74">
        <f t="shared" si="19"/>
        <v>1992</v>
      </c>
      <c r="CE40" s="174">
        <v>208</v>
      </c>
      <c r="CF40" s="74">
        <f t="shared" si="20"/>
        <v>624</v>
      </c>
      <c r="CG40" s="174">
        <v>3060</v>
      </c>
      <c r="CH40" s="74">
        <f t="shared" si="21"/>
        <v>18360</v>
      </c>
      <c r="CI40" s="174">
        <v>14</v>
      </c>
      <c r="CJ40" s="174">
        <v>13</v>
      </c>
      <c r="CK40" s="174">
        <v>14</v>
      </c>
      <c r="CL40" s="100">
        <f t="shared" si="22"/>
        <v>1498.2857142857142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493</v>
      </c>
      <c r="DB40" s="83">
        <f t="shared" si="27"/>
        <v>1725.5</v>
      </c>
      <c r="DC40" s="174">
        <v>95</v>
      </c>
      <c r="DD40" s="83">
        <f t="shared" si="28"/>
        <v>332.5</v>
      </c>
      <c r="DE40" s="174">
        <v>2821</v>
      </c>
      <c r="DF40" s="83">
        <f t="shared" si="29"/>
        <v>19747</v>
      </c>
      <c r="DG40" s="174">
        <v>14</v>
      </c>
      <c r="DH40" s="174">
        <v>13</v>
      </c>
      <c r="DI40" s="174">
        <v>14</v>
      </c>
      <c r="DJ40" s="100">
        <f t="shared" si="30"/>
        <v>1557.5</v>
      </c>
      <c r="DK40" s="309"/>
      <c r="DL40" s="311"/>
      <c r="DM40" s="102">
        <v>20</v>
      </c>
      <c r="DN40" s="74">
        <f t="shared" si="31"/>
        <v>75</v>
      </c>
      <c r="DO40" s="1">
        <v>132</v>
      </c>
      <c r="DP40" s="74">
        <f t="shared" si="32"/>
        <v>495</v>
      </c>
      <c r="DQ40" s="1">
        <v>632</v>
      </c>
      <c r="DR40" s="74">
        <f t="shared" si="33"/>
        <v>4740</v>
      </c>
      <c r="DS40" s="1">
        <v>4</v>
      </c>
      <c r="DT40" s="1">
        <v>4</v>
      </c>
      <c r="DU40" s="110">
        <f t="shared" si="34"/>
        <v>4</v>
      </c>
      <c r="DV40" s="108">
        <f t="shared" si="35"/>
        <v>1327.5</v>
      </c>
    </row>
    <row r="41" spans="2:126" ht="19.5" thickBot="1" x14ac:dyDescent="0.3">
      <c r="F41">
        <f>F36+F39</f>
        <v>2675652</v>
      </c>
      <c r="G41">
        <f>G36+G39</f>
        <v>3721639458</v>
      </c>
      <c r="H41">
        <f>H36-H39</f>
        <v>0</v>
      </c>
      <c r="I41">
        <f>I36-I39</f>
        <v>628502</v>
      </c>
      <c r="J41">
        <f t="shared" ref="J41:J51" si="44">SUM(H41:I41)</f>
        <v>628502</v>
      </c>
      <c r="K41">
        <f>K36-K39</f>
        <v>142189.5</v>
      </c>
      <c r="L41">
        <f>L36-L39</f>
        <v>425765</v>
      </c>
      <c r="AS41" s="334" t="s">
        <v>88</v>
      </c>
      <c r="AT41" s="335"/>
      <c r="AU41" s="335"/>
      <c r="AV41" s="215"/>
      <c r="AW41" s="215"/>
      <c r="AX41" s="215">
        <f>'[4]JUL 16'!$L$37</f>
        <v>14726</v>
      </c>
      <c r="AY41" s="215"/>
      <c r="AZ41" s="216"/>
      <c r="BA41" s="217">
        <f t="shared" si="43"/>
        <v>14726</v>
      </c>
      <c r="BC41" s="308" t="str">
        <f>C23</f>
        <v>MARTES</v>
      </c>
      <c r="BD41" s="312">
        <f>AU23</f>
        <v>42570</v>
      </c>
      <c r="BE41" s="135">
        <v>1395</v>
      </c>
      <c r="BF41" s="82">
        <f t="shared" si="36"/>
        <v>4882.5</v>
      </c>
      <c r="BG41" s="79">
        <v>387</v>
      </c>
      <c r="BH41" s="82">
        <f t="shared" si="14"/>
        <v>1354.5</v>
      </c>
      <c r="BI41" s="79">
        <v>5502</v>
      </c>
      <c r="BJ41" s="82">
        <f t="shared" si="15"/>
        <v>38514</v>
      </c>
      <c r="BK41" s="79"/>
      <c r="BL41" s="174">
        <v>28</v>
      </c>
      <c r="BM41" s="174">
        <v>28</v>
      </c>
      <c r="BN41" s="119">
        <f t="shared" si="9"/>
        <v>1598.25</v>
      </c>
      <c r="BO41" s="308" t="str">
        <f>BC41</f>
        <v>MARTES</v>
      </c>
      <c r="BP41" s="314">
        <f>BD41</f>
        <v>42570</v>
      </c>
      <c r="BQ41" s="99">
        <v>1452</v>
      </c>
      <c r="BR41" s="83">
        <f t="shared" si="16"/>
        <v>5082</v>
      </c>
      <c r="BS41" s="174">
        <v>268</v>
      </c>
      <c r="BT41" s="83">
        <f t="shared" si="39"/>
        <v>938</v>
      </c>
      <c r="BU41" s="174">
        <v>7373</v>
      </c>
      <c r="BV41" s="83">
        <f t="shared" si="40"/>
        <v>51611</v>
      </c>
      <c r="BW41" s="174"/>
      <c r="BX41" s="174">
        <v>27</v>
      </c>
      <c r="BY41" s="174">
        <v>27</v>
      </c>
      <c r="BZ41" s="100">
        <f t="shared" si="10"/>
        <v>2134.4814814814813</v>
      </c>
      <c r="CA41" s="308" t="str">
        <f>BO41</f>
        <v>MARTES</v>
      </c>
      <c r="CB41" s="316">
        <f>BP41</f>
        <v>42570</v>
      </c>
      <c r="CC41" s="99">
        <v>902</v>
      </c>
      <c r="CD41" s="74">
        <f t="shared" si="19"/>
        <v>2706</v>
      </c>
      <c r="CE41" s="174">
        <v>344</v>
      </c>
      <c r="CF41" s="74">
        <f t="shared" si="20"/>
        <v>1032</v>
      </c>
      <c r="CG41" s="174">
        <v>3647</v>
      </c>
      <c r="CH41" s="74">
        <f t="shared" si="21"/>
        <v>21882</v>
      </c>
      <c r="CI41" s="174"/>
      <c r="CJ41" s="174">
        <v>18</v>
      </c>
      <c r="CK41" s="174">
        <v>18</v>
      </c>
      <c r="CL41" s="100">
        <f t="shared" si="22"/>
        <v>1423.3333333333333</v>
      </c>
      <c r="CM41" s="308" t="str">
        <f>CA41</f>
        <v>MARTES</v>
      </c>
      <c r="CN41" s="318">
        <f>CB41</f>
        <v>42570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MARTES</v>
      </c>
      <c r="CZ41" s="306">
        <f>CN41</f>
        <v>42570</v>
      </c>
      <c r="DA41" s="99">
        <v>535</v>
      </c>
      <c r="DB41" s="83">
        <f t="shared" si="27"/>
        <v>1872.5</v>
      </c>
      <c r="DC41" s="174">
        <v>69</v>
      </c>
      <c r="DD41" s="83">
        <f t="shared" si="28"/>
        <v>241.5</v>
      </c>
      <c r="DE41" s="174">
        <v>2780</v>
      </c>
      <c r="DF41" s="83">
        <f t="shared" si="29"/>
        <v>19460</v>
      </c>
      <c r="DG41" s="174"/>
      <c r="DH41" s="174">
        <v>14</v>
      </c>
      <c r="DI41" s="174">
        <v>14</v>
      </c>
      <c r="DJ41" s="100">
        <f t="shared" si="30"/>
        <v>1541</v>
      </c>
      <c r="DK41" s="308" t="str">
        <f>CY41</f>
        <v>MARTES</v>
      </c>
      <c r="DL41" s="310">
        <f>CZ41</f>
        <v>42570</v>
      </c>
      <c r="DM41" s="102">
        <v>11</v>
      </c>
      <c r="DN41" s="74">
        <f t="shared" si="31"/>
        <v>41.25</v>
      </c>
      <c r="DO41" s="1">
        <v>78</v>
      </c>
      <c r="DP41" s="74">
        <f t="shared" si="32"/>
        <v>292.5</v>
      </c>
      <c r="DQ41" s="1">
        <v>515</v>
      </c>
      <c r="DR41" s="74">
        <f t="shared" si="33"/>
        <v>3862.5</v>
      </c>
      <c r="DS41" s="1"/>
      <c r="DT41" s="1">
        <v>4</v>
      </c>
      <c r="DU41" s="110">
        <f t="shared" si="34"/>
        <v>4</v>
      </c>
      <c r="DV41" s="108">
        <f t="shared" si="35"/>
        <v>1049.0625</v>
      </c>
    </row>
    <row r="42" spans="2:126" ht="19.5" thickBot="1" x14ac:dyDescent="0.3">
      <c r="AS42" s="152" t="s">
        <v>81</v>
      </c>
      <c r="AT42" s="150"/>
      <c r="AU42" s="150"/>
      <c r="AV42" s="151">
        <f>'[4]JUL 16'!$J$37</f>
        <v>25178</v>
      </c>
      <c r="AW42" s="151">
        <f>'[4]JUL 16'!$K$37</f>
        <v>17043</v>
      </c>
      <c r="AX42" s="151"/>
      <c r="AY42" s="151">
        <f>'[4]JUL 16'!$M$37</f>
        <v>0</v>
      </c>
      <c r="AZ42" s="151">
        <f>'[4]JUL 16'!$N$37</f>
        <v>4405</v>
      </c>
      <c r="BA42" s="164">
        <f t="shared" si="43"/>
        <v>46626</v>
      </c>
      <c r="BC42" s="309"/>
      <c r="BD42" s="313"/>
      <c r="BE42" s="135">
        <v>1161</v>
      </c>
      <c r="BF42" s="82">
        <f t="shared" si="36"/>
        <v>4063.5</v>
      </c>
      <c r="BG42" s="79">
        <v>453</v>
      </c>
      <c r="BH42" s="82">
        <f t="shared" si="14"/>
        <v>1585.5</v>
      </c>
      <c r="BI42" s="79">
        <v>5917</v>
      </c>
      <c r="BJ42" s="82">
        <f t="shared" si="15"/>
        <v>41419</v>
      </c>
      <c r="BK42" s="79">
        <v>27</v>
      </c>
      <c r="BL42" s="174">
        <v>27</v>
      </c>
      <c r="BM42" s="174">
        <v>28</v>
      </c>
      <c r="BN42" s="119">
        <f t="shared" si="9"/>
        <v>1681</v>
      </c>
      <c r="BO42" s="309"/>
      <c r="BP42" s="315"/>
      <c r="BQ42" s="99">
        <v>1181</v>
      </c>
      <c r="BR42" s="83">
        <f t="shared" si="16"/>
        <v>4133.5</v>
      </c>
      <c r="BS42" s="174">
        <v>320</v>
      </c>
      <c r="BT42" s="83">
        <f t="shared" si="39"/>
        <v>1120</v>
      </c>
      <c r="BU42" s="174">
        <v>7121</v>
      </c>
      <c r="BV42" s="83">
        <f t="shared" si="40"/>
        <v>49847</v>
      </c>
      <c r="BW42" s="174">
        <v>27</v>
      </c>
      <c r="BX42" s="174">
        <v>24</v>
      </c>
      <c r="BY42" s="174">
        <v>27</v>
      </c>
      <c r="BZ42" s="100">
        <f t="shared" si="10"/>
        <v>2040.7592592592594</v>
      </c>
      <c r="CA42" s="309"/>
      <c r="CB42" s="317"/>
      <c r="CC42" s="99">
        <v>729</v>
      </c>
      <c r="CD42" s="74">
        <f t="shared" si="19"/>
        <v>2187</v>
      </c>
      <c r="CE42" s="174">
        <v>270</v>
      </c>
      <c r="CF42" s="74">
        <f t="shared" si="20"/>
        <v>810</v>
      </c>
      <c r="CG42" s="174">
        <v>3301</v>
      </c>
      <c r="CH42" s="74">
        <f t="shared" si="21"/>
        <v>19806</v>
      </c>
      <c r="CI42" s="174">
        <v>19</v>
      </c>
      <c r="CJ42" s="174">
        <v>16</v>
      </c>
      <c r="CK42" s="174">
        <v>18</v>
      </c>
      <c r="CL42" s="100">
        <f t="shared" si="22"/>
        <v>1266.8333333333333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545</v>
      </c>
      <c r="DB42" s="83">
        <f t="shared" si="27"/>
        <v>1907.5</v>
      </c>
      <c r="DC42" s="174">
        <v>98</v>
      </c>
      <c r="DD42" s="83">
        <f t="shared" si="28"/>
        <v>343</v>
      </c>
      <c r="DE42" s="174">
        <v>3027</v>
      </c>
      <c r="DF42" s="83">
        <f t="shared" si="29"/>
        <v>21189</v>
      </c>
      <c r="DG42" s="174">
        <v>14</v>
      </c>
      <c r="DH42" s="174">
        <v>14</v>
      </c>
      <c r="DI42" s="174">
        <v>14</v>
      </c>
      <c r="DJ42" s="100">
        <f t="shared" si="30"/>
        <v>1674.25</v>
      </c>
      <c r="DK42" s="309"/>
      <c r="DL42" s="311"/>
      <c r="DM42" s="102">
        <v>7</v>
      </c>
      <c r="DN42" s="74">
        <f t="shared" si="31"/>
        <v>26.25</v>
      </c>
      <c r="DO42" s="1">
        <v>154</v>
      </c>
      <c r="DP42" s="74">
        <f t="shared" si="32"/>
        <v>577.5</v>
      </c>
      <c r="DQ42" s="1">
        <v>543</v>
      </c>
      <c r="DR42" s="74">
        <f t="shared" si="33"/>
        <v>4072.5</v>
      </c>
      <c r="DS42" s="1">
        <v>4</v>
      </c>
      <c r="DT42" s="1">
        <v>4</v>
      </c>
      <c r="DU42" s="110">
        <f t="shared" si="34"/>
        <v>4</v>
      </c>
      <c r="DV42" s="108">
        <f t="shared" si="35"/>
        <v>1169.0625</v>
      </c>
    </row>
    <row r="43" spans="2:126" ht="24" thickBot="1" x14ac:dyDescent="0.3">
      <c r="H43">
        <f>H41/6</f>
        <v>0</v>
      </c>
      <c r="I43">
        <f>I41/6</f>
        <v>104750.33333333333</v>
      </c>
      <c r="J43">
        <f t="shared" si="44"/>
        <v>104750.33333333333</v>
      </c>
      <c r="K43">
        <f>K41/3</f>
        <v>47396.5</v>
      </c>
      <c r="L43">
        <f>L41/3</f>
        <v>141921.66666666666</v>
      </c>
      <c r="AS43" s="328" t="s">
        <v>29</v>
      </c>
      <c r="AT43" s="329"/>
      <c r="AU43" s="330"/>
      <c r="AV43" s="218">
        <f>SUM(AV37:AV42)</f>
        <v>401933</v>
      </c>
      <c r="AW43" s="218">
        <f>SUM(AW37:AW42)</f>
        <v>465076</v>
      </c>
      <c r="AX43" s="218">
        <f t="shared" ref="AX43:AZ43" si="45">SUM(AX37:AX42)</f>
        <v>227625</v>
      </c>
      <c r="AY43" s="218">
        <f t="shared" si="45"/>
        <v>0</v>
      </c>
      <c r="AZ43" s="218">
        <f t="shared" si="45"/>
        <v>169858</v>
      </c>
      <c r="BA43" s="253">
        <f>SUM(AV43:AZ43)</f>
        <v>1264492</v>
      </c>
      <c r="BC43" s="308" t="str">
        <f>C24</f>
        <v>MIÉRCOLES</v>
      </c>
      <c r="BD43" s="312">
        <f>AU24</f>
        <v>42571</v>
      </c>
      <c r="BE43" s="135">
        <v>1222</v>
      </c>
      <c r="BF43" s="82">
        <f t="shared" si="36"/>
        <v>4277</v>
      </c>
      <c r="BG43" s="79">
        <v>381</v>
      </c>
      <c r="BH43" s="82">
        <f t="shared" si="14"/>
        <v>1333.5</v>
      </c>
      <c r="BI43" s="79">
        <v>4891</v>
      </c>
      <c r="BJ43" s="82">
        <f t="shared" si="15"/>
        <v>34237</v>
      </c>
      <c r="BK43" s="79"/>
      <c r="BL43" s="174">
        <v>23</v>
      </c>
      <c r="BM43" s="174">
        <v>24</v>
      </c>
      <c r="BN43" s="119">
        <f t="shared" si="9"/>
        <v>1660.3125</v>
      </c>
      <c r="BO43" s="308" t="str">
        <f>BC43</f>
        <v>MIÉRCOLES</v>
      </c>
      <c r="BP43" s="314">
        <f>BD43</f>
        <v>42571</v>
      </c>
      <c r="BQ43" s="99">
        <v>1524</v>
      </c>
      <c r="BR43" s="83">
        <f t="shared" si="16"/>
        <v>5334</v>
      </c>
      <c r="BS43" s="174">
        <v>304</v>
      </c>
      <c r="BT43" s="83">
        <f t="shared" si="39"/>
        <v>1064</v>
      </c>
      <c r="BU43" s="174">
        <v>7820</v>
      </c>
      <c r="BV43" s="83">
        <f t="shared" si="40"/>
        <v>54740</v>
      </c>
      <c r="BW43" s="174"/>
      <c r="BX43" s="174">
        <v>28</v>
      </c>
      <c r="BY43" s="174">
        <v>27</v>
      </c>
      <c r="BZ43" s="100">
        <f t="shared" si="10"/>
        <v>2264.3703703703704</v>
      </c>
      <c r="CA43" s="308" t="str">
        <f>BO43</f>
        <v>MIÉRCOLES</v>
      </c>
      <c r="CB43" s="316">
        <f>BP43</f>
        <v>42571</v>
      </c>
      <c r="CC43" s="99">
        <v>817</v>
      </c>
      <c r="CD43" s="74">
        <f t="shared" si="19"/>
        <v>2451</v>
      </c>
      <c r="CE43" s="174">
        <v>401</v>
      </c>
      <c r="CF43" s="74">
        <f t="shared" si="20"/>
        <v>1203</v>
      </c>
      <c r="CG43" s="174">
        <v>3589</v>
      </c>
      <c r="CH43" s="74">
        <f t="shared" si="21"/>
        <v>21534</v>
      </c>
      <c r="CI43" s="174"/>
      <c r="CJ43" s="174">
        <v>17</v>
      </c>
      <c r="CK43" s="174">
        <v>17</v>
      </c>
      <c r="CL43" s="100">
        <f t="shared" si="22"/>
        <v>1481.6470588235295</v>
      </c>
      <c r="CM43" s="308" t="str">
        <f>CA43</f>
        <v>MIÉRCOLES</v>
      </c>
      <c r="CN43" s="318">
        <f>CB43</f>
        <v>42571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MIÉRCOLES</v>
      </c>
      <c r="CZ43" s="306">
        <f>CN43</f>
        <v>42571</v>
      </c>
      <c r="DA43" s="99">
        <v>537</v>
      </c>
      <c r="DB43" s="83">
        <f t="shared" si="27"/>
        <v>1879.5</v>
      </c>
      <c r="DC43" s="174">
        <v>66</v>
      </c>
      <c r="DD43" s="83">
        <f t="shared" si="28"/>
        <v>231</v>
      </c>
      <c r="DE43" s="174">
        <v>2555</v>
      </c>
      <c r="DF43" s="83">
        <f t="shared" si="29"/>
        <v>17885</v>
      </c>
      <c r="DG43" s="174"/>
      <c r="DH43" s="174">
        <v>13</v>
      </c>
      <c r="DI43" s="174">
        <v>13</v>
      </c>
      <c r="DJ43" s="100">
        <f t="shared" si="30"/>
        <v>1538.1153846153845</v>
      </c>
      <c r="DK43" s="308" t="str">
        <f>CY43</f>
        <v>MIÉRCOLES</v>
      </c>
      <c r="DL43" s="310">
        <f>CZ43</f>
        <v>42571</v>
      </c>
      <c r="DM43" s="102">
        <v>8</v>
      </c>
      <c r="DN43" s="74">
        <f t="shared" si="31"/>
        <v>30</v>
      </c>
      <c r="DO43" s="1">
        <v>116</v>
      </c>
      <c r="DP43" s="74">
        <f t="shared" si="32"/>
        <v>435</v>
      </c>
      <c r="DQ43" s="1">
        <v>500</v>
      </c>
      <c r="DR43" s="74">
        <f t="shared" si="33"/>
        <v>3750</v>
      </c>
      <c r="DS43" s="1"/>
      <c r="DT43" s="1">
        <v>4</v>
      </c>
      <c r="DU43" s="110">
        <f t="shared" si="34"/>
        <v>4</v>
      </c>
      <c r="DV43" s="108">
        <f t="shared" si="35"/>
        <v>1053.75</v>
      </c>
    </row>
    <row r="44" spans="2:126" ht="16.5" thickBot="1" x14ac:dyDescent="0.3">
      <c r="AS44" s="19"/>
      <c r="AT44" s="19"/>
      <c r="AU44" s="19"/>
      <c r="AV44" s="331">
        <f>AV43+AW43+AX43</f>
        <v>1094634</v>
      </c>
      <c r="AW44" s="332"/>
      <c r="AX44" s="333"/>
      <c r="AY44" s="331">
        <f>AY43+AZ43</f>
        <v>169858</v>
      </c>
      <c r="AZ44" s="333"/>
      <c r="BA44" s="211"/>
      <c r="BC44" s="309"/>
      <c r="BD44" s="313"/>
      <c r="BE44" s="135">
        <v>1036</v>
      </c>
      <c r="BF44" s="82">
        <f t="shared" si="36"/>
        <v>3626</v>
      </c>
      <c r="BG44" s="79">
        <v>481</v>
      </c>
      <c r="BH44" s="82">
        <f t="shared" si="14"/>
        <v>1683.5</v>
      </c>
      <c r="BI44" s="79">
        <v>5180</v>
      </c>
      <c r="BJ44" s="82">
        <f t="shared" si="15"/>
        <v>36260</v>
      </c>
      <c r="BK44" s="79">
        <v>26</v>
      </c>
      <c r="BL44" s="174">
        <v>27</v>
      </c>
      <c r="BM44" s="174">
        <v>24</v>
      </c>
      <c r="BN44" s="119">
        <f t="shared" si="9"/>
        <v>1732.0625</v>
      </c>
      <c r="BO44" s="309"/>
      <c r="BP44" s="315"/>
      <c r="BQ44" s="99">
        <v>1201</v>
      </c>
      <c r="BR44" s="83">
        <f t="shared" si="16"/>
        <v>4203.5</v>
      </c>
      <c r="BS44" s="174">
        <v>291</v>
      </c>
      <c r="BT44" s="83">
        <f t="shared" si="39"/>
        <v>1018.5</v>
      </c>
      <c r="BU44" s="174">
        <v>6806</v>
      </c>
      <c r="BV44" s="83">
        <f t="shared" si="40"/>
        <v>47642</v>
      </c>
      <c r="BW44" s="174">
        <v>29</v>
      </c>
      <c r="BX44" s="174">
        <v>25</v>
      </c>
      <c r="BY44" s="174">
        <v>27</v>
      </c>
      <c r="BZ44" s="100">
        <f t="shared" si="10"/>
        <v>1957.9259259259259</v>
      </c>
      <c r="CA44" s="309"/>
      <c r="CB44" s="317"/>
      <c r="CC44" s="99">
        <v>653</v>
      </c>
      <c r="CD44" s="74">
        <f t="shared" si="19"/>
        <v>1959</v>
      </c>
      <c r="CE44" s="174">
        <v>232</v>
      </c>
      <c r="CF44" s="74">
        <f t="shared" si="20"/>
        <v>696</v>
      </c>
      <c r="CG44" s="174">
        <v>3237</v>
      </c>
      <c r="CH44" s="74">
        <f t="shared" si="21"/>
        <v>19422</v>
      </c>
      <c r="CI44" s="174">
        <v>19</v>
      </c>
      <c r="CJ44" s="174">
        <v>14</v>
      </c>
      <c r="CK44" s="174">
        <v>17</v>
      </c>
      <c r="CL44" s="100">
        <f t="shared" si="22"/>
        <v>1298.6470588235295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491</v>
      </c>
      <c r="DB44" s="83">
        <f t="shared" si="27"/>
        <v>1718.5</v>
      </c>
      <c r="DC44" s="174">
        <v>74</v>
      </c>
      <c r="DD44" s="83">
        <f t="shared" si="28"/>
        <v>259</v>
      </c>
      <c r="DE44" s="174">
        <v>2809</v>
      </c>
      <c r="DF44" s="83">
        <f t="shared" si="29"/>
        <v>19663</v>
      </c>
      <c r="DG44" s="174">
        <v>13</v>
      </c>
      <c r="DH44" s="174">
        <v>13</v>
      </c>
      <c r="DI44" s="174">
        <v>13</v>
      </c>
      <c r="DJ44" s="100">
        <f t="shared" si="30"/>
        <v>1664.6538461538462</v>
      </c>
      <c r="DK44" s="309"/>
      <c r="DL44" s="311"/>
      <c r="DM44" s="102">
        <v>5</v>
      </c>
      <c r="DN44" s="74">
        <f t="shared" si="31"/>
        <v>18.75</v>
      </c>
      <c r="DO44" s="1">
        <v>138</v>
      </c>
      <c r="DP44" s="74">
        <f t="shared" si="32"/>
        <v>517.5</v>
      </c>
      <c r="DQ44" s="1">
        <v>587</v>
      </c>
      <c r="DR44" s="74">
        <f t="shared" si="33"/>
        <v>4402.5</v>
      </c>
      <c r="DS44" s="1">
        <v>4</v>
      </c>
      <c r="DT44" s="1">
        <v>4</v>
      </c>
      <c r="DU44" s="110">
        <f t="shared" si="34"/>
        <v>4</v>
      </c>
      <c r="DV44" s="108">
        <f t="shared" si="35"/>
        <v>1234.6875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1094634</v>
      </c>
      <c r="AY45" s="192"/>
      <c r="AZ45" s="192">
        <f>AY44</f>
        <v>169858</v>
      </c>
      <c r="BA45" s="212">
        <f>SUM(BA37:BA42)-BA43</f>
        <v>0</v>
      </c>
      <c r="BC45" s="308" t="str">
        <f>C25</f>
        <v>JUEVES</v>
      </c>
      <c r="BD45" s="312">
        <f>AU25</f>
        <v>42572</v>
      </c>
      <c r="BE45" s="135">
        <v>1352</v>
      </c>
      <c r="BF45" s="82">
        <f t="shared" si="36"/>
        <v>4732</v>
      </c>
      <c r="BG45" s="79">
        <v>381</v>
      </c>
      <c r="BH45" s="82">
        <f t="shared" si="14"/>
        <v>1333.5</v>
      </c>
      <c r="BI45" s="79">
        <v>5290</v>
      </c>
      <c r="BJ45" s="82">
        <f t="shared" si="15"/>
        <v>37030</v>
      </c>
      <c r="BK45" s="79"/>
      <c r="BL45" s="174">
        <v>27</v>
      </c>
      <c r="BM45" s="174">
        <v>27</v>
      </c>
      <c r="BN45" s="119">
        <f t="shared" si="9"/>
        <v>1596.1296296296296</v>
      </c>
      <c r="BO45" s="308" t="str">
        <f>BC45</f>
        <v>JUEVES</v>
      </c>
      <c r="BP45" s="314">
        <f>BD45</f>
        <v>42572</v>
      </c>
      <c r="BQ45" s="99">
        <v>1443</v>
      </c>
      <c r="BR45" s="83">
        <f t="shared" si="16"/>
        <v>5050.5</v>
      </c>
      <c r="BS45" s="174">
        <v>363</v>
      </c>
      <c r="BT45" s="83">
        <f t="shared" si="39"/>
        <v>1270.5</v>
      </c>
      <c r="BU45" s="174">
        <v>7543</v>
      </c>
      <c r="BV45" s="83">
        <f t="shared" si="40"/>
        <v>52801</v>
      </c>
      <c r="BW45" s="174"/>
      <c r="BX45" s="174">
        <v>30</v>
      </c>
      <c r="BY45" s="174">
        <v>30</v>
      </c>
      <c r="BZ45" s="100">
        <f t="shared" si="10"/>
        <v>1970.7333333333333</v>
      </c>
      <c r="CA45" s="308" t="str">
        <f>BO45</f>
        <v>JUEVES</v>
      </c>
      <c r="CB45" s="316">
        <f>BP45</f>
        <v>42572</v>
      </c>
      <c r="CC45" s="99">
        <v>860</v>
      </c>
      <c r="CD45" s="74">
        <f t="shared" si="19"/>
        <v>2580</v>
      </c>
      <c r="CE45" s="174">
        <v>222</v>
      </c>
      <c r="CF45" s="74">
        <f t="shared" si="20"/>
        <v>666</v>
      </c>
      <c r="CG45" s="174">
        <v>3485</v>
      </c>
      <c r="CH45" s="74">
        <f t="shared" si="21"/>
        <v>20910</v>
      </c>
      <c r="CI45" s="174"/>
      <c r="CJ45" s="174">
        <v>17</v>
      </c>
      <c r="CK45" s="174">
        <v>17</v>
      </c>
      <c r="CL45" s="100">
        <f t="shared" si="22"/>
        <v>1420.9411764705883</v>
      </c>
      <c r="CM45" s="308" t="str">
        <f>CA45</f>
        <v>JUEVES</v>
      </c>
      <c r="CN45" s="318">
        <f>CB45</f>
        <v>42572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JUEVES</v>
      </c>
      <c r="CZ45" s="306">
        <f>CN45</f>
        <v>42572</v>
      </c>
      <c r="DA45" s="99">
        <v>584</v>
      </c>
      <c r="DB45" s="83">
        <f t="shared" si="27"/>
        <v>2044</v>
      </c>
      <c r="DC45" s="174">
        <v>54</v>
      </c>
      <c r="DD45" s="83">
        <f t="shared" si="28"/>
        <v>189</v>
      </c>
      <c r="DE45" s="174">
        <v>2906</v>
      </c>
      <c r="DF45" s="83">
        <f t="shared" si="29"/>
        <v>20342</v>
      </c>
      <c r="DG45" s="174"/>
      <c r="DH45" s="174">
        <v>14</v>
      </c>
      <c r="DI45" s="174">
        <v>14</v>
      </c>
      <c r="DJ45" s="100">
        <f t="shared" si="30"/>
        <v>1612.5</v>
      </c>
      <c r="DK45" s="308" t="str">
        <f>CY45</f>
        <v>JUEVES</v>
      </c>
      <c r="DL45" s="310">
        <f>CZ45</f>
        <v>42572</v>
      </c>
      <c r="DM45" s="102">
        <v>18</v>
      </c>
      <c r="DN45" s="74">
        <f t="shared" si="31"/>
        <v>67.5</v>
      </c>
      <c r="DO45" s="1">
        <v>122</v>
      </c>
      <c r="DP45" s="74">
        <f t="shared" si="32"/>
        <v>457.5</v>
      </c>
      <c r="DQ45" s="1">
        <v>519</v>
      </c>
      <c r="DR45" s="74">
        <f t="shared" si="33"/>
        <v>3892.5</v>
      </c>
      <c r="DS45" s="1"/>
      <c r="DT45" s="1">
        <v>4</v>
      </c>
      <c r="DU45" s="110">
        <f t="shared" si="34"/>
        <v>4</v>
      </c>
      <c r="DV45" s="108">
        <f t="shared" si="35"/>
        <v>1104.375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1105</v>
      </c>
      <c r="BF46" s="82">
        <f t="shared" si="36"/>
        <v>3867.5</v>
      </c>
      <c r="BG46" s="79">
        <v>487</v>
      </c>
      <c r="BH46" s="82">
        <f t="shared" si="14"/>
        <v>1704.5</v>
      </c>
      <c r="BI46" s="79">
        <v>5684</v>
      </c>
      <c r="BJ46" s="82">
        <f t="shared" si="15"/>
        <v>39788</v>
      </c>
      <c r="BK46" s="79">
        <v>30</v>
      </c>
      <c r="BL46" s="174">
        <v>30</v>
      </c>
      <c r="BM46" s="174">
        <v>27</v>
      </c>
      <c r="BN46" s="119">
        <f t="shared" si="9"/>
        <v>1680</v>
      </c>
      <c r="BO46" s="309"/>
      <c r="BP46" s="315"/>
      <c r="BQ46" s="99">
        <v>1017</v>
      </c>
      <c r="BR46" s="83">
        <f t="shared" si="16"/>
        <v>3559.5</v>
      </c>
      <c r="BS46" s="174">
        <v>285</v>
      </c>
      <c r="BT46" s="83">
        <f t="shared" si="39"/>
        <v>997.5</v>
      </c>
      <c r="BU46" s="174">
        <v>6444</v>
      </c>
      <c r="BV46" s="83">
        <f t="shared" si="40"/>
        <v>45108</v>
      </c>
      <c r="BW46" s="174">
        <v>30</v>
      </c>
      <c r="BX46" s="174">
        <v>22</v>
      </c>
      <c r="BY46" s="174">
        <v>30</v>
      </c>
      <c r="BZ46" s="100">
        <f t="shared" si="10"/>
        <v>1655.5</v>
      </c>
      <c r="CA46" s="309"/>
      <c r="CB46" s="317"/>
      <c r="CC46" s="99">
        <v>643</v>
      </c>
      <c r="CD46" s="74">
        <f t="shared" si="19"/>
        <v>1929</v>
      </c>
      <c r="CE46" s="174">
        <v>180</v>
      </c>
      <c r="CF46" s="74">
        <f t="shared" si="20"/>
        <v>540</v>
      </c>
      <c r="CG46" s="174">
        <v>3076</v>
      </c>
      <c r="CH46" s="74">
        <f t="shared" si="21"/>
        <v>18456</v>
      </c>
      <c r="CI46" s="174">
        <v>18</v>
      </c>
      <c r="CJ46" s="174">
        <v>14</v>
      </c>
      <c r="CK46" s="174">
        <v>17</v>
      </c>
      <c r="CL46" s="100">
        <f t="shared" si="22"/>
        <v>1230.8823529411766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482</v>
      </c>
      <c r="DB46" s="83">
        <f t="shared" si="27"/>
        <v>1687</v>
      </c>
      <c r="DC46" s="174">
        <v>95</v>
      </c>
      <c r="DD46" s="83">
        <f t="shared" si="28"/>
        <v>332.5</v>
      </c>
      <c r="DE46" s="174">
        <v>2654</v>
      </c>
      <c r="DF46" s="83">
        <f t="shared" si="29"/>
        <v>18578</v>
      </c>
      <c r="DG46" s="174">
        <v>14</v>
      </c>
      <c r="DH46" s="174">
        <v>13</v>
      </c>
      <c r="DI46" s="174">
        <v>14</v>
      </c>
      <c r="DJ46" s="100">
        <f t="shared" si="30"/>
        <v>1471.25</v>
      </c>
      <c r="DK46" s="309"/>
      <c r="DL46" s="311"/>
      <c r="DM46" s="102">
        <v>17</v>
      </c>
      <c r="DN46" s="74">
        <f t="shared" si="31"/>
        <v>63.75</v>
      </c>
      <c r="DO46" s="1">
        <v>92</v>
      </c>
      <c r="DP46" s="74">
        <f t="shared" si="32"/>
        <v>345</v>
      </c>
      <c r="DQ46" s="1">
        <v>502</v>
      </c>
      <c r="DR46" s="74">
        <f t="shared" si="33"/>
        <v>3765</v>
      </c>
      <c r="DS46" s="1">
        <v>4</v>
      </c>
      <c r="DT46" s="1">
        <v>4</v>
      </c>
      <c r="DU46" s="110">
        <f t="shared" si="34"/>
        <v>4</v>
      </c>
      <c r="DV46" s="108">
        <f t="shared" si="35"/>
        <v>1043.4375</v>
      </c>
    </row>
    <row r="47" spans="2:126" ht="21.75" thickBot="1" x14ac:dyDescent="0.4">
      <c r="H47">
        <f>H39/6</f>
        <v>0</v>
      </c>
      <c r="I47">
        <f>I39/6</f>
        <v>58889.833333333336</v>
      </c>
      <c r="J47">
        <f t="shared" si="44"/>
        <v>58889.833333333336</v>
      </c>
      <c r="K47">
        <f>K39/3</f>
        <v>21726.5</v>
      </c>
      <c r="L47">
        <f>L39/3</f>
        <v>78335.833333333328</v>
      </c>
      <c r="AS47" s="222" t="s">
        <v>73</v>
      </c>
      <c r="AT47" s="18"/>
      <c r="AU47" s="18"/>
      <c r="AX47" s="223" t="str">
        <f>AZ1</f>
        <v>GDL</v>
      </c>
      <c r="AY47" s="71"/>
      <c r="AZ47" s="70"/>
      <c r="BA47" s="17"/>
      <c r="BC47" s="308" t="str">
        <f>C26</f>
        <v>VIERNES</v>
      </c>
      <c r="BD47" s="312">
        <f>AU26</f>
        <v>42573</v>
      </c>
      <c r="BE47" s="135">
        <v>1217</v>
      </c>
      <c r="BF47" s="82">
        <f t="shared" si="36"/>
        <v>4259.5</v>
      </c>
      <c r="BG47" s="79">
        <v>301</v>
      </c>
      <c r="BH47" s="82">
        <f t="shared" si="14"/>
        <v>1053.5</v>
      </c>
      <c r="BI47" s="79">
        <v>4977</v>
      </c>
      <c r="BJ47" s="82">
        <f t="shared" si="15"/>
        <v>34839</v>
      </c>
      <c r="BK47" s="79"/>
      <c r="BL47" s="174">
        <v>26</v>
      </c>
      <c r="BM47" s="174">
        <v>27</v>
      </c>
      <c r="BN47" s="119">
        <f t="shared" si="9"/>
        <v>1487.1111111111111</v>
      </c>
      <c r="BO47" s="308" t="str">
        <f>BC47</f>
        <v>VIERNES</v>
      </c>
      <c r="BP47" s="314">
        <f>BD47</f>
        <v>42573</v>
      </c>
      <c r="BQ47" s="99">
        <v>1329</v>
      </c>
      <c r="BR47" s="83">
        <f t="shared" si="16"/>
        <v>4651.5</v>
      </c>
      <c r="BS47" s="174">
        <v>283</v>
      </c>
      <c r="BT47" s="83">
        <f t="shared" si="39"/>
        <v>990.5</v>
      </c>
      <c r="BU47" s="174">
        <v>7426</v>
      </c>
      <c r="BV47" s="83">
        <f t="shared" si="40"/>
        <v>51982</v>
      </c>
      <c r="BW47" s="174"/>
      <c r="BX47" s="174">
        <v>26</v>
      </c>
      <c r="BY47" s="174">
        <v>28</v>
      </c>
      <c r="BZ47" s="100">
        <f t="shared" si="10"/>
        <v>2058</v>
      </c>
      <c r="CA47" s="308" t="str">
        <f>BO47</f>
        <v>VIERNES</v>
      </c>
      <c r="CB47" s="316">
        <f>BP47</f>
        <v>42573</v>
      </c>
      <c r="CC47" s="99">
        <v>758</v>
      </c>
      <c r="CD47" s="74">
        <f t="shared" si="19"/>
        <v>2274</v>
      </c>
      <c r="CE47" s="174">
        <v>268</v>
      </c>
      <c r="CF47" s="74">
        <f t="shared" si="20"/>
        <v>804</v>
      </c>
      <c r="CG47" s="174">
        <v>3549</v>
      </c>
      <c r="CH47" s="74">
        <f t="shared" si="21"/>
        <v>21294</v>
      </c>
      <c r="CI47" s="174"/>
      <c r="CJ47" s="174">
        <v>18</v>
      </c>
      <c r="CK47" s="174">
        <v>18</v>
      </c>
      <c r="CL47" s="100">
        <f t="shared" si="22"/>
        <v>1354</v>
      </c>
      <c r="CM47" s="308" t="str">
        <f>CA47</f>
        <v>VIERNES</v>
      </c>
      <c r="CN47" s="318">
        <f>CB47</f>
        <v>42573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VIERNES</v>
      </c>
      <c r="CZ47" s="306">
        <f>CN47</f>
        <v>42573</v>
      </c>
      <c r="DA47" s="99">
        <v>556</v>
      </c>
      <c r="DB47" s="83">
        <f t="shared" si="27"/>
        <v>1946</v>
      </c>
      <c r="DC47" s="174">
        <v>67</v>
      </c>
      <c r="DD47" s="83">
        <f t="shared" si="28"/>
        <v>234.5</v>
      </c>
      <c r="DE47" s="174">
        <v>2630</v>
      </c>
      <c r="DF47" s="83">
        <f t="shared" si="29"/>
        <v>18410</v>
      </c>
      <c r="DG47" s="174"/>
      <c r="DH47" s="174">
        <v>13</v>
      </c>
      <c r="DI47" s="174">
        <v>13</v>
      </c>
      <c r="DJ47" s="100">
        <f t="shared" si="30"/>
        <v>1583.8846153846155</v>
      </c>
      <c r="DK47" s="308" t="str">
        <f>CY47</f>
        <v>VIERNES</v>
      </c>
      <c r="DL47" s="310">
        <f>CZ47</f>
        <v>42573</v>
      </c>
      <c r="DM47" s="102">
        <v>9</v>
      </c>
      <c r="DN47" s="74">
        <f t="shared" si="31"/>
        <v>33.75</v>
      </c>
      <c r="DO47" s="1">
        <v>168</v>
      </c>
      <c r="DP47" s="74">
        <f t="shared" si="32"/>
        <v>630</v>
      </c>
      <c r="DQ47" s="1">
        <v>464</v>
      </c>
      <c r="DR47" s="74">
        <f t="shared" si="33"/>
        <v>3480</v>
      </c>
      <c r="DS47" s="1"/>
      <c r="DT47" s="1">
        <v>4</v>
      </c>
      <c r="DU47" s="110">
        <f t="shared" si="34"/>
        <v>4</v>
      </c>
      <c r="DV47" s="108">
        <f t="shared" si="35"/>
        <v>1035.9375</v>
      </c>
    </row>
    <row r="48" spans="2:126" ht="19.5" thickBot="1" x14ac:dyDescent="0.35">
      <c r="AS48" s="350" t="str">
        <f>AS2</f>
        <v>JULIO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>
        <v>1118</v>
      </c>
      <c r="BF48" s="82">
        <f t="shared" si="36"/>
        <v>3913</v>
      </c>
      <c r="BG48" s="79">
        <v>489</v>
      </c>
      <c r="BH48" s="82">
        <f t="shared" si="14"/>
        <v>1711.5</v>
      </c>
      <c r="BI48" s="79">
        <v>5680</v>
      </c>
      <c r="BJ48" s="82">
        <f t="shared" si="15"/>
        <v>39760</v>
      </c>
      <c r="BK48" s="79">
        <v>29</v>
      </c>
      <c r="BL48" s="174">
        <v>28</v>
      </c>
      <c r="BM48" s="174">
        <v>27</v>
      </c>
      <c r="BN48" s="119">
        <f t="shared" si="9"/>
        <v>1680.9074074074074</v>
      </c>
      <c r="BO48" s="309"/>
      <c r="BP48" s="315"/>
      <c r="BQ48" s="99">
        <v>1165</v>
      </c>
      <c r="BR48" s="83">
        <f t="shared" si="16"/>
        <v>4077.5</v>
      </c>
      <c r="BS48" s="174">
        <v>400</v>
      </c>
      <c r="BT48" s="83">
        <f t="shared" si="39"/>
        <v>1400</v>
      </c>
      <c r="BU48" s="174">
        <v>7097</v>
      </c>
      <c r="BV48" s="83">
        <f t="shared" si="40"/>
        <v>49679</v>
      </c>
      <c r="BW48" s="174">
        <v>28</v>
      </c>
      <c r="BX48" s="174">
        <v>22</v>
      </c>
      <c r="BY48" s="174">
        <v>28</v>
      </c>
      <c r="BZ48" s="100">
        <f t="shared" si="10"/>
        <v>1969.875</v>
      </c>
      <c r="CA48" s="309"/>
      <c r="CB48" s="317"/>
      <c r="CC48" s="99">
        <v>754</v>
      </c>
      <c r="CD48" s="74">
        <f t="shared" si="19"/>
        <v>2262</v>
      </c>
      <c r="CE48" s="174">
        <v>270</v>
      </c>
      <c r="CF48" s="74">
        <f t="shared" si="20"/>
        <v>810</v>
      </c>
      <c r="CG48" s="174">
        <v>3289</v>
      </c>
      <c r="CH48" s="74">
        <f t="shared" si="21"/>
        <v>19734</v>
      </c>
      <c r="CI48" s="174">
        <v>18</v>
      </c>
      <c r="CJ48" s="174">
        <v>14</v>
      </c>
      <c r="CK48" s="174">
        <v>18</v>
      </c>
      <c r="CL48" s="100">
        <f t="shared" si="22"/>
        <v>1267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470</v>
      </c>
      <c r="DB48" s="83">
        <f t="shared" si="27"/>
        <v>1645</v>
      </c>
      <c r="DC48" s="174">
        <v>74</v>
      </c>
      <c r="DD48" s="83">
        <f t="shared" si="28"/>
        <v>259</v>
      </c>
      <c r="DE48" s="174">
        <v>2766</v>
      </c>
      <c r="DF48" s="83">
        <f t="shared" si="29"/>
        <v>19362</v>
      </c>
      <c r="DG48" s="174">
        <v>13</v>
      </c>
      <c r="DH48" s="174">
        <v>12</v>
      </c>
      <c r="DI48" s="174">
        <v>13</v>
      </c>
      <c r="DJ48" s="100">
        <f t="shared" si="30"/>
        <v>1635.8461538461538</v>
      </c>
      <c r="DK48" s="309"/>
      <c r="DL48" s="311"/>
      <c r="DM48" s="102">
        <v>8</v>
      </c>
      <c r="DN48" s="74">
        <f t="shared" si="31"/>
        <v>30</v>
      </c>
      <c r="DO48" s="1">
        <v>100</v>
      </c>
      <c r="DP48" s="74">
        <f t="shared" si="32"/>
        <v>375</v>
      </c>
      <c r="DQ48" s="1">
        <v>449</v>
      </c>
      <c r="DR48" s="74">
        <f t="shared" si="33"/>
        <v>3367.5</v>
      </c>
      <c r="DS48" s="1">
        <v>4</v>
      </c>
      <c r="DT48" s="1">
        <v>4</v>
      </c>
      <c r="DU48" s="110">
        <f t="shared" si="34"/>
        <v>4</v>
      </c>
      <c r="DV48" s="108">
        <f t="shared" si="35"/>
        <v>943.125</v>
      </c>
    </row>
    <row r="49" spans="8:126" ht="19.5" thickBot="1" x14ac:dyDescent="0.3">
      <c r="H49">
        <f>H43/21</f>
        <v>0</v>
      </c>
      <c r="I49">
        <f>I43/21</f>
        <v>4988.1111111111113</v>
      </c>
      <c r="J49">
        <f t="shared" si="44"/>
        <v>4988.1111111111113</v>
      </c>
      <c r="K49">
        <f>K43/21</f>
        <v>2256.9761904761904</v>
      </c>
      <c r="L49">
        <f>L43/21</f>
        <v>6758.1746031746025</v>
      </c>
      <c r="AS49" s="327" t="s">
        <v>85</v>
      </c>
      <c r="AT49" s="327"/>
      <c r="AU49" s="327"/>
      <c r="AV49" s="224"/>
      <c r="AW49" s="224"/>
      <c r="AX49" s="224">
        <f>AX37*6</f>
        <v>1051608</v>
      </c>
      <c r="AY49" s="224"/>
      <c r="AZ49" s="225"/>
      <c r="BA49" s="155">
        <f t="shared" ref="BA49:BA54" si="46">SUM(AV49:AZ49)</f>
        <v>1051608</v>
      </c>
      <c r="BC49" s="308" t="str">
        <f>C27</f>
        <v>SÁBADO</v>
      </c>
      <c r="BD49" s="312">
        <f>AU27</f>
        <v>42574</v>
      </c>
      <c r="BE49" s="135">
        <v>664</v>
      </c>
      <c r="BF49" s="82">
        <f t="shared" si="36"/>
        <v>2324</v>
      </c>
      <c r="BG49" s="79">
        <v>268</v>
      </c>
      <c r="BH49" s="82">
        <f t="shared" si="14"/>
        <v>938</v>
      </c>
      <c r="BI49" s="79">
        <v>3555</v>
      </c>
      <c r="BJ49" s="82">
        <f t="shared" si="15"/>
        <v>24885</v>
      </c>
      <c r="BK49" s="79"/>
      <c r="BL49" s="174">
        <v>18</v>
      </c>
      <c r="BM49" s="174">
        <v>18</v>
      </c>
      <c r="BN49" s="119">
        <f t="shared" si="9"/>
        <v>1563.7222222222222</v>
      </c>
      <c r="BO49" s="308" t="str">
        <f>BC49</f>
        <v>SÁBADO</v>
      </c>
      <c r="BP49" s="314">
        <f>BD49</f>
        <v>42574</v>
      </c>
      <c r="BQ49" s="99">
        <v>745</v>
      </c>
      <c r="BR49" s="83">
        <f t="shared" si="16"/>
        <v>2607.5</v>
      </c>
      <c r="BS49" s="174">
        <v>198</v>
      </c>
      <c r="BT49" s="83">
        <f t="shared" si="39"/>
        <v>693</v>
      </c>
      <c r="BU49" s="174">
        <v>4920</v>
      </c>
      <c r="BV49" s="83">
        <f t="shared" si="40"/>
        <v>34440</v>
      </c>
      <c r="BW49" s="174"/>
      <c r="BX49" s="174">
        <v>16</v>
      </c>
      <c r="BY49" s="174">
        <v>16</v>
      </c>
      <c r="BZ49" s="100">
        <f t="shared" si="10"/>
        <v>2358.78125</v>
      </c>
      <c r="CA49" s="308" t="str">
        <f>BO49</f>
        <v>SÁBADO</v>
      </c>
      <c r="CB49" s="316">
        <f>BP49</f>
        <v>42574</v>
      </c>
      <c r="CC49" s="99">
        <v>375</v>
      </c>
      <c r="CD49" s="74">
        <f t="shared" si="19"/>
        <v>1125</v>
      </c>
      <c r="CE49" s="174">
        <v>237</v>
      </c>
      <c r="CF49" s="74">
        <f t="shared" si="20"/>
        <v>711</v>
      </c>
      <c r="CG49" s="174">
        <v>2345</v>
      </c>
      <c r="CH49" s="74">
        <f t="shared" si="21"/>
        <v>14070</v>
      </c>
      <c r="CI49" s="174"/>
      <c r="CJ49" s="174">
        <v>10</v>
      </c>
      <c r="CK49" s="174">
        <v>10</v>
      </c>
      <c r="CL49" s="100">
        <f t="shared" si="22"/>
        <v>1590.6</v>
      </c>
      <c r="CM49" s="308" t="str">
        <f>CA49</f>
        <v>SÁBADO</v>
      </c>
      <c r="CN49" s="318">
        <f>CB49</f>
        <v>42574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SÁBADO</v>
      </c>
      <c r="CZ49" s="306">
        <f>CN49</f>
        <v>42574</v>
      </c>
      <c r="DA49" s="99">
        <v>289</v>
      </c>
      <c r="DB49" s="83">
        <f t="shared" si="27"/>
        <v>1011.5</v>
      </c>
      <c r="DC49" s="174">
        <v>66</v>
      </c>
      <c r="DD49" s="83">
        <f t="shared" si="28"/>
        <v>231</v>
      </c>
      <c r="DE49" s="174">
        <v>2038</v>
      </c>
      <c r="DF49" s="83">
        <f t="shared" si="29"/>
        <v>14266</v>
      </c>
      <c r="DG49" s="174"/>
      <c r="DH49" s="174">
        <v>11</v>
      </c>
      <c r="DI49" s="174">
        <v>11</v>
      </c>
      <c r="DJ49" s="100">
        <f t="shared" si="30"/>
        <v>1409.8636363636363</v>
      </c>
      <c r="DK49" s="308" t="str">
        <f>CY49</f>
        <v>SÁBADO</v>
      </c>
      <c r="DL49" s="310">
        <f>CZ49</f>
        <v>42574</v>
      </c>
      <c r="DM49" s="102">
        <v>8</v>
      </c>
      <c r="DN49" s="74">
        <f t="shared" si="31"/>
        <v>30</v>
      </c>
      <c r="DO49" s="1">
        <v>80</v>
      </c>
      <c r="DP49" s="74">
        <f t="shared" si="32"/>
        <v>300</v>
      </c>
      <c r="DQ49" s="1">
        <v>341</v>
      </c>
      <c r="DR49" s="74">
        <f t="shared" si="33"/>
        <v>2557.5</v>
      </c>
      <c r="DS49" s="1"/>
      <c r="DT49" s="1">
        <v>4</v>
      </c>
      <c r="DU49" s="110">
        <f t="shared" si="34"/>
        <v>4</v>
      </c>
      <c r="DV49" s="108">
        <f t="shared" si="35"/>
        <v>721.875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2178435</v>
      </c>
      <c r="AW50" s="147">
        <f>AW38*7</f>
        <v>2675652</v>
      </c>
      <c r="AX50" s="147"/>
      <c r="AY50" s="147">
        <f>AY38*7</f>
        <v>0</v>
      </c>
      <c r="AZ50" s="147">
        <f>AZ38*7</f>
        <v>981841</v>
      </c>
      <c r="BA50" s="163">
        <f t="shared" si="46"/>
        <v>5835928</v>
      </c>
      <c r="BC50" s="309"/>
      <c r="BD50" s="313"/>
      <c r="BE50" s="135">
        <v>654</v>
      </c>
      <c r="BF50" s="82">
        <f t="shared" si="36"/>
        <v>2289</v>
      </c>
      <c r="BG50" s="79">
        <v>477</v>
      </c>
      <c r="BH50" s="82">
        <f t="shared" si="14"/>
        <v>1669.5</v>
      </c>
      <c r="BI50" s="79">
        <v>4364</v>
      </c>
      <c r="BJ50" s="82">
        <f t="shared" si="15"/>
        <v>30548</v>
      </c>
      <c r="BK50" s="79">
        <v>23</v>
      </c>
      <c r="BL50" s="174">
        <v>20</v>
      </c>
      <c r="BM50" s="174">
        <v>20</v>
      </c>
      <c r="BN50" s="119">
        <f t="shared" si="9"/>
        <v>1725.325</v>
      </c>
      <c r="BO50" s="309"/>
      <c r="BP50" s="315"/>
      <c r="BQ50" s="99">
        <v>568</v>
      </c>
      <c r="BR50" s="83">
        <f t="shared" si="16"/>
        <v>1988</v>
      </c>
      <c r="BS50" s="174">
        <v>244</v>
      </c>
      <c r="BT50" s="83">
        <f t="shared" si="39"/>
        <v>854</v>
      </c>
      <c r="BU50" s="174">
        <v>3936</v>
      </c>
      <c r="BV50" s="83">
        <f t="shared" si="40"/>
        <v>27552</v>
      </c>
      <c r="BW50" s="174">
        <v>18</v>
      </c>
      <c r="BX50" s="174">
        <v>10</v>
      </c>
      <c r="BY50" s="174">
        <v>17</v>
      </c>
      <c r="BZ50" s="100">
        <f t="shared" si="10"/>
        <v>1787.8823529411766</v>
      </c>
      <c r="CA50" s="309"/>
      <c r="CB50" s="317"/>
      <c r="CC50" s="99">
        <v>287</v>
      </c>
      <c r="CD50" s="74">
        <f t="shared" si="19"/>
        <v>861</v>
      </c>
      <c r="CE50" s="174">
        <v>199</v>
      </c>
      <c r="CF50" s="74">
        <f t="shared" si="20"/>
        <v>597</v>
      </c>
      <c r="CG50" s="174">
        <v>1766</v>
      </c>
      <c r="CH50" s="74">
        <f t="shared" si="21"/>
        <v>10596</v>
      </c>
      <c r="CI50" s="174">
        <v>10</v>
      </c>
      <c r="CJ50" s="174">
        <v>9</v>
      </c>
      <c r="CK50" s="174">
        <v>9</v>
      </c>
      <c r="CL50" s="100">
        <f t="shared" si="22"/>
        <v>1339.3333333333333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206</v>
      </c>
      <c r="DB50" s="83">
        <f t="shared" si="27"/>
        <v>721</v>
      </c>
      <c r="DC50" s="174">
        <v>70</v>
      </c>
      <c r="DD50" s="83">
        <f t="shared" si="28"/>
        <v>245</v>
      </c>
      <c r="DE50" s="174">
        <v>1668</v>
      </c>
      <c r="DF50" s="83">
        <f t="shared" si="29"/>
        <v>11676</v>
      </c>
      <c r="DG50" s="174">
        <v>11</v>
      </c>
      <c r="DH50" s="174">
        <v>6</v>
      </c>
      <c r="DI50" s="174">
        <v>11</v>
      </c>
      <c r="DJ50" s="100">
        <f t="shared" si="30"/>
        <v>1149.2727272727273</v>
      </c>
      <c r="DK50" s="309"/>
      <c r="DL50" s="311"/>
      <c r="DM50" s="102">
        <v>4</v>
      </c>
      <c r="DN50" s="74">
        <f t="shared" si="31"/>
        <v>15</v>
      </c>
      <c r="DO50" s="1">
        <v>80</v>
      </c>
      <c r="DP50" s="74">
        <f t="shared" si="32"/>
        <v>300</v>
      </c>
      <c r="DQ50" s="1">
        <v>389</v>
      </c>
      <c r="DR50" s="74">
        <f t="shared" si="33"/>
        <v>2917.5</v>
      </c>
      <c r="DS50" s="1">
        <v>4</v>
      </c>
      <c r="DT50" s="1">
        <v>4</v>
      </c>
      <c r="DU50" s="110">
        <f t="shared" si="34"/>
        <v>4</v>
      </c>
      <c r="DV50" s="108">
        <f t="shared" si="35"/>
        <v>808.125</v>
      </c>
    </row>
    <row r="51" spans="8:126" ht="19.5" thickBot="1" x14ac:dyDescent="0.3">
      <c r="H51">
        <f>H47/9</f>
        <v>0</v>
      </c>
      <c r="I51">
        <f>I47/9</f>
        <v>6543.3148148148148</v>
      </c>
      <c r="J51">
        <f t="shared" si="44"/>
        <v>6543.3148148148148</v>
      </c>
      <c r="K51">
        <f>K47/9</f>
        <v>2414.0555555555557</v>
      </c>
      <c r="L51">
        <f>L47/9</f>
        <v>8703.9814814814818</v>
      </c>
      <c r="AS51" s="327" t="s">
        <v>101</v>
      </c>
      <c r="AT51" s="327"/>
      <c r="AU51" s="327"/>
      <c r="AV51" s="175"/>
      <c r="AW51" s="175"/>
      <c r="AX51" s="175">
        <f>AX39*3</f>
        <v>112893</v>
      </c>
      <c r="AY51" s="175"/>
      <c r="AZ51" s="154"/>
      <c r="BA51" s="155">
        <f t="shared" si="46"/>
        <v>112893</v>
      </c>
      <c r="BC51" s="308" t="str">
        <f>C28</f>
        <v>DOMINGO</v>
      </c>
      <c r="BD51" s="312">
        <f>AU28</f>
        <v>42575</v>
      </c>
      <c r="BE51" s="135">
        <v>479</v>
      </c>
      <c r="BF51" s="82">
        <f t="shared" si="36"/>
        <v>1676.5</v>
      </c>
      <c r="BG51" s="79">
        <v>258</v>
      </c>
      <c r="BH51" s="82">
        <f t="shared" si="14"/>
        <v>903</v>
      </c>
      <c r="BI51" s="79">
        <v>2565</v>
      </c>
      <c r="BJ51" s="82">
        <f t="shared" si="15"/>
        <v>17955</v>
      </c>
      <c r="BK51" s="79"/>
      <c r="BL51" s="174">
        <v>15</v>
      </c>
      <c r="BM51" s="174">
        <v>15</v>
      </c>
      <c r="BN51" s="119">
        <f t="shared" si="9"/>
        <v>1368.9666666666667</v>
      </c>
      <c r="BO51" s="308" t="str">
        <f>BC51</f>
        <v>DOMINGO</v>
      </c>
      <c r="BP51" s="314">
        <f>BD51</f>
        <v>42575</v>
      </c>
      <c r="BQ51" s="99">
        <v>377</v>
      </c>
      <c r="BR51" s="83">
        <f t="shared" si="16"/>
        <v>1319.5</v>
      </c>
      <c r="BS51" s="174">
        <v>155</v>
      </c>
      <c r="BT51" s="83">
        <f t="shared" si="39"/>
        <v>542.5</v>
      </c>
      <c r="BU51" s="174">
        <v>2898</v>
      </c>
      <c r="BV51" s="83">
        <f t="shared" si="40"/>
        <v>20286</v>
      </c>
      <c r="BW51" s="174"/>
      <c r="BX51" s="174">
        <v>15</v>
      </c>
      <c r="BY51" s="174">
        <v>15</v>
      </c>
      <c r="BZ51" s="100">
        <f t="shared" si="10"/>
        <v>1476.5333333333333</v>
      </c>
      <c r="CA51" s="308" t="str">
        <f>BO51</f>
        <v>DOMINGO</v>
      </c>
      <c r="CB51" s="316">
        <f>BP51</f>
        <v>42575</v>
      </c>
      <c r="CC51" s="99">
        <v>215</v>
      </c>
      <c r="CD51" s="74">
        <f t="shared" si="19"/>
        <v>645</v>
      </c>
      <c r="CE51" s="174">
        <v>114</v>
      </c>
      <c r="CF51" s="74">
        <f t="shared" si="20"/>
        <v>342</v>
      </c>
      <c r="CG51" s="174">
        <v>1305</v>
      </c>
      <c r="CH51" s="74">
        <f t="shared" si="21"/>
        <v>7830</v>
      </c>
      <c r="CI51" s="174"/>
      <c r="CJ51" s="174">
        <v>10</v>
      </c>
      <c r="CK51" s="174">
        <v>10</v>
      </c>
      <c r="CL51" s="100">
        <f t="shared" si="22"/>
        <v>881.7</v>
      </c>
      <c r="CM51" s="308" t="str">
        <f>CA51</f>
        <v>DOMINGO</v>
      </c>
      <c r="CN51" s="318">
        <f>CB51</f>
        <v>42575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DOMINGO</v>
      </c>
      <c r="CZ51" s="306">
        <f>CN51</f>
        <v>42575</v>
      </c>
      <c r="DA51" s="99">
        <v>88</v>
      </c>
      <c r="DB51" s="83">
        <f t="shared" si="27"/>
        <v>308</v>
      </c>
      <c r="DC51" s="174">
        <v>28</v>
      </c>
      <c r="DD51" s="83">
        <f t="shared" si="28"/>
        <v>98</v>
      </c>
      <c r="DE51" s="174">
        <v>573</v>
      </c>
      <c r="DF51" s="83">
        <f t="shared" si="29"/>
        <v>4011</v>
      </c>
      <c r="DG51" s="174"/>
      <c r="DH51" s="174">
        <v>4</v>
      </c>
      <c r="DI51" s="174">
        <v>4</v>
      </c>
      <c r="DJ51" s="100">
        <f t="shared" si="30"/>
        <v>1104.25</v>
      </c>
      <c r="DK51" s="308" t="str">
        <f>CY51</f>
        <v>DOMINGO</v>
      </c>
      <c r="DL51" s="310">
        <f>CZ51</f>
        <v>42575</v>
      </c>
      <c r="DM51" s="102">
        <v>0</v>
      </c>
      <c r="DN51" s="74">
        <f t="shared" si="31"/>
        <v>0</v>
      </c>
      <c r="DO51" s="1">
        <v>42</v>
      </c>
      <c r="DP51" s="74">
        <f t="shared" si="32"/>
        <v>157.5</v>
      </c>
      <c r="DQ51" s="1">
        <v>196</v>
      </c>
      <c r="DR51" s="74">
        <f t="shared" si="33"/>
        <v>1470</v>
      </c>
      <c r="DS51" s="1"/>
      <c r="DT51" s="1">
        <v>3</v>
      </c>
      <c r="DU51" s="110">
        <f t="shared" si="34"/>
        <v>3</v>
      </c>
      <c r="DV51" s="108">
        <f t="shared" si="35"/>
        <v>542.5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229425</v>
      </c>
      <c r="AW52" s="147">
        <f>AW40*3.5</f>
        <v>230289.5</v>
      </c>
      <c r="AX52" s="147"/>
      <c r="AY52" s="147">
        <f>AY40*3.5</f>
        <v>0</v>
      </c>
      <c r="AZ52" s="147">
        <f>AZ40*3.5</f>
        <v>88165</v>
      </c>
      <c r="BA52" s="163">
        <f t="shared" si="46"/>
        <v>547879.5</v>
      </c>
      <c r="BC52" s="309"/>
      <c r="BD52" s="313"/>
      <c r="BE52" s="135">
        <v>629</v>
      </c>
      <c r="BF52" s="82">
        <f t="shared" si="36"/>
        <v>2201.5</v>
      </c>
      <c r="BG52" s="79">
        <v>426</v>
      </c>
      <c r="BH52" s="82">
        <f t="shared" si="14"/>
        <v>1491</v>
      </c>
      <c r="BI52" s="79">
        <v>3977</v>
      </c>
      <c r="BJ52" s="82">
        <f t="shared" si="15"/>
        <v>27839</v>
      </c>
      <c r="BK52" s="79">
        <v>22</v>
      </c>
      <c r="BL52" s="174">
        <v>20</v>
      </c>
      <c r="BM52" s="174">
        <v>20</v>
      </c>
      <c r="BN52" s="119">
        <f t="shared" si="9"/>
        <v>1576.575</v>
      </c>
      <c r="BO52" s="309"/>
      <c r="BP52" s="315"/>
      <c r="BQ52" s="99">
        <v>384</v>
      </c>
      <c r="BR52" s="83">
        <f t="shared" si="16"/>
        <v>1344</v>
      </c>
      <c r="BS52" s="174">
        <v>221</v>
      </c>
      <c r="BT52" s="83">
        <f t="shared" si="39"/>
        <v>773.5</v>
      </c>
      <c r="BU52" s="174">
        <v>2820</v>
      </c>
      <c r="BV52" s="83">
        <f t="shared" si="40"/>
        <v>19740</v>
      </c>
      <c r="BW52" s="174">
        <v>17</v>
      </c>
      <c r="BX52" s="174">
        <v>10</v>
      </c>
      <c r="BY52" s="174">
        <v>16</v>
      </c>
      <c r="BZ52" s="100">
        <f t="shared" si="10"/>
        <v>1366.09375</v>
      </c>
      <c r="CA52" s="309"/>
      <c r="CB52" s="317"/>
      <c r="CC52" s="99">
        <v>152</v>
      </c>
      <c r="CD52" s="74">
        <f t="shared" si="19"/>
        <v>456</v>
      </c>
      <c r="CE52" s="174">
        <v>146</v>
      </c>
      <c r="CF52" s="74">
        <f t="shared" si="20"/>
        <v>438</v>
      </c>
      <c r="CG52" s="174">
        <v>968</v>
      </c>
      <c r="CH52" s="74">
        <f t="shared" si="21"/>
        <v>5808</v>
      </c>
      <c r="CI52" s="174">
        <v>10</v>
      </c>
      <c r="CJ52" s="174">
        <v>7</v>
      </c>
      <c r="CK52" s="174">
        <v>7</v>
      </c>
      <c r="CL52" s="100">
        <f t="shared" si="22"/>
        <v>957.42857142857144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97</v>
      </c>
      <c r="DB52" s="83">
        <f t="shared" si="27"/>
        <v>339.5</v>
      </c>
      <c r="DC52" s="174">
        <v>29</v>
      </c>
      <c r="DD52" s="83">
        <f t="shared" si="28"/>
        <v>101.5</v>
      </c>
      <c r="DE52" s="174">
        <v>654</v>
      </c>
      <c r="DF52" s="83">
        <f t="shared" si="29"/>
        <v>4578</v>
      </c>
      <c r="DG52" s="174">
        <v>7</v>
      </c>
      <c r="DH52" s="174">
        <v>4</v>
      </c>
      <c r="DI52" s="174">
        <v>6</v>
      </c>
      <c r="DJ52" s="100">
        <f t="shared" si="30"/>
        <v>836.5</v>
      </c>
      <c r="DK52" s="309"/>
      <c r="DL52" s="311"/>
      <c r="DM52" s="102">
        <v>0</v>
      </c>
      <c r="DN52" s="74">
        <f t="shared" si="31"/>
        <v>0</v>
      </c>
      <c r="DO52" s="1">
        <v>48</v>
      </c>
      <c r="DP52" s="74">
        <f t="shared" si="32"/>
        <v>180</v>
      </c>
      <c r="DQ52" s="1">
        <v>213</v>
      </c>
      <c r="DR52" s="74">
        <f t="shared" si="33"/>
        <v>1597.5</v>
      </c>
      <c r="DS52" s="1">
        <v>3</v>
      </c>
      <c r="DT52" s="1">
        <v>3</v>
      </c>
      <c r="DU52" s="110">
        <f t="shared" si="34"/>
        <v>3</v>
      </c>
      <c r="DV52" s="108">
        <f t="shared" si="35"/>
        <v>592.5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44178</v>
      </c>
      <c r="AY53" s="175"/>
      <c r="AZ53" s="154"/>
      <c r="BA53" s="155">
        <f t="shared" si="46"/>
        <v>44178</v>
      </c>
      <c r="BB53" s="59"/>
      <c r="BC53" s="308" t="str">
        <f>C29</f>
        <v>LUNES</v>
      </c>
      <c r="BD53" s="312">
        <f>AU29</f>
        <v>42576</v>
      </c>
      <c r="BE53" s="135">
        <v>1112</v>
      </c>
      <c r="BF53" s="82">
        <f t="shared" si="36"/>
        <v>3892</v>
      </c>
      <c r="BG53" s="79">
        <v>330</v>
      </c>
      <c r="BH53" s="82">
        <f t="shared" si="14"/>
        <v>1155</v>
      </c>
      <c r="BI53" s="79">
        <v>4723</v>
      </c>
      <c r="BJ53" s="82">
        <f t="shared" si="15"/>
        <v>33061</v>
      </c>
      <c r="BK53" s="79"/>
      <c r="BL53" s="174">
        <v>24</v>
      </c>
      <c r="BM53" s="174">
        <v>26</v>
      </c>
      <c r="BN53" s="119">
        <f t="shared" si="9"/>
        <v>1465.6923076923076</v>
      </c>
      <c r="BO53" s="308" t="str">
        <f>BC53</f>
        <v>LUNES</v>
      </c>
      <c r="BP53" s="314">
        <f>BD53</f>
        <v>42576</v>
      </c>
      <c r="BQ53" s="99">
        <v>1233</v>
      </c>
      <c r="BR53" s="83">
        <f t="shared" si="16"/>
        <v>4315.5</v>
      </c>
      <c r="BS53" s="174">
        <v>305</v>
      </c>
      <c r="BT53" s="83">
        <f t="shared" si="39"/>
        <v>1067.5</v>
      </c>
      <c r="BU53" s="174">
        <v>6833</v>
      </c>
      <c r="BV53" s="83">
        <f t="shared" si="40"/>
        <v>47831</v>
      </c>
      <c r="BW53" s="174"/>
      <c r="BX53" s="174">
        <v>25</v>
      </c>
      <c r="BY53" s="174">
        <v>25</v>
      </c>
      <c r="BZ53" s="100">
        <f t="shared" si="10"/>
        <v>2128.56</v>
      </c>
      <c r="CA53" s="308" t="str">
        <f>BO53</f>
        <v>LUNES</v>
      </c>
      <c r="CB53" s="316">
        <f>BP53</f>
        <v>42576</v>
      </c>
      <c r="CC53" s="99">
        <v>712</v>
      </c>
      <c r="CD53" s="74">
        <f t="shared" si="19"/>
        <v>2136</v>
      </c>
      <c r="CE53" s="174">
        <v>210</v>
      </c>
      <c r="CF53" s="74">
        <f t="shared" si="20"/>
        <v>630</v>
      </c>
      <c r="CG53" s="174">
        <v>3386</v>
      </c>
      <c r="CH53" s="74">
        <f t="shared" si="21"/>
        <v>20316</v>
      </c>
      <c r="CI53" s="174"/>
      <c r="CJ53" s="174">
        <v>15</v>
      </c>
      <c r="CK53" s="174">
        <v>15</v>
      </c>
      <c r="CL53" s="100">
        <f t="shared" si="22"/>
        <v>1538.8</v>
      </c>
      <c r="CM53" s="308" t="str">
        <f>CA53</f>
        <v>LUNES</v>
      </c>
      <c r="CN53" s="318">
        <f>CB53</f>
        <v>42576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LUNES</v>
      </c>
      <c r="CZ53" s="306">
        <f>CN53</f>
        <v>42576</v>
      </c>
      <c r="DA53" s="99">
        <v>529</v>
      </c>
      <c r="DB53" s="83">
        <f t="shared" si="27"/>
        <v>1851.5</v>
      </c>
      <c r="DC53" s="174">
        <v>82</v>
      </c>
      <c r="DD53" s="83">
        <f t="shared" si="28"/>
        <v>287</v>
      </c>
      <c r="DE53" s="174">
        <v>2991</v>
      </c>
      <c r="DF53" s="83">
        <f t="shared" si="29"/>
        <v>20937</v>
      </c>
      <c r="DG53" s="174"/>
      <c r="DH53" s="174">
        <v>15</v>
      </c>
      <c r="DI53" s="174">
        <v>15</v>
      </c>
      <c r="DJ53" s="100">
        <f t="shared" si="30"/>
        <v>1538.3666666666666</v>
      </c>
      <c r="DK53" s="308" t="str">
        <f>CY53</f>
        <v>LUNES</v>
      </c>
      <c r="DL53" s="310">
        <f>CZ53</f>
        <v>42576</v>
      </c>
      <c r="DM53" s="102">
        <v>14</v>
      </c>
      <c r="DN53" s="74">
        <f t="shared" si="31"/>
        <v>52.5</v>
      </c>
      <c r="DO53" s="1">
        <v>46</v>
      </c>
      <c r="DP53" s="74">
        <f t="shared" si="32"/>
        <v>172.5</v>
      </c>
      <c r="DQ53" s="1">
        <v>219</v>
      </c>
      <c r="DR53" s="74">
        <f t="shared" si="33"/>
        <v>1642.5</v>
      </c>
      <c r="DS53" s="1"/>
      <c r="DT53" s="1">
        <v>2</v>
      </c>
      <c r="DU53" s="110">
        <f t="shared" si="34"/>
        <v>2</v>
      </c>
      <c r="DV53" s="108">
        <f t="shared" si="35"/>
        <v>933.75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88123</v>
      </c>
      <c r="AW54" s="16">
        <f>AW42*3.5</f>
        <v>59650.5</v>
      </c>
      <c r="AX54" s="16"/>
      <c r="AY54" s="16">
        <f>AY42*3.5</f>
        <v>0</v>
      </c>
      <c r="AZ54" s="16">
        <f>AZ42*3.5</f>
        <v>15417.5</v>
      </c>
      <c r="BA54" s="163">
        <f t="shared" si="46"/>
        <v>163191</v>
      </c>
      <c r="BC54" s="309"/>
      <c r="BD54" s="313"/>
      <c r="BE54" s="135">
        <v>1063</v>
      </c>
      <c r="BF54" s="82">
        <f t="shared" si="36"/>
        <v>3720.5</v>
      </c>
      <c r="BG54" s="79">
        <v>432</v>
      </c>
      <c r="BH54" s="82">
        <f t="shared" si="14"/>
        <v>1512</v>
      </c>
      <c r="BI54" s="79">
        <v>5762</v>
      </c>
      <c r="BJ54" s="82">
        <f t="shared" si="15"/>
        <v>40334</v>
      </c>
      <c r="BK54" s="79">
        <v>28</v>
      </c>
      <c r="BL54" s="174">
        <v>25</v>
      </c>
      <c r="BM54" s="174">
        <v>26</v>
      </c>
      <c r="BN54" s="119">
        <f t="shared" si="9"/>
        <v>1752.5576923076924</v>
      </c>
      <c r="BO54" s="309"/>
      <c r="BP54" s="315"/>
      <c r="BQ54" s="99">
        <v>1137</v>
      </c>
      <c r="BR54" s="83">
        <f t="shared" si="16"/>
        <v>3979.5</v>
      </c>
      <c r="BS54" s="174">
        <v>280</v>
      </c>
      <c r="BT54" s="83">
        <f t="shared" si="39"/>
        <v>980</v>
      </c>
      <c r="BU54" s="174">
        <v>6713</v>
      </c>
      <c r="BV54" s="83">
        <f t="shared" si="40"/>
        <v>46991</v>
      </c>
      <c r="BW54" s="174">
        <v>28</v>
      </c>
      <c r="BX54" s="174">
        <v>22</v>
      </c>
      <c r="BY54" s="174">
        <v>26</v>
      </c>
      <c r="BZ54" s="100">
        <f t="shared" si="10"/>
        <v>1998.0961538461538</v>
      </c>
      <c r="CA54" s="309"/>
      <c r="CB54" s="317"/>
      <c r="CC54" s="99">
        <v>630</v>
      </c>
      <c r="CD54" s="74">
        <f t="shared" si="19"/>
        <v>1890</v>
      </c>
      <c r="CE54" s="174">
        <v>178</v>
      </c>
      <c r="CF54" s="74">
        <f t="shared" si="20"/>
        <v>534</v>
      </c>
      <c r="CG54" s="174">
        <v>3092</v>
      </c>
      <c r="CH54" s="74">
        <f t="shared" si="21"/>
        <v>18552</v>
      </c>
      <c r="CI54" s="174">
        <v>17</v>
      </c>
      <c r="CJ54" s="174">
        <v>12</v>
      </c>
      <c r="CK54" s="174">
        <v>16</v>
      </c>
      <c r="CL54" s="100">
        <f t="shared" si="22"/>
        <v>1311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439</v>
      </c>
      <c r="DB54" s="83">
        <f t="shared" si="27"/>
        <v>1536.5</v>
      </c>
      <c r="DC54" s="174">
        <v>67</v>
      </c>
      <c r="DD54" s="83">
        <f t="shared" si="28"/>
        <v>234.5</v>
      </c>
      <c r="DE54" s="174">
        <v>2775</v>
      </c>
      <c r="DF54" s="83">
        <f t="shared" si="29"/>
        <v>19425</v>
      </c>
      <c r="DG54" s="174">
        <v>16</v>
      </c>
      <c r="DH54" s="174">
        <v>12</v>
      </c>
      <c r="DI54" s="174">
        <v>16</v>
      </c>
      <c r="DJ54" s="100">
        <f t="shared" si="30"/>
        <v>1324.75</v>
      </c>
      <c r="DK54" s="309"/>
      <c r="DL54" s="311"/>
      <c r="DM54" s="102">
        <v>14</v>
      </c>
      <c r="DN54" s="74">
        <f t="shared" si="31"/>
        <v>52.5</v>
      </c>
      <c r="DO54" s="1">
        <v>82</v>
      </c>
      <c r="DP54" s="74">
        <f t="shared" si="32"/>
        <v>307.5</v>
      </c>
      <c r="DQ54" s="1">
        <v>359</v>
      </c>
      <c r="DR54" s="74">
        <f t="shared" si="33"/>
        <v>2692.5</v>
      </c>
      <c r="DS54" s="1">
        <v>3</v>
      </c>
      <c r="DT54" s="1">
        <v>3</v>
      </c>
      <c r="DU54" s="110">
        <f t="shared" si="34"/>
        <v>3</v>
      </c>
      <c r="DV54" s="108">
        <f t="shared" si="35"/>
        <v>1017.5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2495983</v>
      </c>
      <c r="AW55" s="167">
        <f>SUM(AW49:AW54)</f>
        <v>2965592</v>
      </c>
      <c r="AX55" s="146">
        <f>SUM(AX49:AX54)</f>
        <v>1208679</v>
      </c>
      <c r="AY55" s="167">
        <f>SUM(AY49:AY54)</f>
        <v>0</v>
      </c>
      <c r="AZ55" s="146">
        <f>SUM(AZ49:AZ54)</f>
        <v>1085423.5</v>
      </c>
      <c r="BA55" s="255">
        <f>SUM(AV55:AZ55)</f>
        <v>7755677.5</v>
      </c>
      <c r="BC55" s="308" t="str">
        <f>C30</f>
        <v>MARTES</v>
      </c>
      <c r="BD55" s="312">
        <f>AU30</f>
        <v>42577</v>
      </c>
      <c r="BE55" s="135">
        <v>1277</v>
      </c>
      <c r="BF55" s="82">
        <f t="shared" si="36"/>
        <v>4469.5</v>
      </c>
      <c r="BG55" s="79">
        <v>313</v>
      </c>
      <c r="BH55" s="82">
        <f t="shared" si="14"/>
        <v>1095.5</v>
      </c>
      <c r="BI55" s="79">
        <v>5471</v>
      </c>
      <c r="BJ55" s="82">
        <f t="shared" si="15"/>
        <v>38297</v>
      </c>
      <c r="BK55" s="79"/>
      <c r="BL55" s="174">
        <v>31</v>
      </c>
      <c r="BM55" s="174">
        <v>31</v>
      </c>
      <c r="BN55" s="119">
        <f t="shared" si="9"/>
        <v>1414.9032258064517</v>
      </c>
      <c r="BO55" s="308" t="str">
        <f>BC55</f>
        <v>MARTES</v>
      </c>
      <c r="BP55" s="314">
        <f>BD55</f>
        <v>42577</v>
      </c>
      <c r="BQ55" s="99">
        <v>1381</v>
      </c>
      <c r="BR55" s="83">
        <f t="shared" si="16"/>
        <v>4833.5</v>
      </c>
      <c r="BS55" s="174">
        <v>222</v>
      </c>
      <c r="BT55" s="83">
        <f t="shared" si="39"/>
        <v>777</v>
      </c>
      <c r="BU55" s="174">
        <v>7459</v>
      </c>
      <c r="BV55" s="83">
        <f t="shared" si="40"/>
        <v>52213</v>
      </c>
      <c r="BW55" s="174"/>
      <c r="BX55" s="174">
        <v>29</v>
      </c>
      <c r="BY55" s="174">
        <v>29</v>
      </c>
      <c r="BZ55" s="100">
        <f t="shared" si="10"/>
        <v>1993.9137931034484</v>
      </c>
      <c r="CA55" s="308" t="str">
        <f>BO55</f>
        <v>MARTES</v>
      </c>
      <c r="CB55" s="316">
        <f>BP55</f>
        <v>42577</v>
      </c>
      <c r="CC55" s="99">
        <v>783</v>
      </c>
      <c r="CD55" s="74">
        <f t="shared" si="19"/>
        <v>2349</v>
      </c>
      <c r="CE55" s="174">
        <v>288</v>
      </c>
      <c r="CF55" s="74">
        <f t="shared" si="20"/>
        <v>864</v>
      </c>
      <c r="CG55" s="174">
        <v>3790</v>
      </c>
      <c r="CH55" s="74">
        <f t="shared" si="21"/>
        <v>22740</v>
      </c>
      <c r="CI55" s="174"/>
      <c r="CJ55" s="174">
        <v>19</v>
      </c>
      <c r="CK55" s="174">
        <v>19</v>
      </c>
      <c r="CL55" s="100">
        <f t="shared" si="22"/>
        <v>1365.9473684210527</v>
      </c>
      <c r="CM55" s="308" t="str">
        <f>CA55</f>
        <v>MARTES</v>
      </c>
      <c r="CN55" s="318">
        <f>CB55</f>
        <v>42577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MARTES</v>
      </c>
      <c r="CZ55" s="306">
        <f>CN55</f>
        <v>42577</v>
      </c>
      <c r="DA55" s="99">
        <v>514</v>
      </c>
      <c r="DB55" s="83">
        <f t="shared" si="27"/>
        <v>1799</v>
      </c>
      <c r="DC55" s="174">
        <v>57</v>
      </c>
      <c r="DD55" s="83">
        <f t="shared" si="28"/>
        <v>199.5</v>
      </c>
      <c r="DE55" s="174">
        <v>2684</v>
      </c>
      <c r="DF55" s="83">
        <f t="shared" si="29"/>
        <v>18788</v>
      </c>
      <c r="DG55" s="174"/>
      <c r="DH55" s="174">
        <v>14</v>
      </c>
      <c r="DI55" s="174">
        <v>14</v>
      </c>
      <c r="DJ55" s="100">
        <f t="shared" si="30"/>
        <v>1484.75</v>
      </c>
      <c r="DK55" s="308" t="str">
        <f>CY55</f>
        <v>MARTES</v>
      </c>
      <c r="DL55" s="310">
        <f>CZ55</f>
        <v>42577</v>
      </c>
      <c r="DM55" s="102">
        <v>10</v>
      </c>
      <c r="DN55" s="74">
        <f t="shared" si="31"/>
        <v>37.5</v>
      </c>
      <c r="DO55" s="1">
        <v>134</v>
      </c>
      <c r="DP55" s="74">
        <f t="shared" si="32"/>
        <v>502.5</v>
      </c>
      <c r="DQ55" s="1">
        <v>410</v>
      </c>
      <c r="DR55" s="74">
        <f t="shared" si="33"/>
        <v>3075</v>
      </c>
      <c r="DS55" s="1"/>
      <c r="DT55" s="1">
        <v>3</v>
      </c>
      <c r="DU55" s="110">
        <f t="shared" si="34"/>
        <v>3</v>
      </c>
      <c r="DV55" s="108">
        <f t="shared" si="35"/>
        <v>1205</v>
      </c>
    </row>
    <row r="56" spans="8:126" ht="15.75" thickBot="1" x14ac:dyDescent="0.3">
      <c r="AV56" s="324">
        <f>AV55+AW55+AX55</f>
        <v>6670254</v>
      </c>
      <c r="AW56" s="325"/>
      <c r="AX56" s="326"/>
      <c r="AY56" s="324">
        <f>AY55+AZ55</f>
        <v>1085423.5</v>
      </c>
      <c r="AZ56" s="326"/>
      <c r="BA56" s="210"/>
      <c r="BC56" s="309"/>
      <c r="BD56" s="313"/>
      <c r="BE56" s="135">
        <v>1242</v>
      </c>
      <c r="BF56" s="82">
        <f t="shared" si="36"/>
        <v>4347</v>
      </c>
      <c r="BG56" s="79">
        <v>453</v>
      </c>
      <c r="BH56" s="82">
        <f t="shared" si="14"/>
        <v>1585.5</v>
      </c>
      <c r="BI56" s="79">
        <v>5921</v>
      </c>
      <c r="BJ56" s="82">
        <f t="shared" si="15"/>
        <v>41447</v>
      </c>
      <c r="BK56" s="79">
        <v>33</v>
      </c>
      <c r="BL56" s="174">
        <v>27</v>
      </c>
      <c r="BM56" s="174">
        <v>27</v>
      </c>
      <c r="BN56" s="119">
        <f t="shared" si="9"/>
        <v>1754.7962962962963</v>
      </c>
      <c r="BO56" s="309"/>
      <c r="BP56" s="315"/>
      <c r="BQ56" s="99">
        <v>1053</v>
      </c>
      <c r="BR56" s="83">
        <f t="shared" si="16"/>
        <v>3685.5</v>
      </c>
      <c r="BS56" s="174">
        <v>285</v>
      </c>
      <c r="BT56" s="83">
        <f t="shared" si="39"/>
        <v>997.5</v>
      </c>
      <c r="BU56" s="174">
        <v>6428</v>
      </c>
      <c r="BV56" s="83">
        <f t="shared" si="40"/>
        <v>44996</v>
      </c>
      <c r="BW56" s="174">
        <v>29</v>
      </c>
      <c r="BX56" s="174">
        <v>23</v>
      </c>
      <c r="BY56" s="174">
        <v>29</v>
      </c>
      <c r="BZ56" s="100">
        <f t="shared" si="10"/>
        <v>1713.0689655172414</v>
      </c>
      <c r="CA56" s="309"/>
      <c r="CB56" s="317"/>
      <c r="CC56" s="99">
        <v>625</v>
      </c>
      <c r="CD56" s="74">
        <f t="shared" si="19"/>
        <v>1875</v>
      </c>
      <c r="CE56" s="174">
        <v>232</v>
      </c>
      <c r="CF56" s="74">
        <f t="shared" si="20"/>
        <v>696</v>
      </c>
      <c r="CG56" s="174">
        <v>3102</v>
      </c>
      <c r="CH56" s="74">
        <f t="shared" si="21"/>
        <v>18612</v>
      </c>
      <c r="CI56" s="174">
        <v>19</v>
      </c>
      <c r="CJ56" s="174">
        <v>13</v>
      </c>
      <c r="CK56" s="174">
        <v>19</v>
      </c>
      <c r="CL56" s="100">
        <f t="shared" si="22"/>
        <v>1114.8947368421052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494</v>
      </c>
      <c r="DB56" s="83">
        <f t="shared" si="27"/>
        <v>1729</v>
      </c>
      <c r="DC56" s="174">
        <v>56</v>
      </c>
      <c r="DD56" s="83">
        <f t="shared" si="28"/>
        <v>196</v>
      </c>
      <c r="DE56" s="174">
        <v>2599</v>
      </c>
      <c r="DF56" s="83">
        <f t="shared" si="29"/>
        <v>18193</v>
      </c>
      <c r="DG56" s="174">
        <v>14</v>
      </c>
      <c r="DH56" s="174">
        <v>12</v>
      </c>
      <c r="DI56" s="174">
        <v>14</v>
      </c>
      <c r="DJ56" s="100">
        <f t="shared" si="30"/>
        <v>1437</v>
      </c>
      <c r="DK56" s="309"/>
      <c r="DL56" s="311"/>
      <c r="DM56" s="102">
        <v>8</v>
      </c>
      <c r="DN56" s="74">
        <f t="shared" si="31"/>
        <v>30</v>
      </c>
      <c r="DO56" s="1">
        <v>88</v>
      </c>
      <c r="DP56" s="74">
        <f t="shared" si="32"/>
        <v>330</v>
      </c>
      <c r="DQ56" s="1">
        <v>390</v>
      </c>
      <c r="DR56" s="74">
        <f t="shared" si="33"/>
        <v>2925</v>
      </c>
      <c r="DS56" s="1">
        <v>3</v>
      </c>
      <c r="DT56" s="1">
        <v>3</v>
      </c>
      <c r="DU56" s="110">
        <f t="shared" si="34"/>
        <v>3</v>
      </c>
      <c r="DV56" s="108">
        <f t="shared" si="35"/>
        <v>1095</v>
      </c>
    </row>
    <row r="57" spans="8:126" ht="16.5" thickTop="1" thickBot="1" x14ac:dyDescent="0.3">
      <c r="AX57" s="193">
        <f>AV56</f>
        <v>6670254</v>
      </c>
      <c r="AY57" s="194"/>
      <c r="AZ57" s="193">
        <f>AY56</f>
        <v>1085423.5</v>
      </c>
      <c r="BA57" s="213">
        <f>M36-BA55</f>
        <v>0</v>
      </c>
      <c r="BC57" s="308" t="str">
        <f>C31</f>
        <v>MIÉRCOLES</v>
      </c>
      <c r="BD57" s="312">
        <f>AU31</f>
        <v>42578</v>
      </c>
      <c r="BE57" s="135">
        <v>1232</v>
      </c>
      <c r="BF57" s="82">
        <f t="shared" si="36"/>
        <v>4312</v>
      </c>
      <c r="BG57" s="79">
        <v>289</v>
      </c>
      <c r="BH57" s="82">
        <f t="shared" si="14"/>
        <v>1011.5</v>
      </c>
      <c r="BI57" s="79">
        <v>5252</v>
      </c>
      <c r="BJ57" s="82">
        <f t="shared" si="15"/>
        <v>36764</v>
      </c>
      <c r="BK57" s="79"/>
      <c r="BL57" s="174">
        <v>27</v>
      </c>
      <c r="BM57" s="174">
        <v>28</v>
      </c>
      <c r="BN57" s="119">
        <f t="shared" si="9"/>
        <v>1503.125</v>
      </c>
      <c r="BO57" s="308" t="str">
        <f>BC57</f>
        <v>MIÉRCOLES</v>
      </c>
      <c r="BP57" s="314">
        <f>BD57</f>
        <v>42578</v>
      </c>
      <c r="BQ57" s="99">
        <v>1344</v>
      </c>
      <c r="BR57" s="83">
        <f t="shared" si="16"/>
        <v>4704</v>
      </c>
      <c r="BS57" s="174">
        <v>307</v>
      </c>
      <c r="BT57" s="83">
        <f t="shared" si="39"/>
        <v>1074.5</v>
      </c>
      <c r="BU57" s="174">
        <v>7797</v>
      </c>
      <c r="BV57" s="83">
        <f t="shared" si="40"/>
        <v>54579</v>
      </c>
      <c r="BW57" s="174"/>
      <c r="BX57" s="174">
        <v>29</v>
      </c>
      <c r="BY57" s="174">
        <v>29</v>
      </c>
      <c r="BZ57" s="100">
        <f t="shared" si="10"/>
        <v>2081.2931034482758</v>
      </c>
      <c r="CA57" s="308" t="str">
        <f>BO57</f>
        <v>MIÉRCOLES</v>
      </c>
      <c r="CB57" s="316">
        <f>BP57</f>
        <v>42578</v>
      </c>
      <c r="CC57" s="99">
        <v>733</v>
      </c>
      <c r="CD57" s="74">
        <f t="shared" si="19"/>
        <v>2199</v>
      </c>
      <c r="CE57" s="174">
        <v>253</v>
      </c>
      <c r="CF57" s="74">
        <f t="shared" si="20"/>
        <v>759</v>
      </c>
      <c r="CG57" s="174">
        <v>3499</v>
      </c>
      <c r="CH57" s="74">
        <f t="shared" si="21"/>
        <v>20994</v>
      </c>
      <c r="CI57" s="174"/>
      <c r="CJ57" s="174">
        <v>16</v>
      </c>
      <c r="CK57" s="174">
        <v>16</v>
      </c>
      <c r="CL57" s="100">
        <f t="shared" si="22"/>
        <v>1497</v>
      </c>
      <c r="CM57" s="308" t="str">
        <f>CA57</f>
        <v>MIÉRCOLES</v>
      </c>
      <c r="CN57" s="318">
        <f>CB57</f>
        <v>42578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MIÉRCOLES</v>
      </c>
      <c r="CZ57" s="306">
        <f>CN57</f>
        <v>42578</v>
      </c>
      <c r="DA57" s="99">
        <v>528</v>
      </c>
      <c r="DB57" s="83">
        <f t="shared" si="27"/>
        <v>1848</v>
      </c>
      <c r="DC57" s="174">
        <v>56</v>
      </c>
      <c r="DD57" s="83">
        <f t="shared" si="28"/>
        <v>196</v>
      </c>
      <c r="DE57" s="174">
        <v>2630</v>
      </c>
      <c r="DF57" s="83">
        <f t="shared" si="29"/>
        <v>18410</v>
      </c>
      <c r="DG57" s="174"/>
      <c r="DH57" s="174">
        <v>13</v>
      </c>
      <c r="DI57" s="174">
        <v>13</v>
      </c>
      <c r="DJ57" s="100">
        <f t="shared" si="30"/>
        <v>1573.3846153846155</v>
      </c>
      <c r="DK57" s="308" t="str">
        <f>CY57</f>
        <v>MIÉRCOLES</v>
      </c>
      <c r="DL57" s="310">
        <f>CZ57</f>
        <v>42578</v>
      </c>
      <c r="DM57" s="102">
        <v>9</v>
      </c>
      <c r="DN57" s="74">
        <f t="shared" si="31"/>
        <v>33.75</v>
      </c>
      <c r="DO57" s="1">
        <v>122</v>
      </c>
      <c r="DP57" s="74">
        <f t="shared" si="32"/>
        <v>457.5</v>
      </c>
      <c r="DQ57" s="1">
        <v>339</v>
      </c>
      <c r="DR57" s="74">
        <f t="shared" si="33"/>
        <v>2542.5</v>
      </c>
      <c r="DS57" s="1"/>
      <c r="DT57" s="1">
        <v>3</v>
      </c>
      <c r="DU57" s="110">
        <f t="shared" si="34"/>
        <v>3</v>
      </c>
      <c r="DV57" s="108">
        <f t="shared" si="35"/>
        <v>1011.25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1175</v>
      </c>
      <c r="BF58" s="82">
        <f t="shared" si="36"/>
        <v>4112.5</v>
      </c>
      <c r="BG58" s="79">
        <v>428</v>
      </c>
      <c r="BH58" s="82">
        <f t="shared" si="14"/>
        <v>1498</v>
      </c>
      <c r="BI58" s="79">
        <v>5841</v>
      </c>
      <c r="BJ58" s="82">
        <f t="shared" si="15"/>
        <v>40887</v>
      </c>
      <c r="BK58" s="79">
        <v>31</v>
      </c>
      <c r="BL58" s="174">
        <v>28</v>
      </c>
      <c r="BM58" s="174">
        <v>28</v>
      </c>
      <c r="BN58" s="119">
        <f t="shared" si="9"/>
        <v>1660.625</v>
      </c>
      <c r="BO58" s="309"/>
      <c r="BP58" s="315"/>
      <c r="BQ58" s="99">
        <v>1092</v>
      </c>
      <c r="BR58" s="83">
        <f t="shared" si="16"/>
        <v>3822</v>
      </c>
      <c r="BS58" s="174">
        <v>324</v>
      </c>
      <c r="BT58" s="83">
        <f t="shared" si="39"/>
        <v>1134</v>
      </c>
      <c r="BU58" s="174">
        <v>6954</v>
      </c>
      <c r="BV58" s="83">
        <f t="shared" si="40"/>
        <v>48678</v>
      </c>
      <c r="BW58" s="174">
        <v>29</v>
      </c>
      <c r="BX58" s="174">
        <v>27</v>
      </c>
      <c r="BY58" s="174">
        <v>29</v>
      </c>
      <c r="BZ58" s="100">
        <f t="shared" si="10"/>
        <v>1849.4482758620691</v>
      </c>
      <c r="CA58" s="309"/>
      <c r="CB58" s="317"/>
      <c r="CC58" s="99">
        <v>585</v>
      </c>
      <c r="CD58" s="74">
        <f t="shared" si="19"/>
        <v>1755</v>
      </c>
      <c r="CE58" s="174">
        <v>185</v>
      </c>
      <c r="CF58" s="74">
        <f t="shared" si="20"/>
        <v>555</v>
      </c>
      <c r="CG58" s="174">
        <v>3002</v>
      </c>
      <c r="CH58" s="74">
        <f t="shared" si="21"/>
        <v>18012</v>
      </c>
      <c r="CI58" s="174">
        <v>15</v>
      </c>
      <c r="CJ58" s="174">
        <v>13</v>
      </c>
      <c r="CK58" s="174">
        <v>16</v>
      </c>
      <c r="CL58" s="100">
        <f t="shared" si="22"/>
        <v>1270.125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390</v>
      </c>
      <c r="DB58" s="83">
        <f t="shared" si="27"/>
        <v>1365</v>
      </c>
      <c r="DC58" s="174">
        <v>67</v>
      </c>
      <c r="DD58" s="83">
        <f t="shared" si="28"/>
        <v>234.5</v>
      </c>
      <c r="DE58" s="174">
        <v>2273</v>
      </c>
      <c r="DF58" s="83">
        <f t="shared" si="29"/>
        <v>15911</v>
      </c>
      <c r="DG58" s="174">
        <v>14</v>
      </c>
      <c r="DH58" s="174">
        <v>10</v>
      </c>
      <c r="DI58" s="174">
        <v>13</v>
      </c>
      <c r="DJ58" s="100">
        <f t="shared" si="30"/>
        <v>1346.9615384615386</v>
      </c>
      <c r="DK58" s="309"/>
      <c r="DL58" s="311"/>
      <c r="DM58" s="102">
        <v>6</v>
      </c>
      <c r="DN58" s="74">
        <f t="shared" si="31"/>
        <v>22.5</v>
      </c>
      <c r="DO58" s="1">
        <v>84</v>
      </c>
      <c r="DP58" s="74">
        <f t="shared" si="32"/>
        <v>315</v>
      </c>
      <c r="DQ58" s="1">
        <v>326</v>
      </c>
      <c r="DR58" s="74">
        <f t="shared" si="33"/>
        <v>2445</v>
      </c>
      <c r="DS58" s="1">
        <v>3</v>
      </c>
      <c r="DT58" s="1">
        <v>3</v>
      </c>
      <c r="DU58" s="110">
        <f t="shared" si="34"/>
        <v>3</v>
      </c>
      <c r="DV58" s="108">
        <f t="shared" si="35"/>
        <v>927.5</v>
      </c>
    </row>
    <row r="59" spans="8:126" ht="15.75" thickTop="1" x14ac:dyDescent="0.25">
      <c r="BC59" s="308" t="str">
        <f>C32</f>
        <v>JUEVES</v>
      </c>
      <c r="BD59" s="312">
        <f>AU32</f>
        <v>42579</v>
      </c>
      <c r="BE59" s="135">
        <v>973</v>
      </c>
      <c r="BF59" s="82">
        <f t="shared" si="36"/>
        <v>3405.5</v>
      </c>
      <c r="BG59" s="79">
        <v>263</v>
      </c>
      <c r="BH59" s="82">
        <f t="shared" si="14"/>
        <v>920.5</v>
      </c>
      <c r="BI59" s="79">
        <v>5174</v>
      </c>
      <c r="BJ59" s="82">
        <f t="shared" si="15"/>
        <v>36218</v>
      </c>
      <c r="BK59" s="79"/>
      <c r="BL59" s="174">
        <v>29</v>
      </c>
      <c r="BM59" s="174">
        <v>29</v>
      </c>
      <c r="BN59" s="119">
        <f t="shared" si="9"/>
        <v>1398.0689655172414</v>
      </c>
      <c r="BO59" s="308" t="str">
        <f>BC59</f>
        <v>JUEVES</v>
      </c>
      <c r="BP59" s="314">
        <f>BD59</f>
        <v>42579</v>
      </c>
      <c r="BQ59" s="99">
        <v>1085</v>
      </c>
      <c r="BR59" s="83">
        <f t="shared" si="16"/>
        <v>3797.5</v>
      </c>
      <c r="BS59" s="174">
        <v>229</v>
      </c>
      <c r="BT59" s="83">
        <f t="shared" si="39"/>
        <v>801.5</v>
      </c>
      <c r="BU59" s="174">
        <v>6237</v>
      </c>
      <c r="BV59" s="83">
        <f t="shared" si="40"/>
        <v>43659</v>
      </c>
      <c r="BW59" s="174"/>
      <c r="BX59" s="174">
        <v>26</v>
      </c>
      <c r="BY59" s="174">
        <v>27</v>
      </c>
      <c r="BZ59" s="100">
        <f t="shared" si="10"/>
        <v>1787.3333333333333</v>
      </c>
      <c r="CA59" s="308" t="str">
        <f>BO59</f>
        <v>JUEVES</v>
      </c>
      <c r="CB59" s="316">
        <f>BP59</f>
        <v>42579</v>
      </c>
      <c r="CC59" s="99">
        <v>566</v>
      </c>
      <c r="CD59" s="74">
        <f t="shared" si="19"/>
        <v>1698</v>
      </c>
      <c r="CE59" s="174">
        <v>173</v>
      </c>
      <c r="CF59" s="74">
        <f t="shared" si="20"/>
        <v>519</v>
      </c>
      <c r="CG59" s="174">
        <v>3004</v>
      </c>
      <c r="CH59" s="74">
        <f t="shared" si="21"/>
        <v>18024</v>
      </c>
      <c r="CI59" s="174"/>
      <c r="CJ59" s="174">
        <v>14</v>
      </c>
      <c r="CK59" s="174">
        <v>14</v>
      </c>
      <c r="CL59" s="100">
        <f t="shared" si="22"/>
        <v>1445.7857142857142</v>
      </c>
      <c r="CM59" s="308" t="str">
        <f>CA59</f>
        <v>JUEVES</v>
      </c>
      <c r="CN59" s="318">
        <f>CB59</f>
        <v>42579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JUEVES</v>
      </c>
      <c r="CZ59" s="306">
        <f>CN59</f>
        <v>42579</v>
      </c>
      <c r="DA59" s="99">
        <v>407</v>
      </c>
      <c r="DB59" s="83">
        <f t="shared" si="27"/>
        <v>1424.5</v>
      </c>
      <c r="DC59" s="174">
        <v>53</v>
      </c>
      <c r="DD59" s="83">
        <f t="shared" si="28"/>
        <v>185.5</v>
      </c>
      <c r="DE59" s="174">
        <v>2414</v>
      </c>
      <c r="DF59" s="83">
        <f t="shared" si="29"/>
        <v>16898</v>
      </c>
      <c r="DG59" s="174"/>
      <c r="DH59" s="174">
        <v>13</v>
      </c>
      <c r="DI59" s="174">
        <v>13</v>
      </c>
      <c r="DJ59" s="100">
        <f t="shared" si="30"/>
        <v>1423.6923076923076</v>
      </c>
      <c r="DK59" s="308" t="str">
        <f>CY59</f>
        <v>JUEVES</v>
      </c>
      <c r="DL59" s="310">
        <f>CZ59</f>
        <v>42579</v>
      </c>
      <c r="DM59" s="102">
        <v>11</v>
      </c>
      <c r="DN59" s="74">
        <f t="shared" si="31"/>
        <v>41.25</v>
      </c>
      <c r="DO59" s="1">
        <v>86</v>
      </c>
      <c r="DP59" s="74">
        <f t="shared" si="32"/>
        <v>322.5</v>
      </c>
      <c r="DQ59" s="1">
        <v>379</v>
      </c>
      <c r="DR59" s="74">
        <f t="shared" si="33"/>
        <v>2842.5</v>
      </c>
      <c r="DS59" s="1"/>
      <c r="DT59" s="1">
        <v>3</v>
      </c>
      <c r="DU59" s="110">
        <f t="shared" si="34"/>
        <v>3</v>
      </c>
      <c r="DV59" s="108">
        <f t="shared" si="35"/>
        <v>1068.75</v>
      </c>
    </row>
    <row r="60" spans="8:126" ht="15.75" thickBot="1" x14ac:dyDescent="0.3">
      <c r="BC60" s="309"/>
      <c r="BD60" s="313"/>
      <c r="BE60" s="135">
        <v>976</v>
      </c>
      <c r="BF60" s="82">
        <f t="shared" si="36"/>
        <v>3416</v>
      </c>
      <c r="BG60" s="79">
        <v>425</v>
      </c>
      <c r="BH60" s="82">
        <f t="shared" si="14"/>
        <v>1487.5</v>
      </c>
      <c r="BI60" s="79">
        <v>5664</v>
      </c>
      <c r="BJ60" s="82">
        <f t="shared" si="15"/>
        <v>39648</v>
      </c>
      <c r="BK60" s="79">
        <v>32</v>
      </c>
      <c r="BL60" s="174">
        <v>30</v>
      </c>
      <c r="BM60" s="174">
        <v>29</v>
      </c>
      <c r="BN60" s="119">
        <f t="shared" si="9"/>
        <v>1536.2586206896551</v>
      </c>
      <c r="BO60" s="309"/>
      <c r="BP60" s="315"/>
      <c r="BQ60" s="99">
        <v>985</v>
      </c>
      <c r="BR60" s="83">
        <f t="shared" si="16"/>
        <v>3447.5</v>
      </c>
      <c r="BS60" s="174">
        <v>239</v>
      </c>
      <c r="BT60" s="83">
        <f t="shared" si="39"/>
        <v>836.5</v>
      </c>
      <c r="BU60" s="174">
        <v>6929</v>
      </c>
      <c r="BV60" s="83">
        <f t="shared" si="40"/>
        <v>48503</v>
      </c>
      <c r="BW60" s="174">
        <v>30</v>
      </c>
      <c r="BX60" s="174">
        <v>28</v>
      </c>
      <c r="BY60" s="174">
        <v>27</v>
      </c>
      <c r="BZ60" s="100">
        <f t="shared" si="10"/>
        <v>1955.0740740740741</v>
      </c>
      <c r="CA60" s="309"/>
      <c r="CB60" s="317"/>
      <c r="CC60" s="99">
        <v>542</v>
      </c>
      <c r="CD60" s="74">
        <f t="shared" si="19"/>
        <v>1626</v>
      </c>
      <c r="CE60" s="174">
        <v>178</v>
      </c>
      <c r="CF60" s="74">
        <f t="shared" si="20"/>
        <v>534</v>
      </c>
      <c r="CG60" s="174">
        <v>2906</v>
      </c>
      <c r="CH60" s="74">
        <f t="shared" si="21"/>
        <v>17436</v>
      </c>
      <c r="CI60" s="174">
        <v>16</v>
      </c>
      <c r="CJ60" s="174">
        <v>14</v>
      </c>
      <c r="CK60" s="174">
        <v>14</v>
      </c>
      <c r="CL60" s="100">
        <f t="shared" si="22"/>
        <v>1399.7142857142858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390</v>
      </c>
      <c r="DB60" s="83">
        <f t="shared" si="27"/>
        <v>1365</v>
      </c>
      <c r="DC60" s="174">
        <v>56</v>
      </c>
      <c r="DD60" s="83">
        <f t="shared" si="28"/>
        <v>196</v>
      </c>
      <c r="DE60" s="174">
        <v>2527</v>
      </c>
      <c r="DF60" s="83">
        <f t="shared" si="29"/>
        <v>17689</v>
      </c>
      <c r="DG60" s="174">
        <v>13</v>
      </c>
      <c r="DH60" s="174">
        <v>12</v>
      </c>
      <c r="DI60" s="174">
        <v>13</v>
      </c>
      <c r="DJ60" s="100">
        <f t="shared" si="30"/>
        <v>1480.7692307692307</v>
      </c>
      <c r="DK60" s="309"/>
      <c r="DL60" s="311"/>
      <c r="DM60" s="102">
        <v>18</v>
      </c>
      <c r="DN60" s="74">
        <f t="shared" si="31"/>
        <v>67.5</v>
      </c>
      <c r="DO60" s="1">
        <v>114</v>
      </c>
      <c r="DP60" s="74">
        <f t="shared" si="32"/>
        <v>427.5</v>
      </c>
      <c r="DQ60" s="1">
        <v>494</v>
      </c>
      <c r="DR60" s="74">
        <f t="shared" si="33"/>
        <v>3705</v>
      </c>
      <c r="DS60" s="1">
        <v>3</v>
      </c>
      <c r="DT60" s="1">
        <v>3</v>
      </c>
      <c r="DU60" s="110">
        <f t="shared" si="34"/>
        <v>3</v>
      </c>
      <c r="DV60" s="108">
        <f t="shared" si="35"/>
        <v>1400</v>
      </c>
    </row>
    <row r="61" spans="8:126" x14ac:dyDescent="0.25">
      <c r="BC61" s="308" t="str">
        <f>C33</f>
        <v>VIERNES</v>
      </c>
      <c r="BD61" s="312">
        <f>AU33</f>
        <v>42580</v>
      </c>
      <c r="BE61" s="135">
        <v>1127</v>
      </c>
      <c r="BF61" s="82">
        <f t="shared" si="36"/>
        <v>3944.5</v>
      </c>
      <c r="BG61" s="79">
        <v>327</v>
      </c>
      <c r="BH61" s="82">
        <f t="shared" si="14"/>
        <v>1144.5</v>
      </c>
      <c r="BI61" s="79">
        <v>5346</v>
      </c>
      <c r="BJ61" s="82">
        <f t="shared" si="15"/>
        <v>37422</v>
      </c>
      <c r="BK61" s="79"/>
      <c r="BL61" s="174">
        <v>29</v>
      </c>
      <c r="BM61" s="174">
        <v>29</v>
      </c>
      <c r="BN61" s="119">
        <f t="shared" si="9"/>
        <v>1465.8965517241379</v>
      </c>
      <c r="BO61" s="308" t="str">
        <f>BC61</f>
        <v>VIERNES</v>
      </c>
      <c r="BP61" s="314">
        <f>BD61</f>
        <v>42580</v>
      </c>
      <c r="BQ61" s="99">
        <v>1382</v>
      </c>
      <c r="BR61" s="83">
        <f t="shared" si="16"/>
        <v>4837</v>
      </c>
      <c r="BS61" s="174">
        <v>272</v>
      </c>
      <c r="BT61" s="83">
        <f t="shared" si="39"/>
        <v>952</v>
      </c>
      <c r="BU61" s="174">
        <v>7427</v>
      </c>
      <c r="BV61" s="83">
        <f t="shared" si="40"/>
        <v>51989</v>
      </c>
      <c r="BW61" s="174"/>
      <c r="BX61" s="174">
        <v>25</v>
      </c>
      <c r="BY61" s="174">
        <v>26</v>
      </c>
      <c r="BZ61" s="100">
        <f t="shared" si="10"/>
        <v>2222.2307692307691</v>
      </c>
      <c r="CA61" s="308" t="str">
        <f>BO61</f>
        <v>VIERNES</v>
      </c>
      <c r="CB61" s="316">
        <f>BP61</f>
        <v>42580</v>
      </c>
      <c r="CC61" s="99">
        <v>596</v>
      </c>
      <c r="CD61" s="74">
        <f t="shared" si="19"/>
        <v>1788</v>
      </c>
      <c r="CE61" s="174">
        <v>281</v>
      </c>
      <c r="CF61" s="74">
        <f t="shared" si="20"/>
        <v>843</v>
      </c>
      <c r="CG61" s="174">
        <v>3336</v>
      </c>
      <c r="CH61" s="74">
        <f t="shared" si="21"/>
        <v>20016</v>
      </c>
      <c r="CI61" s="174"/>
      <c r="CJ61" s="174">
        <v>15</v>
      </c>
      <c r="CK61" s="174">
        <v>15</v>
      </c>
      <c r="CL61" s="100">
        <f t="shared" si="22"/>
        <v>1509.8</v>
      </c>
      <c r="CM61" s="308" t="str">
        <f>CA61</f>
        <v>VIERNES</v>
      </c>
      <c r="CN61" s="318">
        <f>CB61</f>
        <v>42580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VIERNES</v>
      </c>
      <c r="CZ61" s="306">
        <f>CN61</f>
        <v>42580</v>
      </c>
      <c r="DA61" s="99">
        <v>496</v>
      </c>
      <c r="DB61" s="83">
        <f t="shared" si="27"/>
        <v>1736</v>
      </c>
      <c r="DC61" s="174">
        <v>76</v>
      </c>
      <c r="DD61" s="83">
        <f t="shared" si="28"/>
        <v>266</v>
      </c>
      <c r="DE61" s="174">
        <v>2496</v>
      </c>
      <c r="DF61" s="83">
        <f t="shared" si="29"/>
        <v>17472</v>
      </c>
      <c r="DG61" s="174"/>
      <c r="DH61" s="174">
        <v>14</v>
      </c>
      <c r="DI61" s="174">
        <v>14</v>
      </c>
      <c r="DJ61" s="100">
        <f t="shared" si="30"/>
        <v>1391</v>
      </c>
      <c r="DK61" s="308" t="str">
        <f>CY61</f>
        <v>VIERNES</v>
      </c>
      <c r="DL61" s="310">
        <f>CZ61</f>
        <v>42580</v>
      </c>
      <c r="DM61" s="102">
        <v>17</v>
      </c>
      <c r="DN61" s="74">
        <f t="shared" si="31"/>
        <v>63.75</v>
      </c>
      <c r="DO61" s="1">
        <v>130</v>
      </c>
      <c r="DP61" s="74">
        <f t="shared" si="32"/>
        <v>487.5</v>
      </c>
      <c r="DQ61" s="1">
        <v>385</v>
      </c>
      <c r="DR61" s="74">
        <f t="shared" si="33"/>
        <v>2887.5</v>
      </c>
      <c r="DS61" s="1"/>
      <c r="DT61" s="1">
        <v>3</v>
      </c>
      <c r="DU61" s="110">
        <f t="shared" si="34"/>
        <v>3</v>
      </c>
      <c r="DV61" s="108">
        <f t="shared" si="35"/>
        <v>1146.25</v>
      </c>
    </row>
    <row r="62" spans="8:126" ht="15.75" thickBot="1" x14ac:dyDescent="0.3">
      <c r="BC62" s="309"/>
      <c r="BD62" s="313"/>
      <c r="BE62" s="135">
        <v>1022</v>
      </c>
      <c r="BF62" s="82">
        <f t="shared" si="36"/>
        <v>3577</v>
      </c>
      <c r="BG62" s="79">
        <v>504</v>
      </c>
      <c r="BH62" s="82">
        <f t="shared" si="14"/>
        <v>1764</v>
      </c>
      <c r="BI62" s="79">
        <v>6150</v>
      </c>
      <c r="BJ62" s="82">
        <f t="shared" si="15"/>
        <v>43050</v>
      </c>
      <c r="BK62" s="79">
        <v>31</v>
      </c>
      <c r="BL62" s="174">
        <v>28</v>
      </c>
      <c r="BM62" s="174">
        <v>29</v>
      </c>
      <c r="BN62" s="119">
        <f t="shared" si="9"/>
        <v>1668.655172413793</v>
      </c>
      <c r="BO62" s="309"/>
      <c r="BP62" s="315"/>
      <c r="BQ62" s="99">
        <v>943</v>
      </c>
      <c r="BR62" s="83">
        <f t="shared" si="16"/>
        <v>3300.5</v>
      </c>
      <c r="BS62" s="174">
        <v>294</v>
      </c>
      <c r="BT62" s="83">
        <f t="shared" si="39"/>
        <v>1029</v>
      </c>
      <c r="BU62" s="174">
        <v>6628</v>
      </c>
      <c r="BV62" s="83">
        <f t="shared" si="40"/>
        <v>46396</v>
      </c>
      <c r="BW62" s="174">
        <v>27</v>
      </c>
      <c r="BX62" s="174">
        <v>25</v>
      </c>
      <c r="BY62" s="174">
        <v>26</v>
      </c>
      <c r="BZ62" s="100">
        <f t="shared" si="10"/>
        <v>1950.9807692307693</v>
      </c>
      <c r="CA62" s="309"/>
      <c r="CB62" s="317"/>
      <c r="CC62" s="99">
        <v>575</v>
      </c>
      <c r="CD62" s="74">
        <f t="shared" si="19"/>
        <v>1725</v>
      </c>
      <c r="CE62" s="174">
        <v>234</v>
      </c>
      <c r="CF62" s="74">
        <f t="shared" si="20"/>
        <v>702</v>
      </c>
      <c r="CG62" s="174">
        <v>3304</v>
      </c>
      <c r="CH62" s="74">
        <f t="shared" si="21"/>
        <v>19824</v>
      </c>
      <c r="CI62" s="174">
        <v>16</v>
      </c>
      <c r="CJ62" s="174">
        <v>14</v>
      </c>
      <c r="CK62" s="174">
        <v>15</v>
      </c>
      <c r="CL62" s="100">
        <f t="shared" si="22"/>
        <v>1483.4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456</v>
      </c>
      <c r="DB62" s="83">
        <f t="shared" si="27"/>
        <v>1596</v>
      </c>
      <c r="DC62" s="174">
        <v>93</v>
      </c>
      <c r="DD62" s="83">
        <f t="shared" si="28"/>
        <v>325.5</v>
      </c>
      <c r="DE62" s="174">
        <v>2786</v>
      </c>
      <c r="DF62" s="83">
        <f t="shared" si="29"/>
        <v>19502</v>
      </c>
      <c r="DG62" s="174">
        <v>14</v>
      </c>
      <c r="DH62" s="174">
        <v>13</v>
      </c>
      <c r="DI62" s="174">
        <v>14</v>
      </c>
      <c r="DJ62" s="100">
        <f t="shared" si="30"/>
        <v>1530.25</v>
      </c>
      <c r="DK62" s="309"/>
      <c r="DL62" s="311"/>
      <c r="DM62" s="102">
        <v>10</v>
      </c>
      <c r="DN62" s="74">
        <f t="shared" si="31"/>
        <v>37.5</v>
      </c>
      <c r="DO62" s="1">
        <v>96</v>
      </c>
      <c r="DP62" s="74">
        <f t="shared" si="32"/>
        <v>360</v>
      </c>
      <c r="DQ62" s="1">
        <v>441</v>
      </c>
      <c r="DR62" s="74">
        <f t="shared" si="33"/>
        <v>3307.5</v>
      </c>
      <c r="DS62" s="1">
        <v>3</v>
      </c>
      <c r="DT62" s="1">
        <v>3</v>
      </c>
      <c r="DU62" s="110">
        <f t="shared" si="34"/>
        <v>3</v>
      </c>
      <c r="DV62" s="108">
        <f t="shared" si="35"/>
        <v>1235</v>
      </c>
    </row>
    <row r="63" spans="8:126" x14ac:dyDescent="0.25">
      <c r="BC63" s="308" t="str">
        <f>C34</f>
        <v>SÁBADO</v>
      </c>
      <c r="BD63" s="312">
        <f>AU34</f>
        <v>42581</v>
      </c>
      <c r="BE63" s="135">
        <v>609</v>
      </c>
      <c r="BF63" s="82">
        <f t="shared" si="36"/>
        <v>2131.5</v>
      </c>
      <c r="BG63" s="79">
        <v>272</v>
      </c>
      <c r="BH63" s="82">
        <f t="shared" si="14"/>
        <v>952</v>
      </c>
      <c r="BI63" s="79">
        <v>3801</v>
      </c>
      <c r="BJ63" s="82">
        <f t="shared" si="15"/>
        <v>26607</v>
      </c>
      <c r="BK63" s="79"/>
      <c r="BL63" s="174">
        <v>18</v>
      </c>
      <c r="BM63" s="174">
        <v>18</v>
      </c>
      <c r="BN63" s="119">
        <f t="shared" si="9"/>
        <v>1649.4722222222222</v>
      </c>
      <c r="BO63" s="308" t="str">
        <f t="shared" ref="BO63:BP65" si="47">BC63</f>
        <v>SÁBADO</v>
      </c>
      <c r="BP63" s="314">
        <f t="shared" si="47"/>
        <v>42581</v>
      </c>
      <c r="BQ63" s="99">
        <v>731</v>
      </c>
      <c r="BR63" s="83">
        <f t="shared" si="16"/>
        <v>2558.5</v>
      </c>
      <c r="BS63" s="174">
        <v>209</v>
      </c>
      <c r="BT63" s="83">
        <f t="shared" si="39"/>
        <v>731.5</v>
      </c>
      <c r="BU63" s="174">
        <v>5074</v>
      </c>
      <c r="BV63" s="83">
        <f t="shared" si="40"/>
        <v>35518</v>
      </c>
      <c r="BW63" s="174"/>
      <c r="BX63" s="174">
        <v>16</v>
      </c>
      <c r="BY63" s="174">
        <v>16</v>
      </c>
      <c r="BZ63" s="100">
        <f t="shared" si="10"/>
        <v>2425.5</v>
      </c>
      <c r="CA63" s="308" t="str">
        <f t="shared" ref="CA63:CB65" si="48">BO63</f>
        <v>SÁBADO</v>
      </c>
      <c r="CB63" s="316">
        <f t="shared" si="48"/>
        <v>42581</v>
      </c>
      <c r="CC63" s="99">
        <v>385</v>
      </c>
      <c r="CD63" s="74">
        <f t="shared" si="19"/>
        <v>1155</v>
      </c>
      <c r="CE63" s="174">
        <v>151</v>
      </c>
      <c r="CF63" s="74">
        <f t="shared" si="20"/>
        <v>453</v>
      </c>
      <c r="CG63" s="174">
        <v>2396</v>
      </c>
      <c r="CH63" s="74">
        <f t="shared" si="21"/>
        <v>14376</v>
      </c>
      <c r="CI63" s="174"/>
      <c r="CJ63" s="174">
        <v>11</v>
      </c>
      <c r="CK63" s="174">
        <v>11</v>
      </c>
      <c r="CL63" s="100">
        <f t="shared" si="22"/>
        <v>1453.090909090909</v>
      </c>
      <c r="CM63" s="308" t="str">
        <f t="shared" ref="CM63:CN65" si="49">CA63</f>
        <v>SÁBADO</v>
      </c>
      <c r="CN63" s="318">
        <f t="shared" si="49"/>
        <v>42581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:CZ65" si="50">CM63</f>
        <v>SÁBADO</v>
      </c>
      <c r="CZ63" s="306">
        <f t="shared" si="50"/>
        <v>42581</v>
      </c>
      <c r="DA63" s="99">
        <v>258</v>
      </c>
      <c r="DB63" s="83">
        <f t="shared" si="27"/>
        <v>903</v>
      </c>
      <c r="DC63" s="174">
        <v>52</v>
      </c>
      <c r="DD63" s="83">
        <f t="shared" si="28"/>
        <v>182</v>
      </c>
      <c r="DE63" s="174">
        <v>1764</v>
      </c>
      <c r="DF63" s="83">
        <f t="shared" si="29"/>
        <v>12348</v>
      </c>
      <c r="DG63" s="174"/>
      <c r="DH63" s="174">
        <v>10</v>
      </c>
      <c r="DI63" s="174">
        <v>10</v>
      </c>
      <c r="DJ63" s="100">
        <f t="shared" si="30"/>
        <v>1343.3</v>
      </c>
      <c r="DK63" s="308" t="str">
        <f t="shared" ref="DK63:DL65" si="51">CY63</f>
        <v>SÁBADO</v>
      </c>
      <c r="DL63" s="310">
        <f t="shared" si="51"/>
        <v>42581</v>
      </c>
      <c r="DM63" s="102">
        <v>4</v>
      </c>
      <c r="DN63" s="74">
        <f t="shared" si="31"/>
        <v>15</v>
      </c>
      <c r="DO63" s="1">
        <v>110</v>
      </c>
      <c r="DP63" s="74">
        <f t="shared" si="32"/>
        <v>412.5</v>
      </c>
      <c r="DQ63" s="1">
        <v>324</v>
      </c>
      <c r="DR63" s="74">
        <f t="shared" si="33"/>
        <v>2430</v>
      </c>
      <c r="DS63" s="1"/>
      <c r="DT63" s="1">
        <v>3</v>
      </c>
      <c r="DU63" s="110">
        <f t="shared" si="34"/>
        <v>3</v>
      </c>
      <c r="DV63" s="108">
        <f t="shared" si="35"/>
        <v>952.5</v>
      </c>
    </row>
    <row r="64" spans="8:126" ht="15.75" thickBot="1" x14ac:dyDescent="0.3">
      <c r="BC64" s="309"/>
      <c r="BD64" s="313"/>
      <c r="BE64" s="135">
        <v>671</v>
      </c>
      <c r="BF64" s="82">
        <f t="shared" si="36"/>
        <v>2348.5</v>
      </c>
      <c r="BG64" s="79">
        <v>462</v>
      </c>
      <c r="BH64" s="82">
        <f t="shared" si="14"/>
        <v>1617</v>
      </c>
      <c r="BI64" s="79">
        <v>4504</v>
      </c>
      <c r="BJ64" s="82">
        <f t="shared" si="15"/>
        <v>31528</v>
      </c>
      <c r="BK64" s="79">
        <v>21</v>
      </c>
      <c r="BL64" s="174">
        <v>18</v>
      </c>
      <c r="BM64" s="174">
        <v>19</v>
      </c>
      <c r="BN64" s="119">
        <f t="shared" si="9"/>
        <v>1868.078947368421</v>
      </c>
      <c r="BO64" s="309"/>
      <c r="BP64" s="315"/>
      <c r="BQ64" s="99">
        <v>637</v>
      </c>
      <c r="BR64" s="83">
        <f t="shared" si="16"/>
        <v>2229.5</v>
      </c>
      <c r="BS64" s="174">
        <v>418</v>
      </c>
      <c r="BT64" s="83">
        <f t="shared" si="39"/>
        <v>1463</v>
      </c>
      <c r="BU64" s="174">
        <v>5437</v>
      </c>
      <c r="BV64" s="83">
        <f t="shared" si="40"/>
        <v>38059</v>
      </c>
      <c r="BW64" s="174">
        <v>18</v>
      </c>
      <c r="BX64" s="174">
        <v>16</v>
      </c>
      <c r="BY64" s="174">
        <v>17</v>
      </c>
      <c r="BZ64" s="100">
        <f t="shared" si="10"/>
        <v>2455.9705882352941</v>
      </c>
      <c r="CA64" s="309"/>
      <c r="CB64" s="317"/>
      <c r="CC64" s="99">
        <v>311</v>
      </c>
      <c r="CD64" s="74">
        <f t="shared" si="19"/>
        <v>933</v>
      </c>
      <c r="CE64" s="174">
        <v>264</v>
      </c>
      <c r="CF64" s="74">
        <f t="shared" si="20"/>
        <v>792</v>
      </c>
      <c r="CG64" s="174">
        <v>1965</v>
      </c>
      <c r="CH64" s="74">
        <f t="shared" si="21"/>
        <v>11790</v>
      </c>
      <c r="CI64" s="174">
        <v>12</v>
      </c>
      <c r="CJ64" s="174">
        <v>10</v>
      </c>
      <c r="CK64" s="174">
        <v>12</v>
      </c>
      <c r="CL64" s="100">
        <f t="shared" si="22"/>
        <v>1126.25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>
        <v>253</v>
      </c>
      <c r="DB64" s="83">
        <f t="shared" si="27"/>
        <v>885.5</v>
      </c>
      <c r="DC64" s="174">
        <v>85</v>
      </c>
      <c r="DD64" s="83">
        <f t="shared" si="28"/>
        <v>297.5</v>
      </c>
      <c r="DE64" s="174">
        <v>2298</v>
      </c>
      <c r="DF64" s="83">
        <f t="shared" si="29"/>
        <v>16086</v>
      </c>
      <c r="DG64" s="174">
        <v>11</v>
      </c>
      <c r="DH64" s="174">
        <v>9</v>
      </c>
      <c r="DI64" s="174">
        <v>11</v>
      </c>
      <c r="DJ64" s="100">
        <f t="shared" si="30"/>
        <v>1569.909090909091</v>
      </c>
      <c r="DK64" s="309"/>
      <c r="DL64" s="311"/>
      <c r="DM64" s="102">
        <v>28</v>
      </c>
      <c r="DN64" s="74">
        <f t="shared" si="31"/>
        <v>105</v>
      </c>
      <c r="DO64" s="1">
        <v>66</v>
      </c>
      <c r="DP64" s="74">
        <f t="shared" si="32"/>
        <v>247.5</v>
      </c>
      <c r="DQ64" s="1">
        <v>374</v>
      </c>
      <c r="DR64" s="74">
        <f t="shared" si="33"/>
        <v>2805</v>
      </c>
      <c r="DS64" s="1">
        <v>3</v>
      </c>
      <c r="DT64" s="1">
        <v>3</v>
      </c>
      <c r="DU64" s="110">
        <f t="shared" si="34"/>
        <v>3</v>
      </c>
      <c r="DV64" s="108">
        <f t="shared" si="35"/>
        <v>1052.5</v>
      </c>
    </row>
    <row r="65" spans="55:126" x14ac:dyDescent="0.25">
      <c r="BC65" s="308" t="str">
        <f>C35</f>
        <v>DOMINGO</v>
      </c>
      <c r="BD65" s="312">
        <f>AU35</f>
        <v>42582</v>
      </c>
      <c r="BE65" s="135">
        <v>507</v>
      </c>
      <c r="BF65" s="82">
        <f t="shared" si="36"/>
        <v>1774.5</v>
      </c>
      <c r="BG65" s="79">
        <v>281</v>
      </c>
      <c r="BH65" s="82">
        <f t="shared" si="14"/>
        <v>983.5</v>
      </c>
      <c r="BI65" s="79">
        <v>2809</v>
      </c>
      <c r="BJ65" s="82">
        <f t="shared" si="15"/>
        <v>19663</v>
      </c>
      <c r="BK65" s="79"/>
      <c r="BL65" s="174">
        <v>17</v>
      </c>
      <c r="BM65" s="174">
        <v>17</v>
      </c>
      <c r="BN65" s="119">
        <f t="shared" si="9"/>
        <v>1318.8823529411766</v>
      </c>
      <c r="BO65" s="308" t="str">
        <f t="shared" ref="BO65" si="52">BC65</f>
        <v>DOMINGO</v>
      </c>
      <c r="BP65" s="314">
        <f t="shared" si="47"/>
        <v>42582</v>
      </c>
      <c r="BQ65" s="99">
        <v>364</v>
      </c>
      <c r="BR65" s="83">
        <f t="shared" si="16"/>
        <v>1274</v>
      </c>
      <c r="BS65" s="174">
        <v>191</v>
      </c>
      <c r="BT65" s="83">
        <f t="shared" si="39"/>
        <v>668.5</v>
      </c>
      <c r="BU65" s="174">
        <v>3314</v>
      </c>
      <c r="BV65" s="83">
        <f t="shared" si="40"/>
        <v>23198</v>
      </c>
      <c r="BW65" s="174"/>
      <c r="BX65" s="174">
        <v>14</v>
      </c>
      <c r="BY65" s="174">
        <v>14</v>
      </c>
      <c r="BZ65" s="100">
        <f t="shared" si="10"/>
        <v>1795.75</v>
      </c>
      <c r="CA65" s="308" t="str">
        <f t="shared" ref="CA65" si="53">BO65</f>
        <v>DOMINGO</v>
      </c>
      <c r="CB65" s="316">
        <f t="shared" si="48"/>
        <v>42582</v>
      </c>
      <c r="CC65" s="99">
        <v>220</v>
      </c>
      <c r="CD65" s="74">
        <f t="shared" si="19"/>
        <v>660</v>
      </c>
      <c r="CE65" s="174">
        <v>140</v>
      </c>
      <c r="CF65" s="74">
        <f t="shared" si="20"/>
        <v>420</v>
      </c>
      <c r="CG65" s="174">
        <v>1202</v>
      </c>
      <c r="CH65" s="74">
        <f t="shared" si="21"/>
        <v>7212</v>
      </c>
      <c r="CI65" s="174"/>
      <c r="CJ65" s="174">
        <v>10</v>
      </c>
      <c r="CK65" s="174">
        <v>10</v>
      </c>
      <c r="CL65" s="100">
        <f t="shared" si="22"/>
        <v>829.2</v>
      </c>
      <c r="CM65" s="308" t="str">
        <f t="shared" ref="CM65" si="54">CA65</f>
        <v>DOMINGO</v>
      </c>
      <c r="CN65" s="318">
        <f t="shared" si="49"/>
        <v>42582</v>
      </c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 t="str">
        <f t="shared" ref="CY65" si="55">CM65</f>
        <v>DOMINGO</v>
      </c>
      <c r="CZ65" s="306">
        <f t="shared" si="50"/>
        <v>42582</v>
      </c>
      <c r="DA65" s="99"/>
      <c r="DB65" s="83">
        <f t="shared" si="27"/>
        <v>0</v>
      </c>
      <c r="DC65" s="174"/>
      <c r="DD65" s="83">
        <f t="shared" si="28"/>
        <v>0</v>
      </c>
      <c r="DE65" s="174"/>
      <c r="DF65" s="83">
        <f t="shared" si="29"/>
        <v>0</v>
      </c>
      <c r="DG65" s="174"/>
      <c r="DH65" s="174"/>
      <c r="DI65" s="174">
        <v>0</v>
      </c>
      <c r="DJ65" s="100" t="e">
        <f t="shared" si="30"/>
        <v>#DIV/0!</v>
      </c>
      <c r="DK65" s="308" t="str">
        <f t="shared" ref="DK65" si="56">CY65</f>
        <v>DOMINGO</v>
      </c>
      <c r="DL65" s="310">
        <f t="shared" si="51"/>
        <v>42582</v>
      </c>
      <c r="DM65" s="102">
        <v>15</v>
      </c>
      <c r="DN65" s="74">
        <f t="shared" si="31"/>
        <v>56.25</v>
      </c>
      <c r="DO65" s="1">
        <v>38</v>
      </c>
      <c r="DP65" s="74">
        <f t="shared" si="32"/>
        <v>142.5</v>
      </c>
      <c r="DQ65" s="1">
        <v>225</v>
      </c>
      <c r="DR65" s="74">
        <f t="shared" si="33"/>
        <v>1687.5</v>
      </c>
      <c r="DS65" s="1"/>
      <c r="DT65" s="1">
        <v>3</v>
      </c>
      <c r="DU65" s="110">
        <f t="shared" si="34"/>
        <v>3</v>
      </c>
      <c r="DV65" s="108">
        <f t="shared" si="35"/>
        <v>628.75</v>
      </c>
    </row>
    <row r="66" spans="55:126" ht="15.75" thickBot="1" x14ac:dyDescent="0.3">
      <c r="BC66" s="309"/>
      <c r="BD66" s="313"/>
      <c r="BE66" s="95">
        <v>585</v>
      </c>
      <c r="BF66" s="82">
        <f t="shared" si="36"/>
        <v>2047.5</v>
      </c>
      <c r="BG66" s="96">
        <v>486</v>
      </c>
      <c r="BH66" s="82">
        <f t="shared" si="14"/>
        <v>1701</v>
      </c>
      <c r="BI66" s="96">
        <v>4194</v>
      </c>
      <c r="BJ66" s="82">
        <f t="shared" si="15"/>
        <v>29358</v>
      </c>
      <c r="BK66" s="96">
        <v>24</v>
      </c>
      <c r="BL66" s="97">
        <v>20</v>
      </c>
      <c r="BM66" s="97">
        <v>18</v>
      </c>
      <c r="BN66" s="119">
        <f t="shared" si="9"/>
        <v>1839.25</v>
      </c>
      <c r="BO66" s="309"/>
      <c r="BP66" s="315"/>
      <c r="BQ66" s="120">
        <v>371</v>
      </c>
      <c r="BR66" s="83">
        <f t="shared" si="16"/>
        <v>1298.5</v>
      </c>
      <c r="BS66" s="174">
        <v>205</v>
      </c>
      <c r="BT66" s="83">
        <f t="shared" si="39"/>
        <v>717.5</v>
      </c>
      <c r="BU66" s="174">
        <v>3114</v>
      </c>
      <c r="BV66" s="83">
        <f t="shared" si="40"/>
        <v>21798</v>
      </c>
      <c r="BW66" s="174">
        <v>14</v>
      </c>
      <c r="BX66" s="141">
        <v>11</v>
      </c>
      <c r="BY66" s="174">
        <v>14</v>
      </c>
      <c r="BZ66" s="100">
        <f t="shared" si="10"/>
        <v>1701</v>
      </c>
      <c r="CA66" s="309"/>
      <c r="CB66" s="317"/>
      <c r="CC66" s="99">
        <v>173</v>
      </c>
      <c r="CD66" s="74">
        <f t="shared" si="19"/>
        <v>519</v>
      </c>
      <c r="CE66" s="174">
        <v>143</v>
      </c>
      <c r="CF66" s="74">
        <f t="shared" si="20"/>
        <v>429</v>
      </c>
      <c r="CG66" s="174">
        <v>1087</v>
      </c>
      <c r="CH66" s="74">
        <f t="shared" si="21"/>
        <v>6522</v>
      </c>
      <c r="CI66" s="174">
        <v>11</v>
      </c>
      <c r="CJ66" s="141">
        <v>7</v>
      </c>
      <c r="CK66" s="174">
        <v>11</v>
      </c>
      <c r="CL66" s="100">
        <f t="shared" si="22"/>
        <v>679.09090909090912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>
        <v>76</v>
      </c>
      <c r="DB66" s="83">
        <f t="shared" si="27"/>
        <v>266</v>
      </c>
      <c r="DC66" s="174">
        <v>109</v>
      </c>
      <c r="DD66" s="83">
        <f t="shared" si="28"/>
        <v>381.5</v>
      </c>
      <c r="DE66" s="174">
        <v>597</v>
      </c>
      <c r="DF66" s="83">
        <f t="shared" si="29"/>
        <v>4179</v>
      </c>
      <c r="DG66" s="174">
        <v>4</v>
      </c>
      <c r="DH66" s="141">
        <v>4</v>
      </c>
      <c r="DI66" s="174">
        <v>4</v>
      </c>
      <c r="DJ66" s="100">
        <f t="shared" si="30"/>
        <v>1206.625</v>
      </c>
      <c r="DK66" s="309"/>
      <c r="DL66" s="311"/>
      <c r="DM66" s="103">
        <v>0</v>
      </c>
      <c r="DN66" s="87">
        <f t="shared" si="31"/>
        <v>0</v>
      </c>
      <c r="DO66" s="84">
        <v>82</v>
      </c>
      <c r="DP66" s="87">
        <f t="shared" si="32"/>
        <v>307.5</v>
      </c>
      <c r="DQ66" s="84">
        <v>463</v>
      </c>
      <c r="DR66" s="87">
        <f t="shared" si="33"/>
        <v>3472.5</v>
      </c>
      <c r="DS66" s="84">
        <v>3</v>
      </c>
      <c r="DT66" s="84">
        <v>3</v>
      </c>
      <c r="DU66" s="110">
        <f t="shared" si="34"/>
        <v>3</v>
      </c>
      <c r="DV66" s="108">
        <f t="shared" si="35"/>
        <v>1260</v>
      </c>
    </row>
    <row r="67" spans="55:126" ht="15.75" thickBot="1" x14ac:dyDescent="0.3">
      <c r="BD67" s="122" t="s">
        <v>28</v>
      </c>
      <c r="BE67" s="286">
        <f t="shared" ref="BE67:BM67" si="57">SUM(BE5:BE66)</f>
        <v>65550</v>
      </c>
      <c r="BF67" s="82">
        <f t="shared" si="36"/>
        <v>229425</v>
      </c>
      <c r="BG67" s="93">
        <f t="shared" si="57"/>
        <v>25178</v>
      </c>
      <c r="BH67" s="82">
        <f t="shared" si="14"/>
        <v>88123</v>
      </c>
      <c r="BI67" s="93">
        <f t="shared" si="57"/>
        <v>311205</v>
      </c>
      <c r="BJ67" s="82">
        <f t="shared" si="15"/>
        <v>2178435</v>
      </c>
      <c r="BK67" s="93">
        <f t="shared" si="57"/>
        <v>858</v>
      </c>
      <c r="BL67" s="94">
        <f t="shared" si="57"/>
        <v>1560</v>
      </c>
      <c r="BM67" s="121">
        <f t="shared" si="57"/>
        <v>1576</v>
      </c>
      <c r="BN67" s="119">
        <f t="shared" si="9"/>
        <v>1583.7455583756346</v>
      </c>
      <c r="BO67" s="127"/>
      <c r="BP67" s="131" t="s">
        <v>28</v>
      </c>
      <c r="BQ67" s="101">
        <f>SUM(BQ5:BQ66)</f>
        <v>65797</v>
      </c>
      <c r="BR67" s="83">
        <f t="shared" si="16"/>
        <v>230289.5</v>
      </c>
      <c r="BS67" s="80">
        <f>SUM(BS5:BS66)</f>
        <v>17043</v>
      </c>
      <c r="BT67" s="83">
        <f t="shared" si="39"/>
        <v>59650.5</v>
      </c>
      <c r="BU67" s="80">
        <f>SUM(BU5:BU66)</f>
        <v>382246</v>
      </c>
      <c r="BV67" s="83">
        <f t="shared" si="40"/>
        <v>2675722</v>
      </c>
      <c r="BW67" s="76">
        <f>SUM(BW5:BW66)</f>
        <v>758</v>
      </c>
      <c r="BX67" s="142">
        <f>SUM(BX5:BX66)</f>
        <v>1380</v>
      </c>
      <c r="BY67" s="86">
        <f>SUM(BY5:BY66)</f>
        <v>1445</v>
      </c>
      <c r="BZ67" s="100">
        <f t="shared" si="10"/>
        <v>2052.3612456747405</v>
      </c>
      <c r="CB67" s="122" t="s">
        <v>28</v>
      </c>
      <c r="CC67" s="101">
        <f>SUM(CC5:CC66)</f>
        <v>37631</v>
      </c>
      <c r="CD67" s="74">
        <f t="shared" si="19"/>
        <v>112893</v>
      </c>
      <c r="CE67" s="80">
        <f>SUM(CE5:CE66)</f>
        <v>14726</v>
      </c>
      <c r="CF67" s="74">
        <f t="shared" si="20"/>
        <v>44178</v>
      </c>
      <c r="CG67" s="80">
        <f>SUM(CG5:CG66)</f>
        <v>175268</v>
      </c>
      <c r="CH67" s="74">
        <f t="shared" si="21"/>
        <v>1051608</v>
      </c>
      <c r="CI67" s="80">
        <f>SUM(CI5:CI66)</f>
        <v>482</v>
      </c>
      <c r="CJ67" s="174">
        <f>SUM(CJ5:CJ66)</f>
        <v>839</v>
      </c>
      <c r="CK67" s="86">
        <f>SUM(CK5:CK66)</f>
        <v>921</v>
      </c>
      <c r="CL67" s="100">
        <f t="shared" si="22"/>
        <v>1312.3550488599349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25190</v>
      </c>
      <c r="DB67" s="83">
        <f t="shared" si="27"/>
        <v>88165</v>
      </c>
      <c r="DC67" s="80">
        <f>SUM(DC5:DC66)</f>
        <v>4405</v>
      </c>
      <c r="DD67" s="83">
        <f t="shared" si="28"/>
        <v>15417.5</v>
      </c>
      <c r="DE67" s="80">
        <f>SUM(DE5:DE66)</f>
        <v>140263</v>
      </c>
      <c r="DF67" s="83">
        <f t="shared" si="29"/>
        <v>981841</v>
      </c>
      <c r="DG67" s="80">
        <f>SUM(DG5:DG66)</f>
        <v>375</v>
      </c>
      <c r="DH67" s="174">
        <f>SUM(DH5:DH66)</f>
        <v>674</v>
      </c>
      <c r="DI67" s="86">
        <f>SUM(DI5:DI66)</f>
        <v>708</v>
      </c>
      <c r="DJ67" s="100">
        <f t="shared" si="30"/>
        <v>1533.0840395480227</v>
      </c>
      <c r="DK67" s="130"/>
      <c r="DL67" s="105" t="s">
        <v>28</v>
      </c>
      <c r="DM67" s="104">
        <f>SUM(DM5:DM66)</f>
        <v>496</v>
      </c>
      <c r="DN67" s="74">
        <f t="shared" si="31"/>
        <v>1860</v>
      </c>
      <c r="DO67" s="85">
        <f t="shared" ref="DO67:DU67" si="58">SUM(DO5:DO66)</f>
        <v>5604</v>
      </c>
      <c r="DP67" s="74">
        <f t="shared" si="32"/>
        <v>21015</v>
      </c>
      <c r="DQ67" s="85">
        <f t="shared" si="58"/>
        <v>23302</v>
      </c>
      <c r="DR67" s="74">
        <f t="shared" si="33"/>
        <v>174765</v>
      </c>
      <c r="DS67" s="85">
        <f t="shared" si="58"/>
        <v>104</v>
      </c>
      <c r="DT67" s="126">
        <f t="shared" si="58"/>
        <v>192</v>
      </c>
      <c r="DU67" s="123">
        <f t="shared" si="58"/>
        <v>192</v>
      </c>
      <c r="DV67" s="108">
        <f t="shared" si="35"/>
        <v>1029.375</v>
      </c>
    </row>
  </sheetData>
  <dataConsolidate/>
  <mergeCells count="400"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</mergeCells>
  <pageMargins left="0.74803149606299213" right="0.74803149606299213" top="0.51181102362204722" bottom="0.51181102362204722" header="0.51181102362204722" footer="0.51181102362204722"/>
  <pageSetup scale="1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BC1" zoomScaleNormal="100" workbookViewId="0">
      <pane ySplit="4" topLeftCell="A31" activePane="bottomLeft" state="frozen"/>
      <selection activeCell="F1" sqref="F1"/>
      <selection pane="bottomLeft" activeCell="AN38" sqref="AN3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8.42578125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hidden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hidden="1" customWidth="1"/>
    <col min="27" max="27" width="16.42578125" hidden="1" customWidth="1"/>
    <col min="28" max="28" width="12.85546875" customWidth="1"/>
    <col min="29" max="29" width="12.7109375" bestFit="1" customWidth="1"/>
    <col min="30" max="30" width="11.42578125" hidden="1" customWidth="1"/>
    <col min="31" max="31" width="11.5703125" hidden="1" customWidth="1"/>
    <col min="32" max="32" width="11.7109375" customWidth="1"/>
    <col min="33" max="33" width="12.7109375" hidden="1" customWidth="1"/>
    <col min="34" max="34" width="13.42578125" hidden="1" customWidth="1"/>
    <col min="35" max="35" width="11.5703125" hidden="1" customWidth="1"/>
    <col min="36" max="36" width="12.7109375" hidden="1" customWidth="1"/>
    <col min="37" max="37" width="13.85546875" hidden="1" customWidth="1"/>
    <col min="38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6.140625" bestFit="1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28515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8.85546875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1.5703125" bestFit="1" customWidth="1"/>
    <col min="107" max="107" width="8.28515625" customWidth="1"/>
    <col min="108" max="108" width="11.5703125" bestFit="1" customWidth="1"/>
    <col min="109" max="109" width="9" bestFit="1" customWidth="1"/>
    <col min="110" max="110" width="14" customWidth="1"/>
    <col min="111" max="111" width="8.71093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AGOSTO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159</v>
      </c>
      <c r="P2" s="4"/>
      <c r="Q2" s="10" t="str">
        <f>B2</f>
        <v>AGOSTO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AGOSTO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AGOSTO  2016</v>
      </c>
      <c r="BU2" s="233" t="str">
        <f>BI2</f>
        <v>AGOSTO  2016</v>
      </c>
      <c r="CG2" s="233" t="str">
        <f>BU2</f>
        <v>AGOSTO  2016</v>
      </c>
      <c r="CS2" s="233" t="str">
        <f>CG2</f>
        <v>AGOSTO  2016</v>
      </c>
      <c r="DE2" s="233" t="str">
        <f>CS2</f>
        <v>AGOSTO  2016</v>
      </c>
      <c r="DQ2" s="233" t="str">
        <f>DE2</f>
        <v>AGOSTO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95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95"/>
      <c r="P4" s="182" t="s">
        <v>1</v>
      </c>
      <c r="Q4" s="183" t="s">
        <v>3</v>
      </c>
      <c r="R4" s="183" t="s">
        <v>31</v>
      </c>
      <c r="S4" s="183" t="s">
        <v>7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214</v>
      </c>
      <c r="C5" s="38" t="s">
        <v>24</v>
      </c>
      <c r="D5" s="39">
        <v>42583</v>
      </c>
      <c r="E5" s="143">
        <v>82208</v>
      </c>
      <c r="F5" s="143">
        <v>99673</v>
      </c>
      <c r="G5" s="35">
        <v>37344</v>
      </c>
      <c r="H5" s="168"/>
      <c r="I5" s="169">
        <v>40656</v>
      </c>
      <c r="J5" s="57">
        <f t="shared" ref="J5:J35" si="0">SUM(E5:I5)</f>
        <v>259881</v>
      </c>
      <c r="K5" s="58">
        <v>7754</v>
      </c>
      <c r="L5" s="58">
        <v>19793.5</v>
      </c>
      <c r="M5" s="36">
        <f t="shared" ref="M5:M35" si="1">+J5+K5+L5</f>
        <v>287428.5</v>
      </c>
      <c r="N5" s="47"/>
      <c r="O5" s="48"/>
      <c r="P5" s="42">
        <f t="shared" ref="P5:P35" si="2">D5</f>
        <v>42583</v>
      </c>
      <c r="Q5" s="166">
        <v>76250</v>
      </c>
      <c r="R5" s="166">
        <v>1755</v>
      </c>
      <c r="S5" s="166">
        <v>2463</v>
      </c>
      <c r="T5" s="166"/>
      <c r="U5" s="166">
        <v>15041</v>
      </c>
      <c r="V5" s="166"/>
      <c r="W5" s="166"/>
      <c r="X5" s="166">
        <v>174</v>
      </c>
      <c r="Y5" s="166">
        <v>12072</v>
      </c>
      <c r="Z5" s="166"/>
      <c r="AA5" s="40"/>
      <c r="AB5" s="166">
        <v>350</v>
      </c>
      <c r="AC5" s="166">
        <v>2800</v>
      </c>
      <c r="AD5" s="166"/>
      <c r="AE5" s="166"/>
      <c r="AF5" s="166"/>
      <c r="AG5" s="166"/>
      <c r="AH5" s="166"/>
      <c r="AI5" s="166"/>
      <c r="AJ5" s="41"/>
      <c r="AK5" s="55"/>
      <c r="AL5" s="52">
        <v>18108</v>
      </c>
      <c r="AM5" s="44">
        <f t="shared" ref="AM5:AM35" si="3">SUM(Q5:AL5)</f>
        <v>129013</v>
      </c>
      <c r="AN5" s="43">
        <v>1373</v>
      </c>
      <c r="AO5" s="50">
        <f t="shared" ref="AO5:AO35" si="4">M5</f>
        <v>287428.5</v>
      </c>
      <c r="AP5" s="49">
        <f>'[2]AGO 16'!$I$5</f>
        <v>11127.5</v>
      </c>
      <c r="AQ5" s="46">
        <f>SUM(AM5:AP5)</f>
        <v>428942</v>
      </c>
      <c r="AS5" s="275">
        <f t="shared" ref="AS5:AU33" si="5">B5</f>
        <v>214</v>
      </c>
      <c r="AT5" s="38" t="str">
        <f t="shared" si="5"/>
        <v>LUNES</v>
      </c>
      <c r="AU5" s="42">
        <f t="shared" si="5"/>
        <v>42583</v>
      </c>
      <c r="AV5" s="69">
        <f t="shared" ref="AV5:AW31" si="6">E5/7</f>
        <v>11744</v>
      </c>
      <c r="AW5" s="69">
        <f t="shared" si="6"/>
        <v>14239</v>
      </c>
      <c r="AX5" s="69">
        <f t="shared" ref="AX5:AX35" si="7">G5/6</f>
        <v>6224</v>
      </c>
      <c r="AY5" s="69">
        <f>H5/7</f>
        <v>0</v>
      </c>
      <c r="AZ5" s="157">
        <f>I5/7</f>
        <v>5808</v>
      </c>
      <c r="BA5" s="158">
        <f t="shared" ref="BA5:BA35" si="8">SUM(AV5:AZ5)</f>
        <v>38015</v>
      </c>
      <c r="BC5" s="308" t="str">
        <f>C5</f>
        <v>LUNES</v>
      </c>
      <c r="BD5" s="312">
        <f>AU5</f>
        <v>42583</v>
      </c>
      <c r="BE5" s="88">
        <v>1016</v>
      </c>
      <c r="BF5" s="82">
        <f>BE5*3.5</f>
        <v>3556</v>
      </c>
      <c r="BG5" s="77">
        <v>327</v>
      </c>
      <c r="BH5" s="82">
        <f>BG5*3.5</f>
        <v>1144.5</v>
      </c>
      <c r="BI5" s="77">
        <v>5661</v>
      </c>
      <c r="BJ5" s="82">
        <f>BI5*7</f>
        <v>39627</v>
      </c>
      <c r="BK5" s="75"/>
      <c r="BL5" s="174">
        <v>26</v>
      </c>
      <c r="BM5" s="174">
        <v>27</v>
      </c>
      <c r="BN5" s="119">
        <f t="shared" ref="BN5:BN67" si="9">(BF5+BH5+BJ5)/BM5</f>
        <v>1641.7592592592594</v>
      </c>
      <c r="BO5" s="308" t="str">
        <f>BC5</f>
        <v>LUNES</v>
      </c>
      <c r="BP5" s="314">
        <f>BD5</f>
        <v>42583</v>
      </c>
      <c r="BQ5" s="107">
        <v>1163</v>
      </c>
      <c r="BR5" s="83">
        <f>BQ5*3.5</f>
        <v>4070.5</v>
      </c>
      <c r="BS5" s="69">
        <v>352</v>
      </c>
      <c r="BT5" s="83">
        <f>BS5*3.5</f>
        <v>1232</v>
      </c>
      <c r="BU5" s="69">
        <v>7457</v>
      </c>
      <c r="BV5" s="83">
        <f>BU5*7</f>
        <v>52199</v>
      </c>
      <c r="BW5" s="69"/>
      <c r="BX5" s="69">
        <v>26</v>
      </c>
      <c r="BY5" s="69">
        <v>26</v>
      </c>
      <c r="BZ5" s="108">
        <f t="shared" ref="BZ5:BZ67" si="10">(BR5+BT5+BV5)/BY5</f>
        <v>2211.5961538461538</v>
      </c>
      <c r="CA5" s="308" t="str">
        <f>BO5</f>
        <v>LUNES</v>
      </c>
      <c r="CB5" s="316">
        <f>BP5</f>
        <v>42583</v>
      </c>
      <c r="CC5" s="107">
        <v>468</v>
      </c>
      <c r="CD5" s="83">
        <f>CC5*3</f>
        <v>1404</v>
      </c>
      <c r="CE5" s="69">
        <v>411</v>
      </c>
      <c r="CF5" s="83">
        <f>CE5*3</f>
        <v>1233</v>
      </c>
      <c r="CG5" s="69">
        <v>3407</v>
      </c>
      <c r="CH5" s="83">
        <f>CG5*6</f>
        <v>20442</v>
      </c>
      <c r="CI5" s="69"/>
      <c r="CJ5" s="69">
        <v>15</v>
      </c>
      <c r="CK5" s="69">
        <v>15</v>
      </c>
      <c r="CL5" s="108">
        <f>(CD5+CF5+CH5)/CK5</f>
        <v>1538.6</v>
      </c>
      <c r="CM5" s="308" t="str">
        <f>CA5</f>
        <v>LUNES</v>
      </c>
      <c r="CN5" s="318">
        <f>CB5</f>
        <v>42583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>LUNES</v>
      </c>
      <c r="CZ5" s="306">
        <f>CN5</f>
        <v>42583</v>
      </c>
      <c r="DA5" s="107">
        <v>391</v>
      </c>
      <c r="DB5" s="83">
        <f>DA5*3.5</f>
        <v>1368.5</v>
      </c>
      <c r="DC5" s="69">
        <v>89</v>
      </c>
      <c r="DD5" s="83">
        <f>DC5*3.5</f>
        <v>311.5</v>
      </c>
      <c r="DE5" s="69">
        <v>2859</v>
      </c>
      <c r="DF5" s="83">
        <f>DE5*7</f>
        <v>20013</v>
      </c>
      <c r="DG5" s="69"/>
      <c r="DH5" s="69">
        <v>13</v>
      </c>
      <c r="DI5" s="69">
        <v>14</v>
      </c>
      <c r="DJ5" s="108">
        <f>(DB5+DD5+DF5)/DI5</f>
        <v>1549.5</v>
      </c>
      <c r="DK5" s="308" t="str">
        <f>CY5</f>
        <v>LUNES</v>
      </c>
      <c r="DL5" s="310">
        <f>CZ5</f>
        <v>42583</v>
      </c>
      <c r="DM5" s="109">
        <v>14</v>
      </c>
      <c r="DN5" s="83">
        <f>DM5*3.75</f>
        <v>52.5</v>
      </c>
      <c r="DO5" s="110">
        <v>120</v>
      </c>
      <c r="DP5" s="83">
        <f>DO5*3.75</f>
        <v>450</v>
      </c>
      <c r="DQ5" s="110">
        <v>380</v>
      </c>
      <c r="DR5" s="83">
        <f>DQ5*7.5</f>
        <v>2850</v>
      </c>
      <c r="DS5" s="110"/>
      <c r="DT5" s="110">
        <v>3</v>
      </c>
      <c r="DU5" s="110">
        <f>DT5</f>
        <v>3</v>
      </c>
      <c r="DV5" s="108">
        <f>(DN5+DP5+DR5)/DU5</f>
        <v>1117.5</v>
      </c>
      <c r="DX5" s="337" t="s">
        <v>92</v>
      </c>
      <c r="DY5" s="73" t="s">
        <v>93</v>
      </c>
    </row>
    <row r="6" spans="2:129" ht="19.5" thickBot="1" x14ac:dyDescent="0.35">
      <c r="B6" s="274">
        <v>215</v>
      </c>
      <c r="C6" s="38" t="s">
        <v>21</v>
      </c>
      <c r="D6" s="132">
        <f t="shared" ref="D6:D35" si="11">D5+1</f>
        <v>42584</v>
      </c>
      <c r="E6" s="144">
        <v>83356</v>
      </c>
      <c r="F6" s="144">
        <v>99288</v>
      </c>
      <c r="G6" s="2">
        <v>42414</v>
      </c>
      <c r="H6" s="170"/>
      <c r="I6" s="171">
        <v>40642</v>
      </c>
      <c r="J6" s="24">
        <f t="shared" si="0"/>
        <v>265700</v>
      </c>
      <c r="K6" s="7">
        <v>7907</v>
      </c>
      <c r="L6" s="7">
        <v>21150.5</v>
      </c>
      <c r="M6" s="23">
        <f t="shared" si="1"/>
        <v>294757.5</v>
      </c>
      <c r="N6" s="47"/>
      <c r="O6" s="48"/>
      <c r="P6" s="8">
        <f t="shared" si="2"/>
        <v>42584</v>
      </c>
      <c r="Q6" s="3">
        <v>65500</v>
      </c>
      <c r="R6" s="3">
        <v>1989</v>
      </c>
      <c r="S6" s="3">
        <v>2919</v>
      </c>
      <c r="T6" s="3"/>
      <c r="U6" s="3"/>
      <c r="V6" s="3"/>
      <c r="W6" s="3">
        <v>232</v>
      </c>
      <c r="X6" s="3"/>
      <c r="Y6" s="3"/>
      <c r="Z6" s="3"/>
      <c r="AA6" s="6"/>
      <c r="AB6" s="3">
        <v>700</v>
      </c>
      <c r="AC6" s="3">
        <v>1700</v>
      </c>
      <c r="AD6" s="3"/>
      <c r="AE6" s="3"/>
      <c r="AF6" s="3"/>
      <c r="AG6" s="3"/>
      <c r="AH6" s="3"/>
      <c r="AI6" s="3"/>
      <c r="AJ6" s="25"/>
      <c r="AK6" s="3"/>
      <c r="AL6" s="53"/>
      <c r="AM6" s="44">
        <f t="shared" si="3"/>
        <v>73040</v>
      </c>
      <c r="AN6" s="9">
        <v>0</v>
      </c>
      <c r="AO6" s="9">
        <f t="shared" si="4"/>
        <v>294757.5</v>
      </c>
      <c r="AP6" s="49">
        <f>'[2]AGO 16'!$I$6</f>
        <v>7410</v>
      </c>
      <c r="AQ6" s="46">
        <f t="shared" ref="AQ6:AQ35" si="12">SUM(AM6:AP6)</f>
        <v>375207.5</v>
      </c>
      <c r="AS6" s="276">
        <f t="shared" si="5"/>
        <v>215</v>
      </c>
      <c r="AT6" s="5" t="str">
        <f t="shared" si="5"/>
        <v>MARTES</v>
      </c>
      <c r="AU6" s="8">
        <f t="shared" si="5"/>
        <v>42584</v>
      </c>
      <c r="AV6" s="69">
        <f t="shared" si="6"/>
        <v>11908</v>
      </c>
      <c r="AW6" s="69">
        <f t="shared" si="6"/>
        <v>14184</v>
      </c>
      <c r="AX6" s="69">
        <f t="shared" si="7"/>
        <v>7069</v>
      </c>
      <c r="AY6" s="69">
        <f t="shared" ref="AY6:AZ34" si="13">H6/7</f>
        <v>0</v>
      </c>
      <c r="AZ6" s="157">
        <f t="shared" si="13"/>
        <v>5806</v>
      </c>
      <c r="BA6" s="159">
        <f t="shared" si="8"/>
        <v>38967</v>
      </c>
      <c r="BC6" s="309"/>
      <c r="BD6" s="313"/>
      <c r="BE6" s="88">
        <v>914</v>
      </c>
      <c r="BF6" s="82">
        <f>BE6*3.5</f>
        <v>3199</v>
      </c>
      <c r="BG6" s="77">
        <v>491</v>
      </c>
      <c r="BH6" s="82">
        <f t="shared" ref="BH6:BH67" si="14">BG6*3.5</f>
        <v>1718.5</v>
      </c>
      <c r="BI6" s="77">
        <v>6083</v>
      </c>
      <c r="BJ6" s="82">
        <f t="shared" ref="BJ6:BJ67" si="15">BI6*7</f>
        <v>42581</v>
      </c>
      <c r="BK6" s="77">
        <v>29</v>
      </c>
      <c r="BL6" s="174">
        <v>25</v>
      </c>
      <c r="BM6" s="174">
        <v>27</v>
      </c>
      <c r="BN6" s="119">
        <f t="shared" si="9"/>
        <v>1759.2037037037037</v>
      </c>
      <c r="BO6" s="309"/>
      <c r="BP6" s="315"/>
      <c r="BQ6" s="99">
        <v>937</v>
      </c>
      <c r="BR6" s="83">
        <f t="shared" ref="BR6:BR67" si="16">BQ6*3.5</f>
        <v>3279.5</v>
      </c>
      <c r="BS6" s="174">
        <v>339</v>
      </c>
      <c r="BT6" s="83">
        <f t="shared" ref="BT6:BT32" si="17">BS6*3.5</f>
        <v>1186.5</v>
      </c>
      <c r="BU6" s="174">
        <v>6782</v>
      </c>
      <c r="BV6" s="83">
        <f t="shared" ref="BV6:BV32" si="18">BU6*7</f>
        <v>47474</v>
      </c>
      <c r="BW6" s="174">
        <v>27</v>
      </c>
      <c r="BX6" s="174">
        <v>24</v>
      </c>
      <c r="BY6" s="174">
        <v>26</v>
      </c>
      <c r="BZ6" s="100">
        <f t="shared" si="10"/>
        <v>1997.6923076923076</v>
      </c>
      <c r="CA6" s="309"/>
      <c r="CB6" s="317"/>
      <c r="CC6" s="99">
        <v>482</v>
      </c>
      <c r="CD6" s="74">
        <f t="shared" ref="CD6:CD67" si="19">CC6*3</f>
        <v>1446</v>
      </c>
      <c r="CE6" s="174">
        <v>188</v>
      </c>
      <c r="CF6" s="74">
        <f t="shared" ref="CF6:CF67" si="20">CE6*3</f>
        <v>564</v>
      </c>
      <c r="CG6" s="174">
        <v>2817</v>
      </c>
      <c r="CH6" s="74">
        <f t="shared" ref="CH6:CH67" si="21">CG6*6</f>
        <v>16902</v>
      </c>
      <c r="CI6" s="174">
        <v>15</v>
      </c>
      <c r="CJ6" s="174">
        <v>13</v>
      </c>
      <c r="CK6" s="174">
        <v>15</v>
      </c>
      <c r="CL6" s="100">
        <f t="shared" ref="CL6:CL67" si="22">(CD6+CF6+CH6)/CK6</f>
        <v>1260.8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>
        <v>420</v>
      </c>
      <c r="DB6" s="83">
        <f t="shared" ref="DB6:DB67" si="27">DA6*3.5</f>
        <v>1470</v>
      </c>
      <c r="DC6" s="174">
        <v>104</v>
      </c>
      <c r="DD6" s="83">
        <f t="shared" ref="DD6:DD67" si="28">DC6*3.5</f>
        <v>364</v>
      </c>
      <c r="DE6" s="174">
        <v>2949</v>
      </c>
      <c r="DF6" s="83">
        <f t="shared" ref="DF6:DF67" si="29">DE6*7</f>
        <v>20643</v>
      </c>
      <c r="DG6" s="174">
        <v>14</v>
      </c>
      <c r="DH6" s="174">
        <v>12</v>
      </c>
      <c r="DI6" s="174">
        <v>14</v>
      </c>
      <c r="DJ6" s="100">
        <f t="shared" ref="DJ6:DJ67" si="30">(DB6+DD6+DF6)/DI6</f>
        <v>1605.5</v>
      </c>
      <c r="DK6" s="309"/>
      <c r="DL6" s="311"/>
      <c r="DM6" s="102">
        <v>10</v>
      </c>
      <c r="DN6" s="74">
        <f t="shared" ref="DN6:DN67" si="31">DM6*3.75</f>
        <v>37.5</v>
      </c>
      <c r="DO6" s="1">
        <v>92</v>
      </c>
      <c r="DP6" s="74">
        <f t="shared" ref="DP6:DP67" si="32">DO6*3.75</f>
        <v>345</v>
      </c>
      <c r="DQ6" s="1">
        <v>479</v>
      </c>
      <c r="DR6" s="74">
        <f t="shared" ref="DR6:DR67" si="33">DQ6*7.5</f>
        <v>3592.5</v>
      </c>
      <c r="DS6" s="1">
        <v>4</v>
      </c>
      <c r="DT6" s="1">
        <v>3</v>
      </c>
      <c r="DU6" s="110">
        <f t="shared" ref="DU6:DU66" si="34">DT6</f>
        <v>3</v>
      </c>
      <c r="DV6" s="108">
        <f t="shared" ref="DV6:DV67" si="35">(DN6+DP6+DR6)/DU6</f>
        <v>1325</v>
      </c>
      <c r="DX6" s="337"/>
      <c r="DY6" s="73" t="s">
        <v>41</v>
      </c>
    </row>
    <row r="7" spans="2:129" ht="19.5" thickBot="1" x14ac:dyDescent="0.35">
      <c r="B7" s="274">
        <v>216</v>
      </c>
      <c r="C7" s="38" t="s">
        <v>23</v>
      </c>
      <c r="D7" s="132">
        <f t="shared" si="11"/>
        <v>42585</v>
      </c>
      <c r="E7" s="144">
        <v>80465</v>
      </c>
      <c r="F7" s="144">
        <v>102921</v>
      </c>
      <c r="G7" s="2">
        <v>39162</v>
      </c>
      <c r="H7" s="170"/>
      <c r="I7" s="171">
        <v>40530</v>
      </c>
      <c r="J7" s="24">
        <f t="shared" si="0"/>
        <v>263078</v>
      </c>
      <c r="K7" s="7">
        <v>7931</v>
      </c>
      <c r="L7" s="7">
        <v>20786.5</v>
      </c>
      <c r="M7" s="23">
        <f t="shared" si="1"/>
        <v>291795.5</v>
      </c>
      <c r="N7" s="47"/>
      <c r="O7" s="48"/>
      <c r="P7" s="8">
        <f t="shared" si="2"/>
        <v>42585</v>
      </c>
      <c r="Q7" s="3">
        <v>50000</v>
      </c>
      <c r="R7" s="3">
        <v>1287</v>
      </c>
      <c r="S7" s="3">
        <v>713</v>
      </c>
      <c r="T7" s="3"/>
      <c r="U7" s="3">
        <v>15041</v>
      </c>
      <c r="V7" s="3"/>
      <c r="W7" s="3">
        <v>116</v>
      </c>
      <c r="X7" s="3"/>
      <c r="Y7" s="3"/>
      <c r="Z7" s="3"/>
      <c r="AA7" s="6"/>
      <c r="AB7" s="3">
        <v>350</v>
      </c>
      <c r="AC7" s="3">
        <v>700</v>
      </c>
      <c r="AD7" s="3"/>
      <c r="AE7" s="3"/>
      <c r="AF7" s="3"/>
      <c r="AG7" s="3"/>
      <c r="AH7" s="3"/>
      <c r="AI7" s="3"/>
      <c r="AJ7" s="25"/>
      <c r="AK7" s="3"/>
      <c r="AL7" s="53"/>
      <c r="AM7" s="44">
        <f t="shared" si="3"/>
        <v>68207</v>
      </c>
      <c r="AN7" s="9">
        <v>0</v>
      </c>
      <c r="AO7" s="9">
        <f t="shared" si="4"/>
        <v>291795.5</v>
      </c>
      <c r="AP7" s="49">
        <f>'[2]AGO 16'!$I$7</f>
        <v>6063.75</v>
      </c>
      <c r="AQ7" s="46">
        <f t="shared" si="12"/>
        <v>366066.25</v>
      </c>
      <c r="AS7" s="276">
        <f t="shared" si="5"/>
        <v>216</v>
      </c>
      <c r="AT7" s="5" t="str">
        <f t="shared" si="5"/>
        <v>MIÉRCOLES</v>
      </c>
      <c r="AU7" s="8">
        <f t="shared" si="5"/>
        <v>42585</v>
      </c>
      <c r="AV7" s="69">
        <f t="shared" si="6"/>
        <v>11495</v>
      </c>
      <c r="AW7" s="69">
        <f t="shared" si="6"/>
        <v>14703</v>
      </c>
      <c r="AX7" s="69">
        <f t="shared" si="7"/>
        <v>6527</v>
      </c>
      <c r="AY7" s="69">
        <f t="shared" si="13"/>
        <v>0</v>
      </c>
      <c r="AZ7" s="157">
        <f t="shared" si="13"/>
        <v>5790</v>
      </c>
      <c r="BA7" s="159">
        <f t="shared" si="8"/>
        <v>38515</v>
      </c>
      <c r="BC7" s="308" t="str">
        <f>C6</f>
        <v>MARTES</v>
      </c>
      <c r="BD7" s="312">
        <f>AU6</f>
        <v>42584</v>
      </c>
      <c r="BE7" s="89">
        <v>1217</v>
      </c>
      <c r="BF7" s="82">
        <f t="shared" ref="BF7:BF67" si="36">BE7*3.5</f>
        <v>4259.5</v>
      </c>
      <c r="BG7" s="78">
        <v>349</v>
      </c>
      <c r="BH7" s="82">
        <f t="shared" si="14"/>
        <v>1221.5</v>
      </c>
      <c r="BI7" s="78">
        <v>5870</v>
      </c>
      <c r="BJ7" s="82">
        <f t="shared" si="15"/>
        <v>41090</v>
      </c>
      <c r="BK7" s="78"/>
      <c r="BL7" s="174">
        <v>30</v>
      </c>
      <c r="BM7" s="174">
        <v>29</v>
      </c>
      <c r="BN7" s="119">
        <f t="shared" si="9"/>
        <v>1605.8965517241379</v>
      </c>
      <c r="BO7" s="308" t="str">
        <f>BC7</f>
        <v>MARTES</v>
      </c>
      <c r="BP7" s="314">
        <f>BD7</f>
        <v>42584</v>
      </c>
      <c r="BQ7" s="99">
        <v>1124</v>
      </c>
      <c r="BR7" s="83">
        <f t="shared" si="16"/>
        <v>3934</v>
      </c>
      <c r="BS7" s="174">
        <v>305</v>
      </c>
      <c r="BT7" s="83">
        <f t="shared" si="17"/>
        <v>1067.5</v>
      </c>
      <c r="BU7" s="174">
        <v>7308</v>
      </c>
      <c r="BV7" s="83">
        <f t="shared" si="18"/>
        <v>51156</v>
      </c>
      <c r="BW7" s="174"/>
      <c r="BX7" s="174">
        <v>27</v>
      </c>
      <c r="BY7" s="174">
        <v>27</v>
      </c>
      <c r="BZ7" s="100">
        <f t="shared" si="10"/>
        <v>2079.9074074074074</v>
      </c>
      <c r="CA7" s="308" t="str">
        <f>BO7</f>
        <v>MARTES</v>
      </c>
      <c r="CB7" s="316">
        <f>BP7</f>
        <v>42584</v>
      </c>
      <c r="CC7" s="99">
        <v>551</v>
      </c>
      <c r="CD7" s="74">
        <f t="shared" si="19"/>
        <v>1653</v>
      </c>
      <c r="CE7" s="174">
        <v>376</v>
      </c>
      <c r="CF7" s="74">
        <f t="shared" si="20"/>
        <v>1128</v>
      </c>
      <c r="CG7" s="174">
        <v>3891</v>
      </c>
      <c r="CH7" s="74">
        <f t="shared" si="21"/>
        <v>23346</v>
      </c>
      <c r="CI7" s="174"/>
      <c r="CJ7" s="174">
        <v>19</v>
      </c>
      <c r="CK7" s="174">
        <v>19</v>
      </c>
      <c r="CL7" s="100">
        <f t="shared" si="22"/>
        <v>1375.1052631578948</v>
      </c>
      <c r="CM7" s="308" t="str">
        <f>CA7</f>
        <v>MARTES</v>
      </c>
      <c r="CN7" s="318">
        <f>CB7</f>
        <v>42584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>MARTES</v>
      </c>
      <c r="CZ7" s="306">
        <f>CN7</f>
        <v>42584</v>
      </c>
      <c r="DA7" s="99">
        <v>511</v>
      </c>
      <c r="DB7" s="83">
        <f t="shared" si="27"/>
        <v>1788.5</v>
      </c>
      <c r="DC7" s="174">
        <v>106</v>
      </c>
      <c r="DD7" s="83">
        <f t="shared" si="28"/>
        <v>371</v>
      </c>
      <c r="DE7" s="174">
        <v>3311</v>
      </c>
      <c r="DF7" s="83">
        <f t="shared" si="29"/>
        <v>23177</v>
      </c>
      <c r="DG7" s="174"/>
      <c r="DH7" s="174">
        <v>15</v>
      </c>
      <c r="DI7" s="174">
        <v>15</v>
      </c>
      <c r="DJ7" s="100">
        <f t="shared" si="30"/>
        <v>1689.1</v>
      </c>
      <c r="DK7" s="308" t="str">
        <f>CY7</f>
        <v>MARTES</v>
      </c>
      <c r="DL7" s="310">
        <f>CZ7</f>
        <v>42584</v>
      </c>
      <c r="DM7" s="102">
        <v>13</v>
      </c>
      <c r="DN7" s="74">
        <f t="shared" si="31"/>
        <v>48.75</v>
      </c>
      <c r="DO7" s="1">
        <v>162</v>
      </c>
      <c r="DP7" s="74">
        <f t="shared" si="32"/>
        <v>607.5</v>
      </c>
      <c r="DQ7" s="1">
        <v>437</v>
      </c>
      <c r="DR7" s="74">
        <f t="shared" si="33"/>
        <v>3277.5</v>
      </c>
      <c r="DS7" s="1"/>
      <c r="DT7" s="1">
        <v>3</v>
      </c>
      <c r="DU7" s="110">
        <f t="shared" si="34"/>
        <v>3</v>
      </c>
      <c r="DV7" s="108">
        <f t="shared" si="35"/>
        <v>1311.25</v>
      </c>
      <c r="DX7" s="337"/>
      <c r="DY7" s="73" t="s">
        <v>94</v>
      </c>
    </row>
    <row r="8" spans="2:129" ht="19.5" thickBot="1" x14ac:dyDescent="0.35">
      <c r="B8" s="274">
        <v>217</v>
      </c>
      <c r="C8" s="38" t="s">
        <v>25</v>
      </c>
      <c r="D8" s="132">
        <f t="shared" si="11"/>
        <v>42586</v>
      </c>
      <c r="E8" s="144">
        <v>85589</v>
      </c>
      <c r="F8" s="144">
        <v>103061</v>
      </c>
      <c r="G8" s="2">
        <v>41382</v>
      </c>
      <c r="H8" s="170"/>
      <c r="I8" s="171">
        <v>41167</v>
      </c>
      <c r="J8" s="24">
        <f t="shared" si="0"/>
        <v>271199</v>
      </c>
      <c r="K8" s="7">
        <v>8683.5</v>
      </c>
      <c r="L8" s="7">
        <v>22410</v>
      </c>
      <c r="M8" s="23">
        <f t="shared" si="1"/>
        <v>302292.5</v>
      </c>
      <c r="N8" s="47"/>
      <c r="O8" s="48"/>
      <c r="P8" s="8">
        <f t="shared" si="2"/>
        <v>42586</v>
      </c>
      <c r="Q8" s="3">
        <v>114750</v>
      </c>
      <c r="R8" s="3">
        <v>2574</v>
      </c>
      <c r="S8" s="3">
        <v>648</v>
      </c>
      <c r="T8" s="3">
        <v>117</v>
      </c>
      <c r="U8" s="3"/>
      <c r="V8" s="3"/>
      <c r="W8" s="3">
        <v>174</v>
      </c>
      <c r="X8" s="3"/>
      <c r="Y8" s="3"/>
      <c r="Z8" s="3"/>
      <c r="AA8" s="6"/>
      <c r="AB8" s="3">
        <v>350</v>
      </c>
      <c r="AC8" s="3">
        <v>1700</v>
      </c>
      <c r="AD8" s="3"/>
      <c r="AE8" s="3"/>
      <c r="AF8" s="3"/>
      <c r="AG8" s="3"/>
      <c r="AH8" s="3"/>
      <c r="AI8" s="3"/>
      <c r="AJ8" s="25"/>
      <c r="AK8" s="3"/>
      <c r="AL8" s="53">
        <v>12072</v>
      </c>
      <c r="AM8" s="44">
        <f t="shared" si="3"/>
        <v>132385</v>
      </c>
      <c r="AN8" s="9">
        <v>0</v>
      </c>
      <c r="AO8" s="9">
        <f t="shared" si="4"/>
        <v>302292.5</v>
      </c>
      <c r="AP8" s="49">
        <f>'[2]AGO 16'!$I$8</f>
        <v>7263.75</v>
      </c>
      <c r="AQ8" s="46">
        <f t="shared" si="12"/>
        <v>441941.25</v>
      </c>
      <c r="AS8" s="276">
        <f t="shared" si="5"/>
        <v>217</v>
      </c>
      <c r="AT8" s="5" t="str">
        <f t="shared" si="5"/>
        <v>JUEVES</v>
      </c>
      <c r="AU8" s="8">
        <f t="shared" si="5"/>
        <v>42586</v>
      </c>
      <c r="AV8" s="69">
        <f t="shared" si="6"/>
        <v>12227</v>
      </c>
      <c r="AW8" s="69">
        <f t="shared" si="6"/>
        <v>14723</v>
      </c>
      <c r="AX8" s="69">
        <f t="shared" si="7"/>
        <v>6897</v>
      </c>
      <c r="AY8" s="69">
        <f t="shared" si="13"/>
        <v>0</v>
      </c>
      <c r="AZ8" s="157">
        <f t="shared" si="13"/>
        <v>5881</v>
      </c>
      <c r="BA8" s="159">
        <f t="shared" si="8"/>
        <v>39728</v>
      </c>
      <c r="BC8" s="309"/>
      <c r="BD8" s="313"/>
      <c r="BE8" s="135">
        <v>987</v>
      </c>
      <c r="BF8" s="82">
        <f t="shared" si="36"/>
        <v>3454.5</v>
      </c>
      <c r="BG8" s="79">
        <v>549</v>
      </c>
      <c r="BH8" s="82">
        <f t="shared" si="14"/>
        <v>1921.5</v>
      </c>
      <c r="BI8" s="79">
        <v>6038</v>
      </c>
      <c r="BJ8" s="82">
        <f t="shared" si="15"/>
        <v>42266</v>
      </c>
      <c r="BK8" s="79">
        <v>31</v>
      </c>
      <c r="BL8" s="174">
        <v>29</v>
      </c>
      <c r="BM8" s="174">
        <v>29</v>
      </c>
      <c r="BN8" s="119">
        <f t="shared" si="9"/>
        <v>1642.8275862068965</v>
      </c>
      <c r="BO8" s="309"/>
      <c r="BP8" s="315"/>
      <c r="BQ8" s="99">
        <v>948</v>
      </c>
      <c r="BR8" s="83">
        <f t="shared" si="16"/>
        <v>3318</v>
      </c>
      <c r="BS8" s="174">
        <v>359</v>
      </c>
      <c r="BT8" s="83">
        <f t="shared" si="17"/>
        <v>1256.5</v>
      </c>
      <c r="BU8" s="174">
        <v>6876</v>
      </c>
      <c r="BV8" s="83">
        <f t="shared" si="18"/>
        <v>48132</v>
      </c>
      <c r="BW8" s="174">
        <v>27</v>
      </c>
      <c r="BX8" s="174">
        <v>22</v>
      </c>
      <c r="BY8" s="174">
        <v>27</v>
      </c>
      <c r="BZ8" s="100">
        <f t="shared" si="10"/>
        <v>1952.0925925925926</v>
      </c>
      <c r="CA8" s="309"/>
      <c r="CB8" s="317"/>
      <c r="CC8" s="99">
        <v>513</v>
      </c>
      <c r="CD8" s="74">
        <f t="shared" si="19"/>
        <v>1539</v>
      </c>
      <c r="CE8" s="174">
        <v>211</v>
      </c>
      <c r="CF8" s="74">
        <f t="shared" si="20"/>
        <v>633</v>
      </c>
      <c r="CG8" s="174">
        <v>3178</v>
      </c>
      <c r="CH8" s="74">
        <f t="shared" si="21"/>
        <v>19068</v>
      </c>
      <c r="CI8" s="174">
        <v>20</v>
      </c>
      <c r="CJ8" s="174">
        <v>14</v>
      </c>
      <c r="CK8" s="174">
        <v>19</v>
      </c>
      <c r="CL8" s="100">
        <f t="shared" si="22"/>
        <v>1117.8947368421052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>
        <v>344</v>
      </c>
      <c r="DB8" s="83">
        <f t="shared" si="27"/>
        <v>1204</v>
      </c>
      <c r="DC8" s="174">
        <v>88</v>
      </c>
      <c r="DD8" s="83">
        <f t="shared" si="28"/>
        <v>308</v>
      </c>
      <c r="DE8" s="174">
        <v>2495</v>
      </c>
      <c r="DF8" s="83">
        <f t="shared" si="29"/>
        <v>17465</v>
      </c>
      <c r="DG8" s="174">
        <v>15</v>
      </c>
      <c r="DH8" s="174">
        <v>10</v>
      </c>
      <c r="DI8" s="174">
        <v>15</v>
      </c>
      <c r="DJ8" s="100">
        <f t="shared" si="30"/>
        <v>1265.1333333333334</v>
      </c>
      <c r="DK8" s="309"/>
      <c r="DL8" s="311"/>
      <c r="DM8" s="102">
        <v>1</v>
      </c>
      <c r="DN8" s="74">
        <f t="shared" si="31"/>
        <v>3.75</v>
      </c>
      <c r="DO8" s="1">
        <v>106</v>
      </c>
      <c r="DP8" s="74">
        <f t="shared" si="32"/>
        <v>397.5</v>
      </c>
      <c r="DQ8" s="1">
        <v>410</v>
      </c>
      <c r="DR8" s="74">
        <f t="shared" si="33"/>
        <v>3075</v>
      </c>
      <c r="DS8" s="1">
        <v>3</v>
      </c>
      <c r="DT8" s="1">
        <v>3</v>
      </c>
      <c r="DU8" s="110">
        <f t="shared" si="34"/>
        <v>3</v>
      </c>
      <c r="DV8" s="108">
        <f t="shared" si="35"/>
        <v>1158.75</v>
      </c>
      <c r="DX8" s="337"/>
      <c r="DY8" s="73" t="s">
        <v>95</v>
      </c>
    </row>
    <row r="9" spans="2:129" ht="19.5" thickBot="1" x14ac:dyDescent="0.35">
      <c r="B9" s="274">
        <v>218</v>
      </c>
      <c r="C9" s="38" t="s">
        <v>26</v>
      </c>
      <c r="D9" s="132">
        <f t="shared" si="11"/>
        <v>42587</v>
      </c>
      <c r="E9" s="144">
        <v>83776</v>
      </c>
      <c r="F9" s="144">
        <v>105070</v>
      </c>
      <c r="G9" s="2">
        <v>40740</v>
      </c>
      <c r="H9" s="170"/>
      <c r="I9" s="171">
        <v>39788</v>
      </c>
      <c r="J9" s="24">
        <f t="shared" si="0"/>
        <v>269374</v>
      </c>
      <c r="K9" s="7">
        <v>7918</v>
      </c>
      <c r="L9" s="7">
        <v>20899.5</v>
      </c>
      <c r="M9" s="23">
        <f t="shared" si="1"/>
        <v>298191.5</v>
      </c>
      <c r="N9" s="47"/>
      <c r="O9" s="48"/>
      <c r="P9" s="8">
        <f t="shared" si="2"/>
        <v>42587</v>
      </c>
      <c r="Q9" s="3">
        <v>132900</v>
      </c>
      <c r="R9" s="3">
        <v>2691</v>
      </c>
      <c r="S9" s="3">
        <v>12900</v>
      </c>
      <c r="T9" s="3"/>
      <c r="U9" s="3"/>
      <c r="V9" s="3"/>
      <c r="W9" s="3">
        <v>174</v>
      </c>
      <c r="X9" s="3"/>
      <c r="Y9" s="3"/>
      <c r="Z9" s="3"/>
      <c r="AA9" s="6"/>
      <c r="AB9" s="3">
        <v>350</v>
      </c>
      <c r="AC9" s="3">
        <v>2200</v>
      </c>
      <c r="AD9" s="3"/>
      <c r="AE9" s="3"/>
      <c r="AF9" s="3"/>
      <c r="AG9" s="3"/>
      <c r="AH9" s="3"/>
      <c r="AI9" s="3"/>
      <c r="AJ9" s="25"/>
      <c r="AK9" s="3"/>
      <c r="AL9" s="53"/>
      <c r="AM9" s="44">
        <f t="shared" si="3"/>
        <v>151215</v>
      </c>
      <c r="AN9" s="9">
        <v>0</v>
      </c>
      <c r="AO9" s="9">
        <f t="shared" si="4"/>
        <v>298191.5</v>
      </c>
      <c r="AP9" s="49">
        <f>'[2]AGO 16'!$I$9</f>
        <v>5058.75</v>
      </c>
      <c r="AQ9" s="46">
        <f t="shared" si="12"/>
        <v>454465.25</v>
      </c>
      <c r="AS9" s="276">
        <f t="shared" si="5"/>
        <v>218</v>
      </c>
      <c r="AT9" s="5" t="str">
        <f t="shared" si="5"/>
        <v>VIERNES</v>
      </c>
      <c r="AU9" s="8">
        <f t="shared" si="5"/>
        <v>42587</v>
      </c>
      <c r="AV9" s="69">
        <f t="shared" si="6"/>
        <v>11968</v>
      </c>
      <c r="AW9" s="69">
        <f t="shared" si="6"/>
        <v>15010</v>
      </c>
      <c r="AX9" s="69">
        <f t="shared" si="7"/>
        <v>6790</v>
      </c>
      <c r="AY9" s="69">
        <f t="shared" si="13"/>
        <v>0</v>
      </c>
      <c r="AZ9" s="157">
        <f t="shared" si="13"/>
        <v>5684</v>
      </c>
      <c r="BA9" s="159">
        <f t="shared" si="8"/>
        <v>39452</v>
      </c>
      <c r="BC9" s="308" t="str">
        <f>C7</f>
        <v>MIÉRCOLES</v>
      </c>
      <c r="BD9" s="312">
        <f>AU7</f>
        <v>42585</v>
      </c>
      <c r="BE9" s="135">
        <v>1142</v>
      </c>
      <c r="BF9" s="82">
        <f t="shared" si="36"/>
        <v>3997</v>
      </c>
      <c r="BG9" s="79">
        <v>290</v>
      </c>
      <c r="BH9" s="82">
        <f t="shared" si="14"/>
        <v>1015</v>
      </c>
      <c r="BI9" s="79">
        <v>5524</v>
      </c>
      <c r="BJ9" s="82">
        <f t="shared" si="15"/>
        <v>38668</v>
      </c>
      <c r="BK9" s="79"/>
      <c r="BL9" s="174">
        <v>28</v>
      </c>
      <c r="BM9" s="174">
        <v>28</v>
      </c>
      <c r="BN9" s="119">
        <f t="shared" si="9"/>
        <v>1560</v>
      </c>
      <c r="BO9" s="308" t="str">
        <f>BC9</f>
        <v>MIÉRCOLES</v>
      </c>
      <c r="BP9" s="314">
        <f>BD9</f>
        <v>42585</v>
      </c>
      <c r="BQ9" s="99">
        <v>1103</v>
      </c>
      <c r="BR9" s="83">
        <f t="shared" si="16"/>
        <v>3860.5</v>
      </c>
      <c r="BS9" s="174">
        <v>271</v>
      </c>
      <c r="BT9" s="83">
        <f t="shared" si="17"/>
        <v>948.5</v>
      </c>
      <c r="BU9" s="174">
        <v>7392</v>
      </c>
      <c r="BV9" s="83">
        <f t="shared" si="18"/>
        <v>51744</v>
      </c>
      <c r="BW9" s="174"/>
      <c r="BX9" s="174">
        <v>26</v>
      </c>
      <c r="BY9" s="174">
        <v>26</v>
      </c>
      <c r="BZ9" s="100">
        <f t="shared" si="10"/>
        <v>2175.1153846153848</v>
      </c>
      <c r="CA9" s="308" t="str">
        <f>BO9</f>
        <v>MIÉRCOLES</v>
      </c>
      <c r="CB9" s="316">
        <f>BP9</f>
        <v>42585</v>
      </c>
      <c r="CC9" s="99">
        <v>417</v>
      </c>
      <c r="CD9" s="74">
        <f t="shared" si="19"/>
        <v>1251</v>
      </c>
      <c r="CE9" s="174">
        <v>407</v>
      </c>
      <c r="CF9" s="74">
        <f t="shared" si="20"/>
        <v>1221</v>
      </c>
      <c r="CG9" s="174">
        <v>3337</v>
      </c>
      <c r="CH9" s="74">
        <f t="shared" si="21"/>
        <v>20022</v>
      </c>
      <c r="CI9" s="174"/>
      <c r="CJ9" s="174">
        <v>16</v>
      </c>
      <c r="CK9" s="174">
        <v>17</v>
      </c>
      <c r="CL9" s="100">
        <f t="shared" si="22"/>
        <v>1323.1764705882354</v>
      </c>
      <c r="CM9" s="308" t="str">
        <f>CA9</f>
        <v>MIÉRCOLES</v>
      </c>
      <c r="CN9" s="318">
        <f>CB9</f>
        <v>42585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>MIÉRCOLES</v>
      </c>
      <c r="CZ9" s="306">
        <f>CN9</f>
        <v>42585</v>
      </c>
      <c r="DA9" s="99">
        <v>436</v>
      </c>
      <c r="DB9" s="83">
        <f t="shared" si="27"/>
        <v>1526</v>
      </c>
      <c r="DC9" s="174">
        <v>138</v>
      </c>
      <c r="DD9" s="83">
        <f t="shared" si="28"/>
        <v>483</v>
      </c>
      <c r="DE9" s="174">
        <v>2993</v>
      </c>
      <c r="DF9" s="83">
        <f t="shared" si="29"/>
        <v>20951</v>
      </c>
      <c r="DG9" s="174"/>
      <c r="DH9" s="174">
        <v>14</v>
      </c>
      <c r="DI9" s="174">
        <v>14</v>
      </c>
      <c r="DJ9" s="100">
        <f t="shared" si="30"/>
        <v>1640</v>
      </c>
      <c r="DK9" s="308" t="str">
        <f>CY9</f>
        <v>MIÉRCOLES</v>
      </c>
      <c r="DL9" s="310">
        <f>CZ9</f>
        <v>42585</v>
      </c>
      <c r="DM9" s="102">
        <v>13</v>
      </c>
      <c r="DN9" s="74">
        <f t="shared" si="31"/>
        <v>48.75</v>
      </c>
      <c r="DO9" s="1">
        <v>88</v>
      </c>
      <c r="DP9" s="74">
        <f t="shared" si="32"/>
        <v>330</v>
      </c>
      <c r="DQ9" s="1">
        <v>284</v>
      </c>
      <c r="DR9" s="74">
        <f t="shared" si="33"/>
        <v>2130</v>
      </c>
      <c r="DS9" s="1"/>
      <c r="DT9" s="1">
        <v>3</v>
      </c>
      <c r="DU9" s="110">
        <f t="shared" si="34"/>
        <v>3</v>
      </c>
      <c r="DV9" s="108">
        <f t="shared" si="35"/>
        <v>836.25</v>
      </c>
    </row>
    <row r="10" spans="2:129" ht="19.5" thickBot="1" x14ac:dyDescent="0.35">
      <c r="B10" s="274">
        <v>219</v>
      </c>
      <c r="C10" s="38" t="s">
        <v>27</v>
      </c>
      <c r="D10" s="132">
        <f t="shared" si="11"/>
        <v>42588</v>
      </c>
      <c r="E10" s="144">
        <v>55510</v>
      </c>
      <c r="F10" s="144">
        <v>76867</v>
      </c>
      <c r="G10" s="2">
        <v>24084</v>
      </c>
      <c r="H10" s="170"/>
      <c r="I10" s="171">
        <v>25018</v>
      </c>
      <c r="J10" s="24">
        <f t="shared" si="0"/>
        <v>181479</v>
      </c>
      <c r="K10" s="7">
        <v>6649.5</v>
      </c>
      <c r="L10" s="7">
        <v>11677</v>
      </c>
      <c r="M10" s="23">
        <f t="shared" si="1"/>
        <v>199805.5</v>
      </c>
      <c r="N10" s="47"/>
      <c r="O10" s="48"/>
      <c r="P10" s="8">
        <f t="shared" si="2"/>
        <v>42588</v>
      </c>
      <c r="Q10" s="3">
        <v>0</v>
      </c>
      <c r="R10" s="3"/>
      <c r="S10" s="3"/>
      <c r="T10" s="3"/>
      <c r="U10" s="3"/>
      <c r="V10" s="3"/>
      <c r="W10" s="3"/>
      <c r="X10" s="3"/>
      <c r="Y10" s="3"/>
      <c r="Z10" s="3"/>
      <c r="AA10" s="6"/>
      <c r="AB10" s="3"/>
      <c r="AC10" s="3"/>
      <c r="AD10" s="3"/>
      <c r="AE10" s="3"/>
      <c r="AF10" s="3"/>
      <c r="AG10" s="3"/>
      <c r="AH10" s="3"/>
      <c r="AI10" s="3"/>
      <c r="AJ10" s="25"/>
      <c r="AK10" s="3"/>
      <c r="AL10" s="53"/>
      <c r="AM10" s="44">
        <f t="shared" si="3"/>
        <v>0</v>
      </c>
      <c r="AN10" s="9">
        <v>0</v>
      </c>
      <c r="AO10" s="9">
        <f t="shared" si="4"/>
        <v>199805.5</v>
      </c>
      <c r="AP10" s="49">
        <f>'[2]AGO 16'!$I$10</f>
        <v>7263.75</v>
      </c>
      <c r="AQ10" s="46">
        <f t="shared" si="12"/>
        <v>207069.25</v>
      </c>
      <c r="AS10" s="276">
        <f t="shared" si="5"/>
        <v>219</v>
      </c>
      <c r="AT10" s="5" t="str">
        <f t="shared" si="5"/>
        <v>SÁBADO</v>
      </c>
      <c r="AU10" s="8">
        <f t="shared" si="5"/>
        <v>42588</v>
      </c>
      <c r="AV10" s="69">
        <f t="shared" si="6"/>
        <v>7930</v>
      </c>
      <c r="AW10" s="69">
        <f t="shared" si="6"/>
        <v>10981</v>
      </c>
      <c r="AX10" s="69">
        <f t="shared" si="7"/>
        <v>4014</v>
      </c>
      <c r="AY10" s="69">
        <f t="shared" si="13"/>
        <v>0</v>
      </c>
      <c r="AZ10" s="157">
        <f t="shared" si="13"/>
        <v>3574</v>
      </c>
      <c r="BA10" s="159">
        <f t="shared" si="8"/>
        <v>26499</v>
      </c>
      <c r="BC10" s="309"/>
      <c r="BD10" s="313"/>
      <c r="BE10" s="135">
        <v>1045</v>
      </c>
      <c r="BF10" s="82">
        <f t="shared" si="36"/>
        <v>3657.5</v>
      </c>
      <c r="BG10" s="79">
        <v>526</v>
      </c>
      <c r="BH10" s="82">
        <f t="shared" si="14"/>
        <v>1841</v>
      </c>
      <c r="BI10" s="79">
        <v>5971</v>
      </c>
      <c r="BJ10" s="82">
        <f t="shared" si="15"/>
        <v>41797</v>
      </c>
      <c r="BK10" s="79">
        <v>31</v>
      </c>
      <c r="BL10" s="174">
        <v>28</v>
      </c>
      <c r="BM10" s="174">
        <v>28</v>
      </c>
      <c r="BN10" s="119">
        <f t="shared" si="9"/>
        <v>1689.125</v>
      </c>
      <c r="BO10" s="309"/>
      <c r="BP10" s="315"/>
      <c r="BQ10" s="99">
        <v>1054</v>
      </c>
      <c r="BR10" s="83">
        <f t="shared" si="16"/>
        <v>3689</v>
      </c>
      <c r="BS10" s="174">
        <v>371</v>
      </c>
      <c r="BT10" s="83">
        <f t="shared" si="17"/>
        <v>1298.5</v>
      </c>
      <c r="BU10" s="174">
        <v>7311</v>
      </c>
      <c r="BV10" s="83">
        <f t="shared" si="18"/>
        <v>51177</v>
      </c>
      <c r="BW10" s="174">
        <v>27</v>
      </c>
      <c r="BX10" s="174">
        <v>26</v>
      </c>
      <c r="BY10" s="174">
        <v>26</v>
      </c>
      <c r="BZ10" s="100">
        <f t="shared" si="10"/>
        <v>2160.1730769230771</v>
      </c>
      <c r="CA10" s="309"/>
      <c r="CB10" s="317"/>
      <c r="CC10" s="99">
        <v>472</v>
      </c>
      <c r="CD10" s="74">
        <f t="shared" si="19"/>
        <v>1416</v>
      </c>
      <c r="CE10" s="174">
        <v>244</v>
      </c>
      <c r="CF10" s="74">
        <f t="shared" si="20"/>
        <v>732</v>
      </c>
      <c r="CG10" s="174">
        <v>3190</v>
      </c>
      <c r="CH10" s="74">
        <f t="shared" si="21"/>
        <v>19140</v>
      </c>
      <c r="CI10" s="174">
        <v>19</v>
      </c>
      <c r="CJ10" s="174">
        <v>14</v>
      </c>
      <c r="CK10" s="174">
        <v>17</v>
      </c>
      <c r="CL10" s="100">
        <f t="shared" si="22"/>
        <v>1252.2352941176471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>
        <v>397</v>
      </c>
      <c r="DB10" s="83">
        <f t="shared" si="27"/>
        <v>1389.5</v>
      </c>
      <c r="DC10" s="174">
        <v>112</v>
      </c>
      <c r="DD10" s="83">
        <f t="shared" si="28"/>
        <v>392</v>
      </c>
      <c r="DE10" s="174">
        <v>2797</v>
      </c>
      <c r="DF10" s="83">
        <f t="shared" si="29"/>
        <v>19579</v>
      </c>
      <c r="DG10" s="174">
        <v>14</v>
      </c>
      <c r="DH10" s="174">
        <v>11</v>
      </c>
      <c r="DI10" s="174">
        <v>14</v>
      </c>
      <c r="DJ10" s="100">
        <f t="shared" si="30"/>
        <v>1525.75</v>
      </c>
      <c r="DK10" s="309"/>
      <c r="DL10" s="311"/>
      <c r="DM10" s="102">
        <v>10</v>
      </c>
      <c r="DN10" s="74">
        <f t="shared" si="31"/>
        <v>37.5</v>
      </c>
      <c r="DO10" s="1">
        <v>96</v>
      </c>
      <c r="DP10" s="74">
        <f t="shared" si="32"/>
        <v>360</v>
      </c>
      <c r="DQ10" s="1">
        <v>421</v>
      </c>
      <c r="DR10" s="74">
        <f t="shared" si="33"/>
        <v>3157.5</v>
      </c>
      <c r="DS10" s="1">
        <v>3</v>
      </c>
      <c r="DT10" s="1">
        <v>3</v>
      </c>
      <c r="DU10" s="110">
        <f t="shared" si="34"/>
        <v>3</v>
      </c>
      <c r="DV10" s="108">
        <f t="shared" si="35"/>
        <v>1185</v>
      </c>
    </row>
    <row r="11" spans="2:129" ht="19.5" thickBot="1" x14ac:dyDescent="0.35">
      <c r="B11" s="274">
        <v>220</v>
      </c>
      <c r="C11" s="38" t="s">
        <v>22</v>
      </c>
      <c r="D11" s="132">
        <f t="shared" si="11"/>
        <v>42589</v>
      </c>
      <c r="E11" s="144">
        <v>46137</v>
      </c>
      <c r="F11" s="144">
        <v>51177</v>
      </c>
      <c r="G11" s="2">
        <v>14850</v>
      </c>
      <c r="H11" s="170"/>
      <c r="I11" s="171">
        <v>5229</v>
      </c>
      <c r="J11" s="24">
        <f t="shared" si="0"/>
        <v>117393</v>
      </c>
      <c r="K11" s="7">
        <v>5200.5</v>
      </c>
      <c r="L11" s="7">
        <v>7280.5</v>
      </c>
      <c r="M11" s="23">
        <f t="shared" si="1"/>
        <v>129874</v>
      </c>
      <c r="N11" s="47"/>
      <c r="O11" s="48"/>
      <c r="P11" s="8">
        <f t="shared" si="2"/>
        <v>42589</v>
      </c>
      <c r="Q11" s="3">
        <v>0</v>
      </c>
      <c r="R11" s="3"/>
      <c r="S11" s="3"/>
      <c r="T11" s="3"/>
      <c r="U11" s="3"/>
      <c r="V11" s="3"/>
      <c r="W11" s="3"/>
      <c r="X11" s="3"/>
      <c r="Y11" s="3"/>
      <c r="Z11" s="3"/>
      <c r="AA11" s="6"/>
      <c r="AB11" s="3"/>
      <c r="AC11" s="3"/>
      <c r="AD11" s="3"/>
      <c r="AE11" s="3"/>
      <c r="AF11" s="3"/>
      <c r="AG11" s="3"/>
      <c r="AH11" s="3"/>
      <c r="AI11" s="3"/>
      <c r="AJ11" s="25"/>
      <c r="AK11" s="3"/>
      <c r="AL11" s="53"/>
      <c r="AM11" s="44">
        <f t="shared" si="3"/>
        <v>0</v>
      </c>
      <c r="AN11" s="9">
        <v>0</v>
      </c>
      <c r="AO11" s="9">
        <f t="shared" si="4"/>
        <v>129874</v>
      </c>
      <c r="AP11" s="49">
        <f>'[2]AGO 16'!$I$11</f>
        <v>4972.5</v>
      </c>
      <c r="AQ11" s="46">
        <f t="shared" si="12"/>
        <v>134846.5</v>
      </c>
      <c r="AS11" s="276">
        <f t="shared" si="5"/>
        <v>220</v>
      </c>
      <c r="AT11" s="5" t="str">
        <f t="shared" si="5"/>
        <v>DOMINGO</v>
      </c>
      <c r="AU11" s="8">
        <f t="shared" si="5"/>
        <v>42589</v>
      </c>
      <c r="AV11" s="69">
        <f t="shared" si="6"/>
        <v>6591</v>
      </c>
      <c r="AW11" s="69">
        <f t="shared" si="6"/>
        <v>7311</v>
      </c>
      <c r="AX11" s="69">
        <f t="shared" si="7"/>
        <v>2475</v>
      </c>
      <c r="AY11" s="69">
        <f t="shared" si="13"/>
        <v>0</v>
      </c>
      <c r="AZ11" s="157">
        <f t="shared" si="13"/>
        <v>747</v>
      </c>
      <c r="BA11" s="159">
        <f t="shared" si="8"/>
        <v>17124</v>
      </c>
      <c r="BC11" s="308" t="str">
        <f>C8</f>
        <v>JUEVES</v>
      </c>
      <c r="BD11" s="312">
        <f>AU8</f>
        <v>42586</v>
      </c>
      <c r="BE11" s="135">
        <v>1269</v>
      </c>
      <c r="BF11" s="82">
        <f t="shared" si="36"/>
        <v>4441.5</v>
      </c>
      <c r="BG11" s="79">
        <v>406</v>
      </c>
      <c r="BH11" s="82">
        <f t="shared" si="14"/>
        <v>1421</v>
      </c>
      <c r="BI11" s="79">
        <v>5929</v>
      </c>
      <c r="BJ11" s="82">
        <f t="shared" si="15"/>
        <v>41503</v>
      </c>
      <c r="BK11" s="79"/>
      <c r="BL11" s="174">
        <v>28</v>
      </c>
      <c r="BM11" s="174">
        <v>28</v>
      </c>
      <c r="BN11" s="119">
        <f t="shared" si="9"/>
        <v>1691.625</v>
      </c>
      <c r="BO11" s="308" t="str">
        <f>BC11</f>
        <v>JUEVES</v>
      </c>
      <c r="BP11" s="314">
        <f>BD11</f>
        <v>42586</v>
      </c>
      <c r="BQ11" s="99">
        <v>1213</v>
      </c>
      <c r="BR11" s="83">
        <f t="shared" si="16"/>
        <v>4245.5</v>
      </c>
      <c r="BS11" s="174">
        <v>340</v>
      </c>
      <c r="BT11" s="83">
        <f t="shared" si="17"/>
        <v>1190</v>
      </c>
      <c r="BU11" s="174">
        <v>7354</v>
      </c>
      <c r="BV11" s="83">
        <f t="shared" si="18"/>
        <v>51478</v>
      </c>
      <c r="BW11" s="174"/>
      <c r="BX11" s="174">
        <v>27</v>
      </c>
      <c r="BY11" s="174">
        <v>27</v>
      </c>
      <c r="BZ11" s="100">
        <f t="shared" si="10"/>
        <v>2107.9074074074074</v>
      </c>
      <c r="CA11" s="308" t="str">
        <f>BO11</f>
        <v>JUEVES</v>
      </c>
      <c r="CB11" s="316">
        <f>BP11</f>
        <v>42586</v>
      </c>
      <c r="CC11" s="99">
        <v>609</v>
      </c>
      <c r="CD11" s="74">
        <f t="shared" si="19"/>
        <v>1827</v>
      </c>
      <c r="CE11" s="174">
        <v>289</v>
      </c>
      <c r="CF11" s="74">
        <f t="shared" si="20"/>
        <v>867</v>
      </c>
      <c r="CG11" s="174">
        <v>3711</v>
      </c>
      <c r="CH11" s="74">
        <f t="shared" si="21"/>
        <v>22266</v>
      </c>
      <c r="CI11" s="174"/>
      <c r="CJ11" s="174">
        <v>18</v>
      </c>
      <c r="CK11" s="174">
        <v>17</v>
      </c>
      <c r="CL11" s="100">
        <f t="shared" si="22"/>
        <v>1468.2352941176471</v>
      </c>
      <c r="CM11" s="308" t="str">
        <f>CA11</f>
        <v>JUEVES</v>
      </c>
      <c r="CN11" s="318">
        <f>CB11</f>
        <v>42586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JUEVES</v>
      </c>
      <c r="CZ11" s="306">
        <f>CN11</f>
        <v>42586</v>
      </c>
      <c r="DA11" s="99">
        <v>452</v>
      </c>
      <c r="DB11" s="83">
        <f t="shared" si="27"/>
        <v>1582</v>
      </c>
      <c r="DC11" s="174">
        <v>76</v>
      </c>
      <c r="DD11" s="83">
        <f t="shared" si="28"/>
        <v>266</v>
      </c>
      <c r="DE11" s="174">
        <v>2942</v>
      </c>
      <c r="DF11" s="83">
        <f t="shared" si="29"/>
        <v>20594</v>
      </c>
      <c r="DG11" s="174"/>
      <c r="DH11" s="174">
        <v>14</v>
      </c>
      <c r="DI11" s="174">
        <v>14</v>
      </c>
      <c r="DJ11" s="100">
        <f t="shared" si="30"/>
        <v>1603</v>
      </c>
      <c r="DK11" s="308" t="str">
        <f>CY11</f>
        <v>JUEVES</v>
      </c>
      <c r="DL11" s="310">
        <f>CZ11</f>
        <v>42586</v>
      </c>
      <c r="DM11" s="102">
        <v>22</v>
      </c>
      <c r="DN11" s="74">
        <f t="shared" si="31"/>
        <v>82.5</v>
      </c>
      <c r="DO11" s="1">
        <v>102</v>
      </c>
      <c r="DP11" s="74">
        <f t="shared" si="32"/>
        <v>382.5</v>
      </c>
      <c r="DQ11" s="1">
        <v>349</v>
      </c>
      <c r="DR11" s="74">
        <f t="shared" si="33"/>
        <v>2617.5</v>
      </c>
      <c r="DS11" s="1"/>
      <c r="DT11" s="1">
        <v>3</v>
      </c>
      <c r="DU11" s="110">
        <f t="shared" si="34"/>
        <v>3</v>
      </c>
      <c r="DV11" s="108">
        <f t="shared" si="35"/>
        <v>1027.5</v>
      </c>
    </row>
    <row r="12" spans="2:129" ht="19.5" thickBot="1" x14ac:dyDescent="0.35">
      <c r="B12" s="274">
        <v>221</v>
      </c>
      <c r="C12" s="38" t="s">
        <v>24</v>
      </c>
      <c r="D12" s="132">
        <f t="shared" si="11"/>
        <v>42590</v>
      </c>
      <c r="E12" s="144">
        <v>83496</v>
      </c>
      <c r="F12" s="144">
        <v>100947</v>
      </c>
      <c r="G12" s="2">
        <v>40128</v>
      </c>
      <c r="H12" s="170"/>
      <c r="I12" s="171">
        <v>38283</v>
      </c>
      <c r="J12" s="24">
        <f t="shared" si="0"/>
        <v>262854</v>
      </c>
      <c r="K12" s="7">
        <v>7088.5</v>
      </c>
      <c r="L12" s="7">
        <v>21138.5</v>
      </c>
      <c r="M12" s="23">
        <f t="shared" si="1"/>
        <v>291081</v>
      </c>
      <c r="N12" s="47"/>
      <c r="O12" s="48"/>
      <c r="P12" s="8">
        <f t="shared" si="2"/>
        <v>42590</v>
      </c>
      <c r="Q12" s="3">
        <v>20000</v>
      </c>
      <c r="R12" s="3">
        <v>2223</v>
      </c>
      <c r="S12" s="3">
        <v>778</v>
      </c>
      <c r="T12" s="3"/>
      <c r="U12" s="3">
        <v>15041</v>
      </c>
      <c r="V12" s="3"/>
      <c r="W12" s="3"/>
      <c r="X12" s="3">
        <v>58</v>
      </c>
      <c r="Y12" s="3">
        <v>6036</v>
      </c>
      <c r="Z12" s="3"/>
      <c r="AA12" s="6"/>
      <c r="AB12" s="3">
        <v>350</v>
      </c>
      <c r="AC12" s="3">
        <v>500</v>
      </c>
      <c r="AD12" s="3"/>
      <c r="AE12" s="3"/>
      <c r="AF12" s="3"/>
      <c r="AG12" s="3"/>
      <c r="AH12" s="3"/>
      <c r="AI12" s="3"/>
      <c r="AJ12" s="25"/>
      <c r="AK12" s="3"/>
      <c r="AL12" s="53"/>
      <c r="AM12" s="44">
        <f t="shared" si="3"/>
        <v>44986</v>
      </c>
      <c r="AN12" s="9">
        <v>0</v>
      </c>
      <c r="AO12" s="9">
        <f t="shared" si="4"/>
        <v>291081</v>
      </c>
      <c r="AP12" s="49">
        <f>'[2]AGO 16'!$I$12</f>
        <v>7451.25</v>
      </c>
      <c r="AQ12" s="46">
        <f t="shared" si="12"/>
        <v>343518.25</v>
      </c>
      <c r="AS12" s="276">
        <f t="shared" si="5"/>
        <v>221</v>
      </c>
      <c r="AT12" s="5" t="str">
        <f t="shared" si="5"/>
        <v>LUNES</v>
      </c>
      <c r="AU12" s="8">
        <f t="shared" si="5"/>
        <v>42590</v>
      </c>
      <c r="AV12" s="69">
        <f t="shared" si="6"/>
        <v>11928</v>
      </c>
      <c r="AW12" s="69">
        <f t="shared" si="6"/>
        <v>14421</v>
      </c>
      <c r="AX12" s="69">
        <f t="shared" si="7"/>
        <v>6688</v>
      </c>
      <c r="AY12" s="69">
        <f t="shared" si="13"/>
        <v>0</v>
      </c>
      <c r="AZ12" s="157">
        <f t="shared" si="13"/>
        <v>5469</v>
      </c>
      <c r="BA12" s="159">
        <f t="shared" si="8"/>
        <v>38506</v>
      </c>
      <c r="BC12" s="309"/>
      <c r="BD12" s="313"/>
      <c r="BE12" s="135">
        <v>1059</v>
      </c>
      <c r="BF12" s="82">
        <f t="shared" si="36"/>
        <v>3706.5</v>
      </c>
      <c r="BG12" s="79">
        <v>704</v>
      </c>
      <c r="BH12" s="82">
        <f t="shared" si="14"/>
        <v>2464</v>
      </c>
      <c r="BI12" s="79">
        <v>6298</v>
      </c>
      <c r="BJ12" s="82">
        <f t="shared" si="15"/>
        <v>44086</v>
      </c>
      <c r="BK12" s="79">
        <v>32</v>
      </c>
      <c r="BL12" s="174">
        <v>29</v>
      </c>
      <c r="BM12" s="174">
        <v>28</v>
      </c>
      <c r="BN12" s="119">
        <f t="shared" si="9"/>
        <v>1794.875</v>
      </c>
      <c r="BO12" s="309"/>
      <c r="BP12" s="315"/>
      <c r="BQ12" s="99">
        <v>1074</v>
      </c>
      <c r="BR12" s="83">
        <f t="shared" si="16"/>
        <v>3759</v>
      </c>
      <c r="BS12" s="174">
        <v>410</v>
      </c>
      <c r="BT12" s="83">
        <f t="shared" si="17"/>
        <v>1435</v>
      </c>
      <c r="BU12" s="174">
        <v>7369</v>
      </c>
      <c r="BV12" s="83">
        <f t="shared" si="18"/>
        <v>51583</v>
      </c>
      <c r="BW12" s="174">
        <v>29</v>
      </c>
      <c r="BX12" s="174">
        <v>28</v>
      </c>
      <c r="BY12" s="174">
        <v>27</v>
      </c>
      <c r="BZ12" s="100">
        <f t="shared" si="10"/>
        <v>2102.8518518518517</v>
      </c>
      <c r="CA12" s="309"/>
      <c r="CB12" s="317"/>
      <c r="CC12" s="99">
        <v>519</v>
      </c>
      <c r="CD12" s="74">
        <f t="shared" si="19"/>
        <v>1557</v>
      </c>
      <c r="CE12" s="174">
        <v>243</v>
      </c>
      <c r="CF12" s="74">
        <f t="shared" si="20"/>
        <v>729</v>
      </c>
      <c r="CG12" s="174">
        <v>3186</v>
      </c>
      <c r="CH12" s="74">
        <f t="shared" si="21"/>
        <v>19116</v>
      </c>
      <c r="CI12" s="174">
        <v>18</v>
      </c>
      <c r="CJ12" s="174">
        <v>15</v>
      </c>
      <c r="CK12" s="174">
        <v>17</v>
      </c>
      <c r="CL12" s="100">
        <f t="shared" si="22"/>
        <v>1258.9411764705883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369</v>
      </c>
      <c r="DB12" s="83">
        <f t="shared" si="27"/>
        <v>1291.5</v>
      </c>
      <c r="DC12" s="174">
        <v>89</v>
      </c>
      <c r="DD12" s="83">
        <f t="shared" si="28"/>
        <v>311.5</v>
      </c>
      <c r="DE12" s="174">
        <v>2939</v>
      </c>
      <c r="DF12" s="83">
        <f t="shared" si="29"/>
        <v>20573</v>
      </c>
      <c r="DG12" s="174">
        <v>14</v>
      </c>
      <c r="DH12" s="174">
        <v>13</v>
      </c>
      <c r="DI12" s="174">
        <v>14</v>
      </c>
      <c r="DJ12" s="100">
        <f t="shared" si="30"/>
        <v>1584</v>
      </c>
      <c r="DK12" s="309"/>
      <c r="DL12" s="311"/>
      <c r="DM12" s="102">
        <v>13</v>
      </c>
      <c r="DN12" s="74">
        <f t="shared" si="31"/>
        <v>48.75</v>
      </c>
      <c r="DO12" s="1">
        <v>124</v>
      </c>
      <c r="DP12" s="74">
        <f t="shared" si="32"/>
        <v>465</v>
      </c>
      <c r="DQ12" s="1">
        <v>465</v>
      </c>
      <c r="DR12" s="74">
        <f t="shared" si="33"/>
        <v>3487.5</v>
      </c>
      <c r="DS12" s="1">
        <v>4</v>
      </c>
      <c r="DT12" s="1">
        <v>4</v>
      </c>
      <c r="DU12" s="110">
        <f t="shared" si="34"/>
        <v>4</v>
      </c>
      <c r="DV12" s="108">
        <f t="shared" si="35"/>
        <v>1000.3125</v>
      </c>
    </row>
    <row r="13" spans="2:129" ht="19.5" thickBot="1" x14ac:dyDescent="0.35">
      <c r="B13" s="274">
        <v>222</v>
      </c>
      <c r="C13" s="38" t="s">
        <v>21</v>
      </c>
      <c r="D13" s="132">
        <f t="shared" si="11"/>
        <v>42591</v>
      </c>
      <c r="E13" s="144">
        <v>84245</v>
      </c>
      <c r="F13" s="144">
        <v>107716</v>
      </c>
      <c r="G13" s="2">
        <v>41748</v>
      </c>
      <c r="H13" s="170"/>
      <c r="I13" s="171">
        <v>39466</v>
      </c>
      <c r="J13" s="24">
        <f t="shared" si="0"/>
        <v>273175</v>
      </c>
      <c r="K13" s="7">
        <v>7506</v>
      </c>
      <c r="L13" s="7">
        <v>22500.5</v>
      </c>
      <c r="M13" s="23">
        <f t="shared" si="1"/>
        <v>303181.5</v>
      </c>
      <c r="N13" s="47"/>
      <c r="O13" s="48"/>
      <c r="P13" s="8">
        <f t="shared" si="2"/>
        <v>42591</v>
      </c>
      <c r="Q13" s="3">
        <v>98250</v>
      </c>
      <c r="R13" s="3">
        <v>2106</v>
      </c>
      <c r="S13" s="3">
        <v>6418</v>
      </c>
      <c r="T13" s="3"/>
      <c r="U13" s="3"/>
      <c r="V13" s="3"/>
      <c r="W13" s="3">
        <v>348</v>
      </c>
      <c r="X13" s="3">
        <v>58</v>
      </c>
      <c r="Y13" s="3"/>
      <c r="Z13" s="3"/>
      <c r="AA13" s="6"/>
      <c r="AB13" s="3">
        <v>350</v>
      </c>
      <c r="AC13" s="3">
        <v>800</v>
      </c>
      <c r="AD13" s="3"/>
      <c r="AE13" s="3"/>
      <c r="AF13" s="3"/>
      <c r="AG13" s="3"/>
      <c r="AH13" s="3"/>
      <c r="AI13" s="3"/>
      <c r="AJ13" s="25"/>
      <c r="AK13" s="3"/>
      <c r="AL13" s="53">
        <v>18108</v>
      </c>
      <c r="AM13" s="44">
        <f t="shared" si="3"/>
        <v>126438</v>
      </c>
      <c r="AN13" s="9">
        <v>0</v>
      </c>
      <c r="AO13" s="9">
        <f t="shared" si="4"/>
        <v>303181.5</v>
      </c>
      <c r="AP13" s="49">
        <f>'[2]AGO 16'!$I$13</f>
        <v>7777.5</v>
      </c>
      <c r="AQ13" s="46">
        <f t="shared" si="12"/>
        <v>437397</v>
      </c>
      <c r="AS13" s="276">
        <f t="shared" si="5"/>
        <v>222</v>
      </c>
      <c r="AT13" s="5" t="str">
        <f t="shared" si="5"/>
        <v>MARTES</v>
      </c>
      <c r="AU13" s="8">
        <f t="shared" si="5"/>
        <v>42591</v>
      </c>
      <c r="AV13" s="69">
        <f t="shared" si="6"/>
        <v>12035</v>
      </c>
      <c r="AW13" s="69">
        <f t="shared" si="6"/>
        <v>15388</v>
      </c>
      <c r="AX13" s="69">
        <f t="shared" si="7"/>
        <v>6958</v>
      </c>
      <c r="AY13" s="69">
        <f t="shared" si="13"/>
        <v>0</v>
      </c>
      <c r="AZ13" s="157">
        <f t="shared" si="13"/>
        <v>5638</v>
      </c>
      <c r="BA13" s="159">
        <f t="shared" si="8"/>
        <v>40019</v>
      </c>
      <c r="BC13" s="308" t="str">
        <f>C9</f>
        <v>VIERNES</v>
      </c>
      <c r="BD13" s="312">
        <f>AU9</f>
        <v>42587</v>
      </c>
      <c r="BE13" s="135">
        <v>1077</v>
      </c>
      <c r="BF13" s="82">
        <f t="shared" si="36"/>
        <v>3769.5</v>
      </c>
      <c r="BG13" s="79">
        <v>397</v>
      </c>
      <c r="BH13" s="82">
        <f t="shared" si="14"/>
        <v>1389.5</v>
      </c>
      <c r="BI13" s="79">
        <v>5649</v>
      </c>
      <c r="BJ13" s="82">
        <f t="shared" si="15"/>
        <v>39543</v>
      </c>
      <c r="BK13" s="79"/>
      <c r="BL13" s="174">
        <v>28</v>
      </c>
      <c r="BM13" s="174">
        <v>28</v>
      </c>
      <c r="BN13" s="119">
        <f t="shared" si="9"/>
        <v>1596.5</v>
      </c>
      <c r="BO13" s="308" t="str">
        <f>BC13</f>
        <v>VIERNES</v>
      </c>
      <c r="BP13" s="314">
        <f>BD13</f>
        <v>42587</v>
      </c>
      <c r="BQ13" s="99">
        <v>1336</v>
      </c>
      <c r="BR13" s="83">
        <f t="shared" si="16"/>
        <v>4676</v>
      </c>
      <c r="BS13" s="174">
        <v>351</v>
      </c>
      <c r="BT13" s="83">
        <f t="shared" si="17"/>
        <v>1228.5</v>
      </c>
      <c r="BU13" s="174">
        <v>7985</v>
      </c>
      <c r="BV13" s="83">
        <f t="shared" si="18"/>
        <v>55895</v>
      </c>
      <c r="BW13" s="174"/>
      <c r="BX13" s="174">
        <v>27</v>
      </c>
      <c r="BY13" s="174">
        <v>27</v>
      </c>
      <c r="BZ13" s="100">
        <f t="shared" si="10"/>
        <v>2288.8703703703704</v>
      </c>
      <c r="CA13" s="308" t="str">
        <f>BO13</f>
        <v>VIERNES</v>
      </c>
      <c r="CB13" s="316">
        <f>BP13</f>
        <v>42587</v>
      </c>
      <c r="CC13" s="99">
        <v>481</v>
      </c>
      <c r="CD13" s="74">
        <f t="shared" si="19"/>
        <v>1443</v>
      </c>
      <c r="CE13" s="174">
        <v>298</v>
      </c>
      <c r="CF13" s="74">
        <f t="shared" si="20"/>
        <v>894</v>
      </c>
      <c r="CG13" s="174">
        <v>3476</v>
      </c>
      <c r="CH13" s="74">
        <f t="shared" si="21"/>
        <v>20856</v>
      </c>
      <c r="CI13" s="174"/>
      <c r="CJ13" s="174">
        <v>15</v>
      </c>
      <c r="CK13" s="174">
        <v>15</v>
      </c>
      <c r="CL13" s="100">
        <f t="shared" si="22"/>
        <v>1546.2</v>
      </c>
      <c r="CM13" s="308" t="str">
        <f>CA13</f>
        <v>VIERNES</v>
      </c>
      <c r="CN13" s="318">
        <f>CB13</f>
        <v>42587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VIERNES</v>
      </c>
      <c r="CZ13" s="306">
        <f>CN13</f>
        <v>42587</v>
      </c>
      <c r="DA13" s="99">
        <v>466</v>
      </c>
      <c r="DB13" s="83">
        <f t="shared" si="27"/>
        <v>1631</v>
      </c>
      <c r="DC13" s="174">
        <v>67</v>
      </c>
      <c r="DD13" s="83">
        <f t="shared" si="28"/>
        <v>234.5</v>
      </c>
      <c r="DE13" s="174">
        <v>2929</v>
      </c>
      <c r="DF13" s="83">
        <f t="shared" si="29"/>
        <v>20503</v>
      </c>
      <c r="DG13" s="174"/>
      <c r="DH13" s="174">
        <v>15</v>
      </c>
      <c r="DI13" s="174">
        <v>14</v>
      </c>
      <c r="DJ13" s="100">
        <f t="shared" si="30"/>
        <v>1597.75</v>
      </c>
      <c r="DK13" s="308" t="str">
        <f>CY13</f>
        <v>VIERNES</v>
      </c>
      <c r="DL13" s="310">
        <f>CZ13</f>
        <v>42587</v>
      </c>
      <c r="DM13" s="102">
        <v>4</v>
      </c>
      <c r="DN13" s="74">
        <f t="shared" si="31"/>
        <v>15</v>
      </c>
      <c r="DO13" s="1">
        <v>64</v>
      </c>
      <c r="DP13" s="74">
        <f t="shared" si="32"/>
        <v>240</v>
      </c>
      <c r="DQ13" s="1">
        <v>260</v>
      </c>
      <c r="DR13" s="74">
        <f t="shared" si="33"/>
        <v>1950</v>
      </c>
      <c r="DS13" s="1"/>
      <c r="DT13" s="1">
        <v>2</v>
      </c>
      <c r="DU13" s="110">
        <f t="shared" si="34"/>
        <v>2</v>
      </c>
      <c r="DV13" s="108">
        <f t="shared" si="35"/>
        <v>1102.5</v>
      </c>
    </row>
    <row r="14" spans="2:129" ht="19.5" thickBot="1" x14ac:dyDescent="0.35">
      <c r="B14" s="274">
        <v>223</v>
      </c>
      <c r="C14" s="38" t="s">
        <v>23</v>
      </c>
      <c r="D14" s="132">
        <f t="shared" si="11"/>
        <v>42592</v>
      </c>
      <c r="E14" s="144">
        <v>83454</v>
      </c>
      <c r="F14" s="144">
        <v>111531</v>
      </c>
      <c r="G14" s="2">
        <v>44640</v>
      </c>
      <c r="H14" s="170"/>
      <c r="I14" s="171">
        <v>41328</v>
      </c>
      <c r="J14" s="24">
        <f t="shared" si="0"/>
        <v>280953</v>
      </c>
      <c r="K14" s="7">
        <v>7341.5</v>
      </c>
      <c r="L14" s="7">
        <v>23807.5</v>
      </c>
      <c r="M14" s="23">
        <f t="shared" si="1"/>
        <v>312102</v>
      </c>
      <c r="N14" s="47"/>
      <c r="O14" s="48"/>
      <c r="P14" s="8">
        <f t="shared" si="2"/>
        <v>42592</v>
      </c>
      <c r="Q14" s="3">
        <v>34000</v>
      </c>
      <c r="R14" s="3">
        <v>3510</v>
      </c>
      <c r="S14" s="3">
        <v>3168</v>
      </c>
      <c r="T14" s="3">
        <v>117</v>
      </c>
      <c r="U14" s="3">
        <v>45123</v>
      </c>
      <c r="V14" s="3"/>
      <c r="W14" s="3"/>
      <c r="X14" s="3">
        <v>116</v>
      </c>
      <c r="Y14" s="3"/>
      <c r="Z14" s="3"/>
      <c r="AA14" s="6"/>
      <c r="AB14" s="3"/>
      <c r="AC14" s="3">
        <v>100</v>
      </c>
      <c r="AD14" s="3"/>
      <c r="AE14" s="3"/>
      <c r="AF14" s="3"/>
      <c r="AG14" s="3"/>
      <c r="AH14" s="3"/>
      <c r="AI14" s="3"/>
      <c r="AJ14" s="25"/>
      <c r="AK14" s="3"/>
      <c r="AL14" s="53">
        <v>6036</v>
      </c>
      <c r="AM14" s="44">
        <f t="shared" si="3"/>
        <v>92170</v>
      </c>
      <c r="AN14" s="9">
        <v>0</v>
      </c>
      <c r="AO14" s="9">
        <f t="shared" si="4"/>
        <v>312102</v>
      </c>
      <c r="AP14" s="49">
        <f>'[2]AGO 16'!$I$14</f>
        <v>5587.5</v>
      </c>
      <c r="AQ14" s="46">
        <f t="shared" si="12"/>
        <v>409859.5</v>
      </c>
      <c r="AS14" s="276">
        <f t="shared" si="5"/>
        <v>223</v>
      </c>
      <c r="AT14" s="5" t="str">
        <f t="shared" si="5"/>
        <v>MIÉRCOLES</v>
      </c>
      <c r="AU14" s="8">
        <f t="shared" si="5"/>
        <v>42592</v>
      </c>
      <c r="AV14" s="69">
        <f t="shared" si="6"/>
        <v>11922</v>
      </c>
      <c r="AW14" s="69">
        <f t="shared" si="6"/>
        <v>15933</v>
      </c>
      <c r="AX14" s="69">
        <f t="shared" si="7"/>
        <v>7440</v>
      </c>
      <c r="AY14" s="69">
        <f t="shared" si="13"/>
        <v>0</v>
      </c>
      <c r="AZ14" s="157">
        <f t="shared" si="13"/>
        <v>5904</v>
      </c>
      <c r="BA14" s="159">
        <f t="shared" si="8"/>
        <v>41199</v>
      </c>
      <c r="BC14" s="309"/>
      <c r="BD14" s="313"/>
      <c r="BE14" s="135">
        <v>892</v>
      </c>
      <c r="BF14" s="82">
        <f t="shared" si="36"/>
        <v>3122</v>
      </c>
      <c r="BG14" s="79">
        <v>525</v>
      </c>
      <c r="BH14" s="82">
        <f t="shared" si="14"/>
        <v>1837.5</v>
      </c>
      <c r="BI14" s="79">
        <v>6319</v>
      </c>
      <c r="BJ14" s="82">
        <f t="shared" si="15"/>
        <v>44233</v>
      </c>
      <c r="BK14" s="79">
        <v>31</v>
      </c>
      <c r="BL14" s="174">
        <v>30</v>
      </c>
      <c r="BM14" s="174">
        <v>28</v>
      </c>
      <c r="BN14" s="119">
        <f t="shared" si="9"/>
        <v>1756.875</v>
      </c>
      <c r="BO14" s="309"/>
      <c r="BP14" s="315"/>
      <c r="BQ14" s="99">
        <v>984</v>
      </c>
      <c r="BR14" s="83">
        <f t="shared" si="16"/>
        <v>3444</v>
      </c>
      <c r="BS14" s="174">
        <v>334</v>
      </c>
      <c r="BT14" s="83">
        <f t="shared" si="17"/>
        <v>1169</v>
      </c>
      <c r="BU14" s="174">
        <v>7025</v>
      </c>
      <c r="BV14" s="83">
        <f t="shared" si="18"/>
        <v>49175</v>
      </c>
      <c r="BW14" s="174">
        <v>27</v>
      </c>
      <c r="BX14" s="174">
        <v>26</v>
      </c>
      <c r="BY14" s="174">
        <v>27</v>
      </c>
      <c r="BZ14" s="100">
        <f t="shared" si="10"/>
        <v>1992.148148148148</v>
      </c>
      <c r="CA14" s="309"/>
      <c r="CB14" s="317"/>
      <c r="CC14" s="99">
        <v>532</v>
      </c>
      <c r="CD14" s="74">
        <f t="shared" si="19"/>
        <v>1596</v>
      </c>
      <c r="CE14" s="174">
        <v>281</v>
      </c>
      <c r="CF14" s="74">
        <f t="shared" si="20"/>
        <v>843</v>
      </c>
      <c r="CG14" s="174">
        <v>3314</v>
      </c>
      <c r="CH14" s="74">
        <f t="shared" si="21"/>
        <v>19884</v>
      </c>
      <c r="CI14" s="174">
        <v>15</v>
      </c>
      <c r="CJ14" s="174">
        <v>14</v>
      </c>
      <c r="CK14" s="174">
        <v>15</v>
      </c>
      <c r="CL14" s="100">
        <f t="shared" si="22"/>
        <v>1488.2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348</v>
      </c>
      <c r="DB14" s="83">
        <f t="shared" si="27"/>
        <v>1218</v>
      </c>
      <c r="DC14" s="174">
        <v>92</v>
      </c>
      <c r="DD14" s="83">
        <f t="shared" si="28"/>
        <v>322</v>
      </c>
      <c r="DE14" s="174">
        <v>2755</v>
      </c>
      <c r="DF14" s="83">
        <f t="shared" si="29"/>
        <v>19285</v>
      </c>
      <c r="DG14" s="174">
        <v>13</v>
      </c>
      <c r="DH14" s="174">
        <v>11</v>
      </c>
      <c r="DI14" s="174">
        <v>14</v>
      </c>
      <c r="DJ14" s="100">
        <f t="shared" si="30"/>
        <v>1487.5</v>
      </c>
      <c r="DK14" s="309"/>
      <c r="DL14" s="311"/>
      <c r="DM14" s="102">
        <v>11</v>
      </c>
      <c r="DN14" s="74">
        <f t="shared" si="31"/>
        <v>41.25</v>
      </c>
      <c r="DO14" s="1">
        <v>78</v>
      </c>
      <c r="DP14" s="74">
        <f t="shared" si="32"/>
        <v>292.5</v>
      </c>
      <c r="DQ14" s="1">
        <v>336</v>
      </c>
      <c r="DR14" s="74">
        <f t="shared" si="33"/>
        <v>2520</v>
      </c>
      <c r="DS14" s="1">
        <v>3</v>
      </c>
      <c r="DT14" s="1">
        <v>3</v>
      </c>
      <c r="DU14" s="110">
        <f t="shared" si="34"/>
        <v>3</v>
      </c>
      <c r="DV14" s="108">
        <f t="shared" si="35"/>
        <v>951.25</v>
      </c>
    </row>
    <row r="15" spans="2:129" ht="19.5" thickBot="1" x14ac:dyDescent="0.35">
      <c r="B15" s="274">
        <v>224</v>
      </c>
      <c r="C15" s="38" t="s">
        <v>25</v>
      </c>
      <c r="D15" s="132">
        <f t="shared" si="11"/>
        <v>42593</v>
      </c>
      <c r="E15" s="144">
        <v>83006</v>
      </c>
      <c r="F15" s="144">
        <v>105672</v>
      </c>
      <c r="G15" s="2">
        <v>43296</v>
      </c>
      <c r="H15" s="170"/>
      <c r="I15" s="171">
        <v>39578</v>
      </c>
      <c r="J15" s="24">
        <f t="shared" si="0"/>
        <v>271552</v>
      </c>
      <c r="K15" s="7">
        <v>7723</v>
      </c>
      <c r="L15" s="7">
        <v>23096.5</v>
      </c>
      <c r="M15" s="23">
        <f t="shared" si="1"/>
        <v>302371.5</v>
      </c>
      <c r="N15" s="47"/>
      <c r="O15" s="48"/>
      <c r="P15" s="8">
        <f t="shared" si="2"/>
        <v>42593</v>
      </c>
      <c r="Q15" s="3">
        <v>55750</v>
      </c>
      <c r="R15" s="3">
        <v>2340</v>
      </c>
      <c r="S15" s="3">
        <v>4018</v>
      </c>
      <c r="T15" s="3"/>
      <c r="U15" s="3"/>
      <c r="V15" s="3"/>
      <c r="W15" s="3"/>
      <c r="X15" s="3">
        <v>232</v>
      </c>
      <c r="Y15" s="3"/>
      <c r="Z15" s="3"/>
      <c r="AA15" s="6"/>
      <c r="AB15" s="3"/>
      <c r="AC15" s="3">
        <v>100</v>
      </c>
      <c r="AD15" s="3"/>
      <c r="AE15" s="3"/>
      <c r="AF15" s="3"/>
      <c r="AG15" s="3"/>
      <c r="AH15" s="3"/>
      <c r="AI15" s="3"/>
      <c r="AJ15" s="25"/>
      <c r="AK15" s="3"/>
      <c r="AL15" s="53">
        <v>24144</v>
      </c>
      <c r="AM15" s="44">
        <f t="shared" si="3"/>
        <v>86584</v>
      </c>
      <c r="AN15" s="9">
        <v>0</v>
      </c>
      <c r="AO15" s="9">
        <f t="shared" si="4"/>
        <v>302371.5</v>
      </c>
      <c r="AP15" s="49">
        <f>'[2]AGO 16'!$I$15</f>
        <v>5568.75</v>
      </c>
      <c r="AQ15" s="46">
        <f t="shared" si="12"/>
        <v>394524.25</v>
      </c>
      <c r="AS15" s="276">
        <f t="shared" si="5"/>
        <v>224</v>
      </c>
      <c r="AT15" s="5" t="str">
        <f t="shared" si="5"/>
        <v>JUEVES</v>
      </c>
      <c r="AU15" s="8">
        <f t="shared" si="5"/>
        <v>42593</v>
      </c>
      <c r="AV15" s="69">
        <f t="shared" si="6"/>
        <v>11858</v>
      </c>
      <c r="AW15" s="69">
        <f t="shared" si="6"/>
        <v>15096</v>
      </c>
      <c r="AX15" s="69">
        <f t="shared" si="7"/>
        <v>7216</v>
      </c>
      <c r="AY15" s="69">
        <f t="shared" si="13"/>
        <v>0</v>
      </c>
      <c r="AZ15" s="157">
        <f t="shared" si="13"/>
        <v>5654</v>
      </c>
      <c r="BA15" s="159">
        <f t="shared" si="8"/>
        <v>39824</v>
      </c>
      <c r="BC15" s="308" t="str">
        <f>C10</f>
        <v>SÁBADO</v>
      </c>
      <c r="BD15" s="312">
        <f>AU10</f>
        <v>42588</v>
      </c>
      <c r="BE15" s="135">
        <v>522</v>
      </c>
      <c r="BF15" s="82">
        <f t="shared" si="36"/>
        <v>1827</v>
      </c>
      <c r="BG15" s="79">
        <v>258</v>
      </c>
      <c r="BH15" s="82">
        <f t="shared" si="14"/>
        <v>903</v>
      </c>
      <c r="BI15" s="79">
        <v>3240</v>
      </c>
      <c r="BJ15" s="82">
        <f t="shared" si="15"/>
        <v>22680</v>
      </c>
      <c r="BK15" s="79"/>
      <c r="BL15" s="174">
        <v>17</v>
      </c>
      <c r="BM15" s="174">
        <v>18</v>
      </c>
      <c r="BN15" s="119">
        <f t="shared" si="9"/>
        <v>1411.6666666666667</v>
      </c>
      <c r="BO15" s="308" t="str">
        <f>BC15</f>
        <v>SÁBADO</v>
      </c>
      <c r="BP15" s="314">
        <f>BD15</f>
        <v>42588</v>
      </c>
      <c r="BQ15" s="99">
        <v>672</v>
      </c>
      <c r="BR15" s="83">
        <f t="shared" si="16"/>
        <v>2352</v>
      </c>
      <c r="BS15" s="174">
        <v>252</v>
      </c>
      <c r="BT15" s="83">
        <f t="shared" si="17"/>
        <v>882</v>
      </c>
      <c r="BU15" s="174">
        <v>5199</v>
      </c>
      <c r="BV15" s="83">
        <f t="shared" si="18"/>
        <v>36393</v>
      </c>
      <c r="BW15" s="174"/>
      <c r="BX15" s="174">
        <v>16</v>
      </c>
      <c r="BY15" s="174">
        <v>17</v>
      </c>
      <c r="BZ15" s="100">
        <f t="shared" si="10"/>
        <v>2331</v>
      </c>
      <c r="CA15" s="308" t="str">
        <f>BO15</f>
        <v>SÁBADO</v>
      </c>
      <c r="CB15" s="316">
        <f>BP15</f>
        <v>42588</v>
      </c>
      <c r="CC15" s="99">
        <v>316</v>
      </c>
      <c r="CD15" s="74">
        <f t="shared" si="19"/>
        <v>948</v>
      </c>
      <c r="CE15" s="174">
        <v>248</v>
      </c>
      <c r="CF15" s="74">
        <f t="shared" si="20"/>
        <v>744</v>
      </c>
      <c r="CG15" s="174">
        <v>2426</v>
      </c>
      <c r="CH15" s="74">
        <f t="shared" si="21"/>
        <v>14556</v>
      </c>
      <c r="CI15" s="174"/>
      <c r="CJ15" s="174">
        <v>10</v>
      </c>
      <c r="CK15" s="174">
        <v>11</v>
      </c>
      <c r="CL15" s="100">
        <f t="shared" si="22"/>
        <v>1477.090909090909</v>
      </c>
      <c r="CM15" s="308" t="str">
        <f>CA15</f>
        <v>SÁBADO</v>
      </c>
      <c r="CN15" s="318">
        <f>CB15</f>
        <v>42588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SÁBADO</v>
      </c>
      <c r="CZ15" s="306">
        <f>CN15</f>
        <v>42588</v>
      </c>
      <c r="DA15" s="99">
        <v>248</v>
      </c>
      <c r="DB15" s="83">
        <f t="shared" si="27"/>
        <v>868</v>
      </c>
      <c r="DC15" s="174">
        <v>44</v>
      </c>
      <c r="DD15" s="83">
        <f t="shared" si="28"/>
        <v>154</v>
      </c>
      <c r="DE15" s="174">
        <v>1763</v>
      </c>
      <c r="DF15" s="83">
        <f t="shared" si="29"/>
        <v>12341</v>
      </c>
      <c r="DG15" s="174"/>
      <c r="DH15" s="174">
        <v>9</v>
      </c>
      <c r="DI15" s="174">
        <v>9</v>
      </c>
      <c r="DJ15" s="100">
        <f t="shared" si="30"/>
        <v>1484.7777777777778</v>
      </c>
      <c r="DK15" s="308" t="str">
        <f>CY15</f>
        <v>SÁBADO</v>
      </c>
      <c r="DL15" s="310">
        <f>CZ15</f>
        <v>42588</v>
      </c>
      <c r="DM15" s="102">
        <v>5</v>
      </c>
      <c r="DN15" s="74">
        <f t="shared" si="31"/>
        <v>18.75</v>
      </c>
      <c r="DO15" s="1">
        <v>84</v>
      </c>
      <c r="DP15" s="74">
        <f t="shared" si="32"/>
        <v>315</v>
      </c>
      <c r="DQ15" s="1">
        <v>312</v>
      </c>
      <c r="DR15" s="74">
        <f t="shared" si="33"/>
        <v>2340</v>
      </c>
      <c r="DS15" s="1"/>
      <c r="DT15" s="1">
        <v>3</v>
      </c>
      <c r="DU15" s="110">
        <f t="shared" si="34"/>
        <v>3</v>
      </c>
      <c r="DV15" s="108">
        <f t="shared" si="35"/>
        <v>891.25</v>
      </c>
    </row>
    <row r="16" spans="2:129" ht="19.5" thickBot="1" x14ac:dyDescent="0.35">
      <c r="B16" s="274">
        <v>225</v>
      </c>
      <c r="C16" s="38" t="s">
        <v>26</v>
      </c>
      <c r="D16" s="132">
        <f t="shared" si="11"/>
        <v>42594</v>
      </c>
      <c r="E16" s="144">
        <v>86100</v>
      </c>
      <c r="F16" s="144">
        <v>118699</v>
      </c>
      <c r="G16" s="2">
        <v>44238</v>
      </c>
      <c r="H16" s="170"/>
      <c r="I16" s="171">
        <v>39039</v>
      </c>
      <c r="J16" s="24">
        <f t="shared" si="0"/>
        <v>288076</v>
      </c>
      <c r="K16" s="7">
        <v>8087</v>
      </c>
      <c r="L16" s="7">
        <v>23129</v>
      </c>
      <c r="M16" s="23">
        <f t="shared" si="1"/>
        <v>319292</v>
      </c>
      <c r="N16" s="47"/>
      <c r="O16" s="48"/>
      <c r="P16" s="8">
        <f t="shared" si="2"/>
        <v>42594</v>
      </c>
      <c r="Q16" s="3">
        <v>92000</v>
      </c>
      <c r="R16" s="3">
        <v>2223</v>
      </c>
      <c r="S16" s="3">
        <v>3502</v>
      </c>
      <c r="T16" s="3"/>
      <c r="U16" s="3">
        <v>15041</v>
      </c>
      <c r="V16" s="3"/>
      <c r="W16" s="3">
        <v>58</v>
      </c>
      <c r="X16" s="3">
        <v>58</v>
      </c>
      <c r="Y16" s="3"/>
      <c r="Z16" s="3"/>
      <c r="AA16" s="6"/>
      <c r="AB16" s="3">
        <v>700</v>
      </c>
      <c r="AC16" s="3">
        <v>2200</v>
      </c>
      <c r="AD16" s="3"/>
      <c r="AE16" s="3"/>
      <c r="AF16" s="3"/>
      <c r="AG16" s="3"/>
      <c r="AH16" s="3"/>
      <c r="AI16" s="3"/>
      <c r="AJ16" s="25"/>
      <c r="AK16" s="3"/>
      <c r="AL16" s="53">
        <v>6036</v>
      </c>
      <c r="AM16" s="44">
        <f t="shared" si="3"/>
        <v>121818</v>
      </c>
      <c r="AN16" s="9">
        <v>0</v>
      </c>
      <c r="AO16" s="9">
        <f t="shared" si="4"/>
        <v>319292</v>
      </c>
      <c r="AP16" s="49">
        <f>'[2]AGO 16'!$I$16</f>
        <v>5771.25</v>
      </c>
      <c r="AQ16" s="46">
        <f t="shared" si="12"/>
        <v>446881.25</v>
      </c>
      <c r="AR16" s="68"/>
      <c r="AS16" s="276">
        <f t="shared" si="5"/>
        <v>225</v>
      </c>
      <c r="AT16" s="5" t="str">
        <f t="shared" si="5"/>
        <v>VIERNES</v>
      </c>
      <c r="AU16" s="8">
        <f t="shared" si="5"/>
        <v>42594</v>
      </c>
      <c r="AV16" s="69">
        <f t="shared" si="6"/>
        <v>12300</v>
      </c>
      <c r="AW16" s="69">
        <f t="shared" si="6"/>
        <v>16957</v>
      </c>
      <c r="AX16" s="69">
        <f t="shared" si="7"/>
        <v>7373</v>
      </c>
      <c r="AY16" s="69">
        <f t="shared" si="13"/>
        <v>0</v>
      </c>
      <c r="AZ16" s="157">
        <f t="shared" si="13"/>
        <v>5577</v>
      </c>
      <c r="BA16" s="159">
        <f t="shared" si="8"/>
        <v>42207</v>
      </c>
      <c r="BC16" s="309"/>
      <c r="BD16" s="313"/>
      <c r="BE16" s="135">
        <v>610</v>
      </c>
      <c r="BF16" s="82">
        <f t="shared" si="36"/>
        <v>2135</v>
      </c>
      <c r="BG16" s="79">
        <v>423</v>
      </c>
      <c r="BH16" s="82">
        <f t="shared" si="14"/>
        <v>1480.5</v>
      </c>
      <c r="BI16" s="79">
        <v>4690</v>
      </c>
      <c r="BJ16" s="82">
        <f t="shared" si="15"/>
        <v>32830</v>
      </c>
      <c r="BK16" s="79">
        <v>21</v>
      </c>
      <c r="BL16" s="174">
        <v>21</v>
      </c>
      <c r="BM16" s="174">
        <v>18</v>
      </c>
      <c r="BN16" s="119">
        <f t="shared" si="9"/>
        <v>2024.75</v>
      </c>
      <c r="BO16" s="309"/>
      <c r="BP16" s="315"/>
      <c r="BQ16" s="99">
        <v>655</v>
      </c>
      <c r="BR16" s="83">
        <f t="shared" si="16"/>
        <v>2292.5</v>
      </c>
      <c r="BS16" s="174">
        <v>485</v>
      </c>
      <c r="BT16" s="83">
        <f t="shared" si="17"/>
        <v>1697.5</v>
      </c>
      <c r="BU16" s="174">
        <v>5782</v>
      </c>
      <c r="BV16" s="83">
        <f t="shared" si="18"/>
        <v>40474</v>
      </c>
      <c r="BW16" s="174">
        <v>20</v>
      </c>
      <c r="BX16" s="174">
        <v>19</v>
      </c>
      <c r="BY16" s="174">
        <v>17</v>
      </c>
      <c r="BZ16" s="100">
        <f t="shared" si="10"/>
        <v>2615.5294117647059</v>
      </c>
      <c r="CA16" s="309"/>
      <c r="CB16" s="317"/>
      <c r="CC16" s="99">
        <v>172</v>
      </c>
      <c r="CD16" s="74">
        <f t="shared" si="19"/>
        <v>516</v>
      </c>
      <c r="CE16" s="174">
        <v>159</v>
      </c>
      <c r="CF16" s="74">
        <f t="shared" si="20"/>
        <v>477</v>
      </c>
      <c r="CG16" s="174">
        <v>1588</v>
      </c>
      <c r="CH16" s="74">
        <f t="shared" si="21"/>
        <v>9528</v>
      </c>
      <c r="CI16" s="174">
        <v>11</v>
      </c>
      <c r="CJ16" s="174">
        <v>8</v>
      </c>
      <c r="CK16" s="174">
        <v>11</v>
      </c>
      <c r="CL16" s="100">
        <f t="shared" si="22"/>
        <v>956.4545454545455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211</v>
      </c>
      <c r="DB16" s="83">
        <f t="shared" si="27"/>
        <v>738.5</v>
      </c>
      <c r="DC16" s="174">
        <v>89</v>
      </c>
      <c r="DD16" s="83">
        <f t="shared" si="28"/>
        <v>311.5</v>
      </c>
      <c r="DE16" s="174">
        <v>1811</v>
      </c>
      <c r="DF16" s="83">
        <f t="shared" si="29"/>
        <v>12677</v>
      </c>
      <c r="DG16" s="174">
        <v>9</v>
      </c>
      <c r="DH16" s="174">
        <v>6</v>
      </c>
      <c r="DI16" s="174">
        <v>9</v>
      </c>
      <c r="DJ16" s="100">
        <f t="shared" si="30"/>
        <v>1525.2222222222222</v>
      </c>
      <c r="DK16" s="309"/>
      <c r="DL16" s="311"/>
      <c r="DM16" s="102">
        <v>10</v>
      </c>
      <c r="DN16" s="74">
        <f t="shared" si="31"/>
        <v>37.5</v>
      </c>
      <c r="DO16" s="1">
        <v>102</v>
      </c>
      <c r="DP16" s="74">
        <f t="shared" si="32"/>
        <v>382.5</v>
      </c>
      <c r="DQ16" s="1">
        <v>556</v>
      </c>
      <c r="DR16" s="74">
        <f t="shared" si="33"/>
        <v>4170</v>
      </c>
      <c r="DS16" s="1">
        <v>4</v>
      </c>
      <c r="DT16" s="1">
        <v>4</v>
      </c>
      <c r="DU16" s="110">
        <f t="shared" si="34"/>
        <v>4</v>
      </c>
      <c r="DV16" s="108">
        <f t="shared" si="35"/>
        <v>1147.5</v>
      </c>
    </row>
    <row r="17" spans="2:126" ht="19.5" thickBot="1" x14ac:dyDescent="0.35">
      <c r="B17" s="274">
        <v>226</v>
      </c>
      <c r="C17" s="38" t="s">
        <v>27</v>
      </c>
      <c r="D17" s="132">
        <f t="shared" si="11"/>
        <v>42595</v>
      </c>
      <c r="E17" s="144">
        <v>66395</v>
      </c>
      <c r="F17" s="144">
        <v>87367</v>
      </c>
      <c r="G17" s="2">
        <v>26442</v>
      </c>
      <c r="H17" s="170"/>
      <c r="I17" s="171">
        <v>31199</v>
      </c>
      <c r="J17" s="24">
        <f t="shared" si="0"/>
        <v>211403</v>
      </c>
      <c r="K17" s="7">
        <v>7150.5</v>
      </c>
      <c r="L17" s="7">
        <v>13023</v>
      </c>
      <c r="M17" s="23">
        <f t="shared" si="1"/>
        <v>231576.5</v>
      </c>
      <c r="N17" s="47"/>
      <c r="O17" s="48"/>
      <c r="P17" s="8">
        <f t="shared" si="2"/>
        <v>42595</v>
      </c>
      <c r="Q17" s="3">
        <v>0</v>
      </c>
      <c r="R17" s="3"/>
      <c r="S17" s="3"/>
      <c r="T17" s="3"/>
      <c r="U17" s="3"/>
      <c r="V17" s="3"/>
      <c r="W17" s="3"/>
      <c r="X17" s="3"/>
      <c r="Y17" s="3"/>
      <c r="Z17" s="3"/>
      <c r="AA17" s="6"/>
      <c r="AB17" s="3"/>
      <c r="AC17" s="3"/>
      <c r="AD17" s="3"/>
      <c r="AE17" s="3"/>
      <c r="AF17" s="3"/>
      <c r="AG17" s="3"/>
      <c r="AH17" s="3"/>
      <c r="AI17" s="3"/>
      <c r="AJ17" s="25"/>
      <c r="AK17" s="3"/>
      <c r="AL17" s="53"/>
      <c r="AM17" s="44">
        <f t="shared" si="3"/>
        <v>0</v>
      </c>
      <c r="AN17" s="9">
        <v>0</v>
      </c>
      <c r="AO17" s="9">
        <f t="shared" si="4"/>
        <v>231576.5</v>
      </c>
      <c r="AP17" s="49">
        <f>'[2]AGO 16'!$I$17</f>
        <v>6378.75</v>
      </c>
      <c r="AQ17" s="46">
        <f t="shared" si="12"/>
        <v>237955.25</v>
      </c>
      <c r="AR17" s="68"/>
      <c r="AS17" s="276">
        <f t="shared" si="5"/>
        <v>226</v>
      </c>
      <c r="AT17" s="5" t="str">
        <f t="shared" si="5"/>
        <v>SÁBADO</v>
      </c>
      <c r="AU17" s="8">
        <f t="shared" si="5"/>
        <v>42595</v>
      </c>
      <c r="AV17" s="69">
        <f t="shared" si="6"/>
        <v>9485</v>
      </c>
      <c r="AW17" s="69">
        <f t="shared" si="6"/>
        <v>12481</v>
      </c>
      <c r="AX17" s="69">
        <f t="shared" si="7"/>
        <v>4407</v>
      </c>
      <c r="AY17" s="69">
        <f t="shared" si="13"/>
        <v>0</v>
      </c>
      <c r="AZ17" s="157">
        <f t="shared" si="13"/>
        <v>4457</v>
      </c>
      <c r="BA17" s="159">
        <f t="shared" si="8"/>
        <v>30830</v>
      </c>
      <c r="BC17" s="308" t="str">
        <f>C11</f>
        <v>DOMINGO</v>
      </c>
      <c r="BD17" s="312">
        <f>AU11</f>
        <v>42589</v>
      </c>
      <c r="BE17" s="135">
        <v>471</v>
      </c>
      <c r="BF17" s="82">
        <f t="shared" si="36"/>
        <v>1648.5</v>
      </c>
      <c r="BG17" s="79">
        <v>256</v>
      </c>
      <c r="BH17" s="82">
        <f t="shared" si="14"/>
        <v>896</v>
      </c>
      <c r="BI17" s="79">
        <v>2830</v>
      </c>
      <c r="BJ17" s="82">
        <f t="shared" si="15"/>
        <v>19810</v>
      </c>
      <c r="BK17" s="79"/>
      <c r="BL17" s="174">
        <v>17</v>
      </c>
      <c r="BM17" s="174">
        <v>16</v>
      </c>
      <c r="BN17" s="119">
        <f t="shared" si="9"/>
        <v>1397.15625</v>
      </c>
      <c r="BO17" s="308" t="str">
        <f>BC17</f>
        <v>DOMINGO</v>
      </c>
      <c r="BP17" s="314">
        <f>BD17</f>
        <v>42589</v>
      </c>
      <c r="BQ17" s="99">
        <v>358</v>
      </c>
      <c r="BR17" s="83">
        <f t="shared" si="16"/>
        <v>1253</v>
      </c>
      <c r="BS17" s="174">
        <v>234</v>
      </c>
      <c r="BT17" s="83">
        <f t="shared" si="17"/>
        <v>819</v>
      </c>
      <c r="BU17" s="174">
        <v>3371</v>
      </c>
      <c r="BV17" s="83">
        <f t="shared" si="18"/>
        <v>23597</v>
      </c>
      <c r="BW17" s="174"/>
      <c r="BX17" s="174">
        <v>17</v>
      </c>
      <c r="BY17" s="174">
        <v>17</v>
      </c>
      <c r="BZ17" s="100">
        <f t="shared" si="10"/>
        <v>1509.9411764705883</v>
      </c>
      <c r="CA17" s="308" t="str">
        <f>BO17</f>
        <v>DOMINGO</v>
      </c>
      <c r="CB17" s="316">
        <f>BP17</f>
        <v>42589</v>
      </c>
      <c r="CC17" s="99">
        <v>194</v>
      </c>
      <c r="CD17" s="74">
        <f t="shared" si="19"/>
        <v>582</v>
      </c>
      <c r="CE17" s="174">
        <v>119</v>
      </c>
      <c r="CF17" s="74">
        <f t="shared" si="20"/>
        <v>357</v>
      </c>
      <c r="CG17" s="174">
        <v>1469</v>
      </c>
      <c r="CH17" s="74">
        <f t="shared" si="21"/>
        <v>8814</v>
      </c>
      <c r="CI17" s="174"/>
      <c r="CJ17" s="174">
        <v>13</v>
      </c>
      <c r="CK17" s="174">
        <v>12</v>
      </c>
      <c r="CL17" s="100">
        <f t="shared" si="22"/>
        <v>812.75</v>
      </c>
      <c r="CM17" s="308" t="str">
        <f>CA17</f>
        <v>DOMINGO</v>
      </c>
      <c r="CN17" s="318">
        <f>CB17</f>
        <v>42589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DOMINGO</v>
      </c>
      <c r="CZ17" s="306">
        <f>CN17</f>
        <v>42589</v>
      </c>
      <c r="DA17" s="99"/>
      <c r="DB17" s="83">
        <f t="shared" si="27"/>
        <v>0</v>
      </c>
      <c r="DC17" s="174"/>
      <c r="DD17" s="83">
        <f t="shared" si="28"/>
        <v>0</v>
      </c>
      <c r="DE17" s="174"/>
      <c r="DF17" s="83">
        <f t="shared" si="29"/>
        <v>0</v>
      </c>
      <c r="DG17" s="174"/>
      <c r="DH17" s="174"/>
      <c r="DI17" s="174"/>
      <c r="DJ17" s="100" t="e">
        <f t="shared" si="30"/>
        <v>#DIV/0!</v>
      </c>
      <c r="DK17" s="308" t="str">
        <f>CY17</f>
        <v>DOMINGO</v>
      </c>
      <c r="DL17" s="310">
        <f>CZ17</f>
        <v>42589</v>
      </c>
      <c r="DM17" s="102">
        <v>0</v>
      </c>
      <c r="DN17" s="74">
        <f t="shared" si="31"/>
        <v>0</v>
      </c>
      <c r="DO17" s="1">
        <v>64</v>
      </c>
      <c r="DP17" s="74">
        <f t="shared" si="32"/>
        <v>240</v>
      </c>
      <c r="DQ17" s="1">
        <v>191</v>
      </c>
      <c r="DR17" s="74">
        <f t="shared" si="33"/>
        <v>1432.5</v>
      </c>
      <c r="DS17" s="1"/>
      <c r="DT17" s="1">
        <v>2</v>
      </c>
      <c r="DU17" s="110">
        <f t="shared" si="34"/>
        <v>2</v>
      </c>
      <c r="DV17" s="108">
        <f t="shared" si="35"/>
        <v>836.25</v>
      </c>
    </row>
    <row r="18" spans="2:126" ht="19.5" thickBot="1" x14ac:dyDescent="0.35">
      <c r="B18" s="274">
        <v>227</v>
      </c>
      <c r="C18" s="38" t="s">
        <v>22</v>
      </c>
      <c r="D18" s="132">
        <f t="shared" si="11"/>
        <v>42596</v>
      </c>
      <c r="E18" s="144">
        <v>44779</v>
      </c>
      <c r="F18" s="144">
        <v>49868</v>
      </c>
      <c r="G18" s="2">
        <v>16008</v>
      </c>
      <c r="H18" s="170"/>
      <c r="I18" s="171">
        <v>6090</v>
      </c>
      <c r="J18" s="24">
        <f t="shared" si="0"/>
        <v>116745</v>
      </c>
      <c r="K18" s="7">
        <v>5579.5</v>
      </c>
      <c r="L18" s="7">
        <v>7094.5</v>
      </c>
      <c r="M18" s="23">
        <f t="shared" si="1"/>
        <v>129419</v>
      </c>
      <c r="N18" s="47"/>
      <c r="O18" s="48"/>
      <c r="P18" s="8">
        <f t="shared" si="2"/>
        <v>42596</v>
      </c>
      <c r="Q18" s="3">
        <v>0</v>
      </c>
      <c r="R18" s="3"/>
      <c r="S18" s="3"/>
      <c r="T18" s="3"/>
      <c r="U18" s="3"/>
      <c r="V18" s="3"/>
      <c r="W18" s="3"/>
      <c r="X18" s="3"/>
      <c r="Y18" s="3"/>
      <c r="Z18" s="3"/>
      <c r="AA18" s="6"/>
      <c r="AB18" s="3"/>
      <c r="AC18" s="3"/>
      <c r="AD18" s="3"/>
      <c r="AE18" s="3"/>
      <c r="AF18" s="3"/>
      <c r="AG18" s="3"/>
      <c r="AH18" s="3"/>
      <c r="AI18" s="3"/>
      <c r="AJ18" s="25"/>
      <c r="AK18" s="3"/>
      <c r="AL18" s="53"/>
      <c r="AM18" s="44">
        <f t="shared" si="3"/>
        <v>0</v>
      </c>
      <c r="AN18" s="9">
        <v>0</v>
      </c>
      <c r="AO18" s="9">
        <f t="shared" si="4"/>
        <v>129419</v>
      </c>
      <c r="AP18" s="49">
        <f>'[2]AGO 16'!$I$18</f>
        <v>5302.5</v>
      </c>
      <c r="AQ18" s="46">
        <f t="shared" si="12"/>
        <v>134721.5</v>
      </c>
      <c r="AS18" s="276">
        <f t="shared" si="5"/>
        <v>227</v>
      </c>
      <c r="AT18" s="5" t="str">
        <f t="shared" si="5"/>
        <v>DOMINGO</v>
      </c>
      <c r="AU18" s="8">
        <f t="shared" si="5"/>
        <v>42596</v>
      </c>
      <c r="AV18" s="69">
        <f t="shared" si="6"/>
        <v>6397</v>
      </c>
      <c r="AW18" s="69">
        <f t="shared" si="6"/>
        <v>7124</v>
      </c>
      <c r="AX18" s="69">
        <f t="shared" si="7"/>
        <v>2668</v>
      </c>
      <c r="AY18" s="69">
        <f t="shared" si="13"/>
        <v>0</v>
      </c>
      <c r="AZ18" s="157">
        <f t="shared" si="13"/>
        <v>870</v>
      </c>
      <c r="BA18" s="159">
        <f t="shared" si="8"/>
        <v>17059</v>
      </c>
      <c r="BC18" s="309"/>
      <c r="BD18" s="313"/>
      <c r="BE18" s="135">
        <v>496</v>
      </c>
      <c r="BF18" s="82">
        <f t="shared" si="36"/>
        <v>1736</v>
      </c>
      <c r="BG18" s="79">
        <v>419</v>
      </c>
      <c r="BH18" s="82">
        <f t="shared" si="14"/>
        <v>1466.5</v>
      </c>
      <c r="BI18" s="79">
        <v>3761</v>
      </c>
      <c r="BJ18" s="82">
        <f t="shared" si="15"/>
        <v>26327</v>
      </c>
      <c r="BK18" s="79">
        <v>21</v>
      </c>
      <c r="BL18" s="174">
        <v>16</v>
      </c>
      <c r="BM18" s="174">
        <v>16</v>
      </c>
      <c r="BN18" s="119">
        <f t="shared" si="9"/>
        <v>1845.59375</v>
      </c>
      <c r="BO18" s="309"/>
      <c r="BP18" s="315"/>
      <c r="BQ18" s="99">
        <v>389</v>
      </c>
      <c r="BR18" s="83">
        <f t="shared" si="16"/>
        <v>1361.5</v>
      </c>
      <c r="BS18" s="174">
        <v>295</v>
      </c>
      <c r="BT18" s="83">
        <f t="shared" si="17"/>
        <v>1032.5</v>
      </c>
      <c r="BU18" s="174">
        <v>3940</v>
      </c>
      <c r="BV18" s="83">
        <f t="shared" si="18"/>
        <v>27580</v>
      </c>
      <c r="BW18" s="174">
        <v>18</v>
      </c>
      <c r="BX18" s="174">
        <v>17</v>
      </c>
      <c r="BY18" s="174">
        <v>17</v>
      </c>
      <c r="BZ18" s="100">
        <f t="shared" si="10"/>
        <v>1763.1764705882354</v>
      </c>
      <c r="CA18" s="309"/>
      <c r="CB18" s="317"/>
      <c r="CC18" s="99">
        <v>134</v>
      </c>
      <c r="CD18" s="74">
        <f t="shared" si="19"/>
        <v>402</v>
      </c>
      <c r="CE18" s="174">
        <v>155</v>
      </c>
      <c r="CF18" s="74">
        <f t="shared" si="20"/>
        <v>465</v>
      </c>
      <c r="CG18" s="174">
        <v>1006</v>
      </c>
      <c r="CH18" s="74">
        <f t="shared" si="21"/>
        <v>6036</v>
      </c>
      <c r="CI18" s="174">
        <v>12</v>
      </c>
      <c r="CJ18" s="174">
        <v>7</v>
      </c>
      <c r="CK18" s="174">
        <v>12</v>
      </c>
      <c r="CL18" s="100">
        <f t="shared" si="22"/>
        <v>575.25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85</v>
      </c>
      <c r="DB18" s="83">
        <f t="shared" si="27"/>
        <v>297.5</v>
      </c>
      <c r="DC18" s="174">
        <v>47</v>
      </c>
      <c r="DD18" s="83">
        <f t="shared" si="28"/>
        <v>164.5</v>
      </c>
      <c r="DE18" s="174">
        <v>747</v>
      </c>
      <c r="DF18" s="83">
        <f t="shared" si="29"/>
        <v>5229</v>
      </c>
      <c r="DG18" s="174">
        <v>4</v>
      </c>
      <c r="DH18" s="174">
        <v>4</v>
      </c>
      <c r="DI18" s="174">
        <v>4</v>
      </c>
      <c r="DJ18" s="100">
        <f t="shared" si="30"/>
        <v>1422.75</v>
      </c>
      <c r="DK18" s="309"/>
      <c r="DL18" s="311"/>
      <c r="DM18" s="102">
        <v>0</v>
      </c>
      <c r="DN18" s="74">
        <f t="shared" si="31"/>
        <v>0</v>
      </c>
      <c r="DO18" s="1">
        <v>64</v>
      </c>
      <c r="DP18" s="74">
        <f t="shared" si="32"/>
        <v>240</v>
      </c>
      <c r="DQ18" s="1">
        <v>408</v>
      </c>
      <c r="DR18" s="74">
        <f t="shared" si="33"/>
        <v>3060</v>
      </c>
      <c r="DS18" s="1">
        <v>3</v>
      </c>
      <c r="DT18" s="1">
        <v>4</v>
      </c>
      <c r="DU18" s="110">
        <f t="shared" si="34"/>
        <v>4</v>
      </c>
      <c r="DV18" s="108">
        <f t="shared" si="35"/>
        <v>825</v>
      </c>
    </row>
    <row r="19" spans="2:126" ht="19.5" thickBot="1" x14ac:dyDescent="0.35">
      <c r="B19" s="274">
        <v>228</v>
      </c>
      <c r="C19" s="38" t="s">
        <v>24</v>
      </c>
      <c r="D19" s="132">
        <f t="shared" si="11"/>
        <v>42597</v>
      </c>
      <c r="E19" s="144">
        <v>96803</v>
      </c>
      <c r="F19" s="144">
        <v>113274</v>
      </c>
      <c r="G19" s="2">
        <v>50154</v>
      </c>
      <c r="H19" s="170"/>
      <c r="I19" s="171">
        <v>36841</v>
      </c>
      <c r="J19" s="24">
        <f t="shared" si="0"/>
        <v>297072</v>
      </c>
      <c r="K19" s="7">
        <v>8653</v>
      </c>
      <c r="L19" s="7">
        <v>25513</v>
      </c>
      <c r="M19" s="23">
        <f t="shared" si="1"/>
        <v>331238</v>
      </c>
      <c r="N19" s="47"/>
      <c r="O19" s="48"/>
      <c r="P19" s="8">
        <f t="shared" si="2"/>
        <v>42597</v>
      </c>
      <c r="Q19" s="3">
        <v>73250</v>
      </c>
      <c r="R19" s="3">
        <v>2106</v>
      </c>
      <c r="S19" s="3">
        <v>2467</v>
      </c>
      <c r="T19" s="3"/>
      <c r="U19" s="3"/>
      <c r="V19" s="3"/>
      <c r="W19" s="3">
        <v>58</v>
      </c>
      <c r="X19" s="3">
        <v>58</v>
      </c>
      <c r="Y19" s="3"/>
      <c r="Z19" s="3"/>
      <c r="AA19" s="6"/>
      <c r="AB19" s="3">
        <v>700</v>
      </c>
      <c r="AC19" s="3">
        <v>700</v>
      </c>
      <c r="AD19" s="3"/>
      <c r="AE19" s="3"/>
      <c r="AF19" s="3"/>
      <c r="AG19" s="3"/>
      <c r="AH19" s="3"/>
      <c r="AI19" s="3"/>
      <c r="AJ19" s="25"/>
      <c r="AK19" s="3"/>
      <c r="AL19" s="53">
        <v>36216</v>
      </c>
      <c r="AM19" s="44">
        <f t="shared" si="3"/>
        <v>115555</v>
      </c>
      <c r="AN19" s="9">
        <v>0</v>
      </c>
      <c r="AO19" s="9">
        <f t="shared" si="4"/>
        <v>331238</v>
      </c>
      <c r="AP19" s="49">
        <f>'[2]AGO 16'!$I$19</f>
        <v>9491.25</v>
      </c>
      <c r="AQ19" s="46">
        <f t="shared" si="12"/>
        <v>456284.25</v>
      </c>
      <c r="AR19" s="68">
        <f>SUM(AW10:AW14)</f>
        <v>64034</v>
      </c>
      <c r="AS19" s="276">
        <f t="shared" si="5"/>
        <v>228</v>
      </c>
      <c r="AT19" s="5" t="str">
        <f t="shared" si="5"/>
        <v>LUNES</v>
      </c>
      <c r="AU19" s="8">
        <f t="shared" si="5"/>
        <v>42597</v>
      </c>
      <c r="AV19" s="69">
        <f t="shared" si="6"/>
        <v>13829</v>
      </c>
      <c r="AW19" s="69">
        <f t="shared" si="6"/>
        <v>16182</v>
      </c>
      <c r="AX19" s="69">
        <f t="shared" si="7"/>
        <v>8359</v>
      </c>
      <c r="AY19" s="69">
        <f t="shared" si="13"/>
        <v>0</v>
      </c>
      <c r="AZ19" s="157">
        <f t="shared" si="13"/>
        <v>5263</v>
      </c>
      <c r="BA19" s="159">
        <f t="shared" si="8"/>
        <v>43633</v>
      </c>
      <c r="BC19" s="308" t="str">
        <f>C12</f>
        <v>LUNES</v>
      </c>
      <c r="BD19" s="312">
        <f>AU12</f>
        <v>42590</v>
      </c>
      <c r="BE19" s="135">
        <v>1164</v>
      </c>
      <c r="BF19" s="82">
        <f t="shared" si="36"/>
        <v>4074</v>
      </c>
      <c r="BG19" s="79">
        <v>324</v>
      </c>
      <c r="BH19" s="82">
        <f t="shared" si="14"/>
        <v>1134</v>
      </c>
      <c r="BI19" s="79">
        <v>5740</v>
      </c>
      <c r="BJ19" s="82">
        <f t="shared" si="15"/>
        <v>40180</v>
      </c>
      <c r="BK19" s="79"/>
      <c r="BL19" s="174">
        <v>27</v>
      </c>
      <c r="BM19" s="174">
        <v>28</v>
      </c>
      <c r="BN19" s="119">
        <f t="shared" si="9"/>
        <v>1621</v>
      </c>
      <c r="BO19" s="308" t="str">
        <f>BC19</f>
        <v>LUNES</v>
      </c>
      <c r="BP19" s="314">
        <f>BD19</f>
        <v>42590</v>
      </c>
      <c r="BQ19" s="99">
        <v>1250</v>
      </c>
      <c r="BR19" s="83">
        <f t="shared" si="16"/>
        <v>4375</v>
      </c>
      <c r="BS19" s="174">
        <v>326</v>
      </c>
      <c r="BT19" s="83">
        <f t="shared" si="17"/>
        <v>1141</v>
      </c>
      <c r="BU19" s="174">
        <v>7442</v>
      </c>
      <c r="BV19" s="83">
        <f t="shared" si="18"/>
        <v>52094</v>
      </c>
      <c r="BW19" s="174"/>
      <c r="BX19" s="174">
        <v>24</v>
      </c>
      <c r="BY19" s="174">
        <v>24</v>
      </c>
      <c r="BZ19" s="100">
        <f t="shared" si="10"/>
        <v>2400.4166666666665</v>
      </c>
      <c r="CA19" s="308" t="str">
        <f>BO19</f>
        <v>LUNES</v>
      </c>
      <c r="CB19" s="316">
        <f>BP19</f>
        <v>42590</v>
      </c>
      <c r="CC19" s="99">
        <v>476</v>
      </c>
      <c r="CD19" s="74">
        <f t="shared" si="19"/>
        <v>1428</v>
      </c>
      <c r="CE19" s="174">
        <v>359</v>
      </c>
      <c r="CF19" s="74">
        <f t="shared" si="20"/>
        <v>1077</v>
      </c>
      <c r="CG19" s="174">
        <v>3484</v>
      </c>
      <c r="CH19" s="74">
        <f t="shared" si="21"/>
        <v>20904</v>
      </c>
      <c r="CI19" s="174"/>
      <c r="CJ19" s="174">
        <v>16</v>
      </c>
      <c r="CK19" s="174">
        <v>17</v>
      </c>
      <c r="CL19" s="100">
        <f t="shared" si="22"/>
        <v>1377</v>
      </c>
      <c r="CM19" s="308" t="str">
        <f>CA19</f>
        <v>LUNES</v>
      </c>
      <c r="CN19" s="318">
        <f>CB19</f>
        <v>42590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LUNES</v>
      </c>
      <c r="CZ19" s="306">
        <f>CN19</f>
        <v>42590</v>
      </c>
      <c r="DA19" s="99">
        <v>443</v>
      </c>
      <c r="DB19" s="83">
        <f t="shared" si="27"/>
        <v>1550.5</v>
      </c>
      <c r="DC19" s="174">
        <v>106</v>
      </c>
      <c r="DD19" s="83">
        <f t="shared" si="28"/>
        <v>371</v>
      </c>
      <c r="DE19" s="174">
        <v>3161</v>
      </c>
      <c r="DF19" s="83">
        <f t="shared" si="29"/>
        <v>22127</v>
      </c>
      <c r="DG19" s="174"/>
      <c r="DH19" s="174">
        <v>14</v>
      </c>
      <c r="DI19" s="174">
        <v>14</v>
      </c>
      <c r="DJ19" s="100">
        <f t="shared" si="30"/>
        <v>1717.75</v>
      </c>
      <c r="DK19" s="308" t="str">
        <f>CY19</f>
        <v>LUNES</v>
      </c>
      <c r="DL19" s="310">
        <f>CZ19</f>
        <v>42590</v>
      </c>
      <c r="DM19" s="102">
        <v>11</v>
      </c>
      <c r="DN19" s="74">
        <f t="shared" si="31"/>
        <v>41.25</v>
      </c>
      <c r="DO19" s="1">
        <v>74</v>
      </c>
      <c r="DP19" s="74">
        <f t="shared" si="32"/>
        <v>277.5</v>
      </c>
      <c r="DQ19" s="1">
        <v>360</v>
      </c>
      <c r="DR19" s="74">
        <f t="shared" si="33"/>
        <v>2700</v>
      </c>
      <c r="DS19" s="1"/>
      <c r="DT19" s="1">
        <v>2</v>
      </c>
      <c r="DU19" s="110">
        <f t="shared" si="34"/>
        <v>2</v>
      </c>
      <c r="DV19" s="108">
        <f t="shared" si="35"/>
        <v>1509.375</v>
      </c>
    </row>
    <row r="20" spans="2:126" ht="19.5" thickBot="1" x14ac:dyDescent="0.35">
      <c r="B20" s="274">
        <v>229</v>
      </c>
      <c r="C20" s="38" t="s">
        <v>21</v>
      </c>
      <c r="D20" s="132">
        <f t="shared" si="11"/>
        <v>42598</v>
      </c>
      <c r="E20" s="144">
        <v>97167</v>
      </c>
      <c r="F20" s="144">
        <v>113526</v>
      </c>
      <c r="G20" s="2">
        <v>48318</v>
      </c>
      <c r="H20" s="170"/>
      <c r="I20" s="171">
        <v>36575</v>
      </c>
      <c r="J20" s="24">
        <f t="shared" si="0"/>
        <v>295586</v>
      </c>
      <c r="K20" s="7">
        <v>8962.5</v>
      </c>
      <c r="L20" s="7">
        <v>28387</v>
      </c>
      <c r="M20" s="23">
        <f t="shared" si="1"/>
        <v>332935.5</v>
      </c>
      <c r="N20" s="47"/>
      <c r="O20" s="48"/>
      <c r="P20" s="8">
        <f t="shared" si="2"/>
        <v>42598</v>
      </c>
      <c r="Q20" s="3">
        <v>94250</v>
      </c>
      <c r="R20" s="3">
        <v>1638</v>
      </c>
      <c r="S20" s="3">
        <v>3889</v>
      </c>
      <c r="T20" s="3"/>
      <c r="U20" s="3"/>
      <c r="V20" s="3"/>
      <c r="W20" s="3"/>
      <c r="X20" s="3"/>
      <c r="Y20" s="3"/>
      <c r="Z20" s="3"/>
      <c r="AA20" s="6"/>
      <c r="AB20" s="3">
        <v>350</v>
      </c>
      <c r="AC20" s="3">
        <v>800</v>
      </c>
      <c r="AD20" s="3"/>
      <c r="AE20" s="3"/>
      <c r="AF20" s="3"/>
      <c r="AG20" s="3"/>
      <c r="AH20" s="3"/>
      <c r="AI20" s="3"/>
      <c r="AJ20" s="25"/>
      <c r="AK20" s="3"/>
      <c r="AL20" s="53">
        <v>24144</v>
      </c>
      <c r="AM20" s="44">
        <f t="shared" si="3"/>
        <v>125071</v>
      </c>
      <c r="AN20" s="9">
        <v>0</v>
      </c>
      <c r="AO20" s="9">
        <f t="shared" si="4"/>
        <v>332935.5</v>
      </c>
      <c r="AP20" s="49">
        <f>'[2]AGO 16'!$I$20</f>
        <v>11231.25</v>
      </c>
      <c r="AQ20" s="46">
        <f t="shared" si="12"/>
        <v>469237.75</v>
      </c>
      <c r="AR20" s="68">
        <f>SUM(AW15:AW16)</f>
        <v>32053</v>
      </c>
      <c r="AS20" s="276">
        <f t="shared" si="5"/>
        <v>229</v>
      </c>
      <c r="AT20" s="5" t="str">
        <f t="shared" si="5"/>
        <v>MARTES</v>
      </c>
      <c r="AU20" s="8">
        <f t="shared" si="5"/>
        <v>42598</v>
      </c>
      <c r="AV20" s="69">
        <f t="shared" si="6"/>
        <v>13881</v>
      </c>
      <c r="AW20" s="69">
        <f t="shared" si="6"/>
        <v>16218</v>
      </c>
      <c r="AX20" s="69">
        <f t="shared" si="7"/>
        <v>8053</v>
      </c>
      <c r="AY20" s="69">
        <f t="shared" si="13"/>
        <v>0</v>
      </c>
      <c r="AZ20" s="157">
        <f t="shared" si="13"/>
        <v>5225</v>
      </c>
      <c r="BA20" s="159">
        <f t="shared" si="8"/>
        <v>43377</v>
      </c>
      <c r="BC20" s="309"/>
      <c r="BD20" s="313"/>
      <c r="BE20" s="135">
        <v>1033</v>
      </c>
      <c r="BF20" s="82">
        <f t="shared" si="36"/>
        <v>3615.5</v>
      </c>
      <c r="BG20" s="79">
        <v>425</v>
      </c>
      <c r="BH20" s="82">
        <f t="shared" si="14"/>
        <v>1487.5</v>
      </c>
      <c r="BI20" s="79">
        <v>6188</v>
      </c>
      <c r="BJ20" s="82">
        <f t="shared" si="15"/>
        <v>43316</v>
      </c>
      <c r="BK20" s="79">
        <v>30</v>
      </c>
      <c r="BL20" s="174">
        <v>28</v>
      </c>
      <c r="BM20" s="174">
        <v>28</v>
      </c>
      <c r="BN20" s="119">
        <f t="shared" si="9"/>
        <v>1729.25</v>
      </c>
      <c r="BO20" s="309"/>
      <c r="BP20" s="315"/>
      <c r="BQ20" s="99">
        <v>1015</v>
      </c>
      <c r="BR20" s="83">
        <f t="shared" si="16"/>
        <v>3552.5</v>
      </c>
      <c r="BS20" s="174">
        <v>318</v>
      </c>
      <c r="BT20" s="83">
        <f t="shared" si="17"/>
        <v>1113</v>
      </c>
      <c r="BU20" s="174">
        <v>6979</v>
      </c>
      <c r="BV20" s="83">
        <f t="shared" si="18"/>
        <v>48853</v>
      </c>
      <c r="BW20" s="174">
        <v>24</v>
      </c>
      <c r="BX20" s="174">
        <v>22</v>
      </c>
      <c r="BY20" s="174">
        <v>24</v>
      </c>
      <c r="BZ20" s="100">
        <f t="shared" si="10"/>
        <v>2229.9375</v>
      </c>
      <c r="CA20" s="309"/>
      <c r="CB20" s="317"/>
      <c r="CC20" s="99">
        <v>500</v>
      </c>
      <c r="CD20" s="74">
        <f t="shared" si="19"/>
        <v>1500</v>
      </c>
      <c r="CE20" s="174">
        <v>157</v>
      </c>
      <c r="CF20" s="74">
        <f t="shared" si="20"/>
        <v>471</v>
      </c>
      <c r="CG20" s="174">
        <v>3204</v>
      </c>
      <c r="CH20" s="74">
        <f t="shared" si="21"/>
        <v>19224</v>
      </c>
      <c r="CI20" s="174">
        <v>16</v>
      </c>
      <c r="CJ20" s="174">
        <v>14</v>
      </c>
      <c r="CK20" s="174">
        <v>17</v>
      </c>
      <c r="CL20" s="100">
        <f t="shared" si="22"/>
        <v>1246.7647058823529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298</v>
      </c>
      <c r="DB20" s="83">
        <f t="shared" si="27"/>
        <v>1043</v>
      </c>
      <c r="DC20" s="174">
        <v>84</v>
      </c>
      <c r="DD20" s="83">
        <f t="shared" si="28"/>
        <v>294</v>
      </c>
      <c r="DE20" s="174">
        <v>2308</v>
      </c>
      <c r="DF20" s="83">
        <f t="shared" si="29"/>
        <v>16156</v>
      </c>
      <c r="DG20" s="174">
        <v>14</v>
      </c>
      <c r="DH20" s="174">
        <v>10</v>
      </c>
      <c r="DI20" s="174">
        <v>14</v>
      </c>
      <c r="DJ20" s="100">
        <f t="shared" si="30"/>
        <v>1249.5</v>
      </c>
      <c r="DK20" s="309"/>
      <c r="DL20" s="311"/>
      <c r="DM20" s="102">
        <v>14</v>
      </c>
      <c r="DN20" s="74">
        <f t="shared" si="31"/>
        <v>52.5</v>
      </c>
      <c r="DO20" s="1">
        <v>112</v>
      </c>
      <c r="DP20" s="74">
        <f t="shared" si="32"/>
        <v>420</v>
      </c>
      <c r="DQ20" s="1">
        <v>528</v>
      </c>
      <c r="DR20" s="74">
        <f t="shared" si="33"/>
        <v>3960</v>
      </c>
      <c r="DS20" s="1">
        <v>3</v>
      </c>
      <c r="DT20" s="1">
        <v>4</v>
      </c>
      <c r="DU20" s="110">
        <f t="shared" si="34"/>
        <v>4</v>
      </c>
      <c r="DV20" s="108">
        <f t="shared" si="35"/>
        <v>1108.125</v>
      </c>
    </row>
    <row r="21" spans="2:126" ht="19.5" thickBot="1" x14ac:dyDescent="0.35">
      <c r="B21" s="274">
        <v>230</v>
      </c>
      <c r="C21" s="38" t="s">
        <v>23</v>
      </c>
      <c r="D21" s="132">
        <f t="shared" si="11"/>
        <v>42599</v>
      </c>
      <c r="E21" s="144">
        <v>94108</v>
      </c>
      <c r="F21" s="144">
        <v>113701</v>
      </c>
      <c r="G21" s="2">
        <v>48786</v>
      </c>
      <c r="H21" s="170"/>
      <c r="I21" s="171">
        <v>38234</v>
      </c>
      <c r="J21" s="24">
        <f t="shared" si="0"/>
        <v>294829</v>
      </c>
      <c r="K21" s="7">
        <v>8055.5</v>
      </c>
      <c r="L21" s="7">
        <v>31175.5</v>
      </c>
      <c r="M21" s="23">
        <f t="shared" si="1"/>
        <v>334060</v>
      </c>
      <c r="N21" s="47"/>
      <c r="O21" s="48"/>
      <c r="P21" s="8">
        <f t="shared" si="2"/>
        <v>42599</v>
      </c>
      <c r="Q21" s="3">
        <v>125750</v>
      </c>
      <c r="R21" s="3">
        <v>2223</v>
      </c>
      <c r="S21" s="3">
        <v>9900</v>
      </c>
      <c r="T21" s="3"/>
      <c r="U21" s="3"/>
      <c r="V21" s="3"/>
      <c r="W21" s="3"/>
      <c r="X21" s="3">
        <v>58</v>
      </c>
      <c r="Y21" s="3"/>
      <c r="Z21" s="3"/>
      <c r="AA21" s="6"/>
      <c r="AB21" s="3">
        <v>350</v>
      </c>
      <c r="AC21" s="3">
        <v>300</v>
      </c>
      <c r="AD21" s="3"/>
      <c r="AE21" s="3"/>
      <c r="AF21" s="3"/>
      <c r="AG21" s="3"/>
      <c r="AH21" s="3"/>
      <c r="AI21" s="3"/>
      <c r="AJ21" s="25"/>
      <c r="AK21" s="3"/>
      <c r="AL21" s="53"/>
      <c r="AM21" s="44">
        <f t="shared" si="3"/>
        <v>138581</v>
      </c>
      <c r="AN21" s="9">
        <v>0</v>
      </c>
      <c r="AO21" s="9">
        <f t="shared" si="4"/>
        <v>334060</v>
      </c>
      <c r="AP21" s="49">
        <f>'[2]AGO 16'!$I$21</f>
        <v>7931.25</v>
      </c>
      <c r="AQ21" s="46">
        <f t="shared" si="12"/>
        <v>480572.25</v>
      </c>
      <c r="AS21" s="276">
        <f t="shared" si="5"/>
        <v>230</v>
      </c>
      <c r="AT21" s="5" t="str">
        <f t="shared" si="5"/>
        <v>MIÉRCOLES</v>
      </c>
      <c r="AU21" s="8">
        <f t="shared" si="5"/>
        <v>42599</v>
      </c>
      <c r="AV21" s="69">
        <f t="shared" si="6"/>
        <v>13444</v>
      </c>
      <c r="AW21" s="69">
        <f t="shared" si="6"/>
        <v>16243</v>
      </c>
      <c r="AX21" s="69">
        <f t="shared" si="7"/>
        <v>8131</v>
      </c>
      <c r="AY21" s="69">
        <f t="shared" si="13"/>
        <v>0</v>
      </c>
      <c r="AZ21" s="157">
        <f t="shared" si="13"/>
        <v>5462</v>
      </c>
      <c r="BA21" s="159">
        <f t="shared" si="8"/>
        <v>43280</v>
      </c>
      <c r="BC21" s="308" t="str">
        <f>C13</f>
        <v>MARTES</v>
      </c>
      <c r="BD21" s="312">
        <f>AU13</f>
        <v>42591</v>
      </c>
      <c r="BE21" s="135">
        <v>1218</v>
      </c>
      <c r="BF21" s="82">
        <f t="shared" si="36"/>
        <v>4263</v>
      </c>
      <c r="BG21" s="79">
        <v>384</v>
      </c>
      <c r="BH21" s="82">
        <f t="shared" si="14"/>
        <v>1344</v>
      </c>
      <c r="BI21" s="79">
        <v>5737</v>
      </c>
      <c r="BJ21" s="82">
        <f t="shared" si="15"/>
        <v>40159</v>
      </c>
      <c r="BK21" s="79"/>
      <c r="BL21" s="174">
        <v>30</v>
      </c>
      <c r="BM21" s="174">
        <v>30</v>
      </c>
      <c r="BN21" s="119">
        <f t="shared" si="9"/>
        <v>1525.5333333333333</v>
      </c>
      <c r="BO21" s="308" t="str">
        <f>BC21</f>
        <v>MARTES</v>
      </c>
      <c r="BP21" s="314">
        <f>BD21</f>
        <v>42591</v>
      </c>
      <c r="BQ21" s="99">
        <v>1301</v>
      </c>
      <c r="BR21" s="83">
        <f t="shared" si="16"/>
        <v>4553.5</v>
      </c>
      <c r="BS21" s="174">
        <v>325</v>
      </c>
      <c r="BT21" s="83">
        <f t="shared" si="17"/>
        <v>1137.5</v>
      </c>
      <c r="BU21" s="174">
        <v>7658</v>
      </c>
      <c r="BV21" s="83">
        <f t="shared" si="18"/>
        <v>53606</v>
      </c>
      <c r="BW21" s="174"/>
      <c r="BX21" s="174">
        <v>28</v>
      </c>
      <c r="BY21" s="174">
        <v>28</v>
      </c>
      <c r="BZ21" s="100">
        <f t="shared" si="10"/>
        <v>2117.75</v>
      </c>
      <c r="CA21" s="308" t="str">
        <f>BO21</f>
        <v>MARTES</v>
      </c>
      <c r="CB21" s="316">
        <f>BP21</f>
        <v>42591</v>
      </c>
      <c r="CC21" s="99">
        <v>617</v>
      </c>
      <c r="CD21" s="74">
        <f t="shared" si="19"/>
        <v>1851</v>
      </c>
      <c r="CE21" s="174">
        <v>349</v>
      </c>
      <c r="CF21" s="74">
        <f t="shared" si="20"/>
        <v>1047</v>
      </c>
      <c r="CG21" s="174">
        <v>3836</v>
      </c>
      <c r="CH21" s="74">
        <f t="shared" si="21"/>
        <v>23016</v>
      </c>
      <c r="CI21" s="174"/>
      <c r="CJ21" s="174">
        <v>19</v>
      </c>
      <c r="CK21" s="174">
        <v>19</v>
      </c>
      <c r="CL21" s="100">
        <f t="shared" si="22"/>
        <v>1363.8947368421052</v>
      </c>
      <c r="CM21" s="308" t="str">
        <f>CA21</f>
        <v>MARTES</v>
      </c>
      <c r="CN21" s="318">
        <f>CB21</f>
        <v>42591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MARTES</v>
      </c>
      <c r="CZ21" s="306">
        <f>CN21</f>
        <v>42591</v>
      </c>
      <c r="DA21" s="99">
        <v>470</v>
      </c>
      <c r="DB21" s="83">
        <f t="shared" si="27"/>
        <v>1645</v>
      </c>
      <c r="DC21" s="174">
        <v>83</v>
      </c>
      <c r="DD21" s="83">
        <f t="shared" si="28"/>
        <v>290.5</v>
      </c>
      <c r="DE21" s="174">
        <v>3069</v>
      </c>
      <c r="DF21" s="83">
        <f t="shared" si="29"/>
        <v>21483</v>
      </c>
      <c r="DG21" s="174"/>
      <c r="DH21" s="174">
        <v>14</v>
      </c>
      <c r="DI21" s="174">
        <v>13</v>
      </c>
      <c r="DJ21" s="100">
        <f t="shared" si="30"/>
        <v>1801.4230769230769</v>
      </c>
      <c r="DK21" s="308" t="str">
        <f>CY21</f>
        <v>MARTES</v>
      </c>
      <c r="DL21" s="310">
        <f>CZ21</f>
        <v>42591</v>
      </c>
      <c r="DM21" s="102">
        <v>19</v>
      </c>
      <c r="DN21" s="74">
        <f t="shared" si="31"/>
        <v>71.25</v>
      </c>
      <c r="DO21" s="1">
        <v>110</v>
      </c>
      <c r="DP21" s="74">
        <f t="shared" si="32"/>
        <v>412.5</v>
      </c>
      <c r="DQ21" s="1">
        <v>442</v>
      </c>
      <c r="DR21" s="74">
        <f t="shared" si="33"/>
        <v>3315</v>
      </c>
      <c r="DS21" s="1"/>
      <c r="DT21" s="1">
        <v>4</v>
      </c>
      <c r="DU21" s="110">
        <f t="shared" si="34"/>
        <v>4</v>
      </c>
      <c r="DV21" s="108">
        <f t="shared" si="35"/>
        <v>949.6875</v>
      </c>
    </row>
    <row r="22" spans="2:126" ht="19.5" thickBot="1" x14ac:dyDescent="0.35">
      <c r="B22" s="274">
        <v>231</v>
      </c>
      <c r="C22" s="38" t="s">
        <v>25</v>
      </c>
      <c r="D22" s="132">
        <f t="shared" si="11"/>
        <v>42600</v>
      </c>
      <c r="E22" s="144">
        <v>86086</v>
      </c>
      <c r="F22" s="144">
        <v>102914</v>
      </c>
      <c r="G22" s="2">
        <v>42570</v>
      </c>
      <c r="H22" s="170"/>
      <c r="I22" s="171">
        <v>41146</v>
      </c>
      <c r="J22" s="24">
        <f t="shared" si="0"/>
        <v>272716</v>
      </c>
      <c r="K22" s="7">
        <v>8498</v>
      </c>
      <c r="L22" s="7">
        <v>29354</v>
      </c>
      <c r="M22" s="23">
        <f t="shared" si="1"/>
        <v>310568</v>
      </c>
      <c r="N22" s="47"/>
      <c r="O22" s="48"/>
      <c r="P22" s="8">
        <f t="shared" si="2"/>
        <v>42600</v>
      </c>
      <c r="Q22" s="3">
        <v>98650</v>
      </c>
      <c r="R22" s="3">
        <v>1872</v>
      </c>
      <c r="S22" s="3">
        <v>6355</v>
      </c>
      <c r="T22" s="3">
        <v>117</v>
      </c>
      <c r="U22" s="3"/>
      <c r="V22" s="3"/>
      <c r="W22" s="3">
        <v>174</v>
      </c>
      <c r="X22" s="3">
        <v>58</v>
      </c>
      <c r="Y22" s="3"/>
      <c r="Z22" s="3"/>
      <c r="AA22" s="6"/>
      <c r="AB22" s="3"/>
      <c r="AC22" s="3">
        <v>300</v>
      </c>
      <c r="AD22" s="3"/>
      <c r="AE22" s="3"/>
      <c r="AF22" s="3"/>
      <c r="AG22" s="3"/>
      <c r="AH22" s="3"/>
      <c r="AI22" s="3"/>
      <c r="AJ22" s="25"/>
      <c r="AK22" s="3"/>
      <c r="AL22" s="53">
        <v>6036</v>
      </c>
      <c r="AM22" s="44">
        <f t="shared" si="3"/>
        <v>113562</v>
      </c>
      <c r="AN22" s="9">
        <v>0</v>
      </c>
      <c r="AO22" s="9">
        <f t="shared" si="4"/>
        <v>310568</v>
      </c>
      <c r="AP22" s="49">
        <f>'[2]AGO 16'!$I$22</f>
        <v>6033.75</v>
      </c>
      <c r="AQ22" s="46">
        <f t="shared" si="12"/>
        <v>430163.75</v>
      </c>
      <c r="AS22" s="276">
        <f t="shared" si="5"/>
        <v>231</v>
      </c>
      <c r="AT22" s="5" t="str">
        <f t="shared" si="5"/>
        <v>JUEVES</v>
      </c>
      <c r="AU22" s="8">
        <f t="shared" si="5"/>
        <v>42600</v>
      </c>
      <c r="AV22" s="69">
        <f t="shared" si="6"/>
        <v>12298</v>
      </c>
      <c r="AW22" s="69">
        <f t="shared" si="6"/>
        <v>14702</v>
      </c>
      <c r="AX22" s="69">
        <f t="shared" si="7"/>
        <v>7095</v>
      </c>
      <c r="AY22" s="69">
        <f t="shared" si="13"/>
        <v>0</v>
      </c>
      <c r="AZ22" s="157">
        <f t="shared" si="13"/>
        <v>5878</v>
      </c>
      <c r="BA22" s="159">
        <f t="shared" si="8"/>
        <v>39973</v>
      </c>
      <c r="BC22" s="309"/>
      <c r="BD22" s="313"/>
      <c r="BE22" s="135">
        <v>1005</v>
      </c>
      <c r="BF22" s="82">
        <f t="shared" si="36"/>
        <v>3517.5</v>
      </c>
      <c r="BG22" s="79">
        <v>426</v>
      </c>
      <c r="BH22" s="82">
        <f t="shared" si="14"/>
        <v>1491</v>
      </c>
      <c r="BI22" s="79">
        <v>6298</v>
      </c>
      <c r="BJ22" s="82">
        <f t="shared" si="15"/>
        <v>44086</v>
      </c>
      <c r="BK22" s="79">
        <v>31</v>
      </c>
      <c r="BL22" s="174">
        <v>28</v>
      </c>
      <c r="BM22" s="174">
        <v>30</v>
      </c>
      <c r="BN22" s="119">
        <f t="shared" si="9"/>
        <v>1636.4833333333333</v>
      </c>
      <c r="BO22" s="309"/>
      <c r="BP22" s="315"/>
      <c r="BQ22" s="99">
        <v>1151</v>
      </c>
      <c r="BR22" s="83">
        <f t="shared" si="16"/>
        <v>4028.5</v>
      </c>
      <c r="BS22" s="174">
        <v>331</v>
      </c>
      <c r="BT22" s="83">
        <f t="shared" si="17"/>
        <v>1158.5</v>
      </c>
      <c r="BU22" s="174">
        <v>7730</v>
      </c>
      <c r="BV22" s="83">
        <f t="shared" si="18"/>
        <v>54110</v>
      </c>
      <c r="BW22" s="174">
        <v>27</v>
      </c>
      <c r="BX22" s="174">
        <v>25</v>
      </c>
      <c r="BY22" s="174">
        <v>28</v>
      </c>
      <c r="BZ22" s="100">
        <f t="shared" si="10"/>
        <v>2117.75</v>
      </c>
      <c r="CA22" s="309"/>
      <c r="CB22" s="317"/>
      <c r="CC22" s="99">
        <v>470</v>
      </c>
      <c r="CD22" s="74">
        <f t="shared" si="19"/>
        <v>1410</v>
      </c>
      <c r="CE22" s="174">
        <v>186</v>
      </c>
      <c r="CF22" s="74">
        <f t="shared" si="20"/>
        <v>558</v>
      </c>
      <c r="CG22" s="174">
        <v>3122</v>
      </c>
      <c r="CH22" s="74">
        <f t="shared" si="21"/>
        <v>18732</v>
      </c>
      <c r="CI22" s="174">
        <v>18</v>
      </c>
      <c r="CJ22" s="174">
        <v>14</v>
      </c>
      <c r="CK22" s="174">
        <v>19</v>
      </c>
      <c r="CL22" s="100">
        <f t="shared" si="22"/>
        <v>1089.4736842105262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352</v>
      </c>
      <c r="DB22" s="83">
        <f t="shared" si="27"/>
        <v>1232</v>
      </c>
      <c r="DC22" s="174">
        <v>137</v>
      </c>
      <c r="DD22" s="83">
        <f t="shared" si="28"/>
        <v>479.5</v>
      </c>
      <c r="DE22" s="174">
        <v>2569</v>
      </c>
      <c r="DF22" s="83">
        <f t="shared" si="29"/>
        <v>17983</v>
      </c>
      <c r="DG22" s="174">
        <v>14</v>
      </c>
      <c r="DH22" s="174">
        <v>10</v>
      </c>
      <c r="DI22" s="174">
        <v>13</v>
      </c>
      <c r="DJ22" s="100">
        <f t="shared" si="30"/>
        <v>1514.9615384615386</v>
      </c>
      <c r="DK22" s="309"/>
      <c r="DL22" s="311"/>
      <c r="DM22" s="102">
        <v>23</v>
      </c>
      <c r="DN22" s="74">
        <f t="shared" si="31"/>
        <v>86.25</v>
      </c>
      <c r="DO22" s="1">
        <v>98</v>
      </c>
      <c r="DP22" s="74">
        <f t="shared" si="32"/>
        <v>367.5</v>
      </c>
      <c r="DQ22" s="1">
        <v>470</v>
      </c>
      <c r="DR22" s="74">
        <f t="shared" si="33"/>
        <v>3525</v>
      </c>
      <c r="DS22" s="1">
        <v>4</v>
      </c>
      <c r="DT22" s="1">
        <v>4</v>
      </c>
      <c r="DU22" s="110">
        <f t="shared" si="34"/>
        <v>4</v>
      </c>
      <c r="DV22" s="108">
        <f t="shared" si="35"/>
        <v>994.6875</v>
      </c>
    </row>
    <row r="23" spans="2:126" ht="19.5" thickBot="1" x14ac:dyDescent="0.35">
      <c r="B23" s="274">
        <v>232</v>
      </c>
      <c r="C23" s="38" t="s">
        <v>26</v>
      </c>
      <c r="D23" s="132">
        <f t="shared" si="11"/>
        <v>42601</v>
      </c>
      <c r="E23" s="144">
        <v>93331</v>
      </c>
      <c r="F23" s="144">
        <v>120281</v>
      </c>
      <c r="G23" s="2">
        <v>46650</v>
      </c>
      <c r="H23" s="170"/>
      <c r="I23" s="171">
        <v>42000</v>
      </c>
      <c r="J23" s="24">
        <f t="shared" si="0"/>
        <v>302262</v>
      </c>
      <c r="K23" s="7">
        <v>8969.5</v>
      </c>
      <c r="L23" s="7">
        <v>31650</v>
      </c>
      <c r="M23" s="23">
        <f t="shared" si="1"/>
        <v>342881.5</v>
      </c>
      <c r="N23" s="47"/>
      <c r="O23" s="48"/>
      <c r="P23" s="8">
        <f t="shared" si="2"/>
        <v>42601</v>
      </c>
      <c r="Q23" s="3">
        <v>86000</v>
      </c>
      <c r="R23" s="3">
        <v>3276</v>
      </c>
      <c r="S23" s="3">
        <v>3504</v>
      </c>
      <c r="T23" s="3">
        <v>117</v>
      </c>
      <c r="U23" s="3">
        <v>15041</v>
      </c>
      <c r="V23" s="3"/>
      <c r="W23" s="3">
        <v>174</v>
      </c>
      <c r="X23" s="3"/>
      <c r="Y23" s="3"/>
      <c r="Z23" s="3"/>
      <c r="AA23" s="6"/>
      <c r="AB23" s="3">
        <v>700</v>
      </c>
      <c r="AC23" s="3">
        <v>200</v>
      </c>
      <c r="AD23" s="3"/>
      <c r="AE23" s="3"/>
      <c r="AF23" s="3"/>
      <c r="AG23" s="3"/>
      <c r="AH23" s="3"/>
      <c r="AI23" s="3"/>
      <c r="AJ23" s="25"/>
      <c r="AK23" s="3"/>
      <c r="AL23" s="53">
        <v>6036</v>
      </c>
      <c r="AM23" s="44">
        <f t="shared" si="3"/>
        <v>115048</v>
      </c>
      <c r="AN23" s="9">
        <v>4900.01</v>
      </c>
      <c r="AO23" s="9">
        <f t="shared" si="4"/>
        <v>342881.5</v>
      </c>
      <c r="AP23" s="49">
        <f>'[2]AGO 16'!$I$23</f>
        <v>7140</v>
      </c>
      <c r="AQ23" s="46">
        <f t="shared" si="12"/>
        <v>469969.51</v>
      </c>
      <c r="AS23" s="276">
        <f t="shared" si="5"/>
        <v>232</v>
      </c>
      <c r="AT23" s="5" t="str">
        <f t="shared" si="5"/>
        <v>VIERNES</v>
      </c>
      <c r="AU23" s="8">
        <f t="shared" si="5"/>
        <v>42601</v>
      </c>
      <c r="AV23" s="69">
        <f t="shared" si="6"/>
        <v>13333</v>
      </c>
      <c r="AW23" s="69">
        <f t="shared" si="6"/>
        <v>17183</v>
      </c>
      <c r="AX23" s="69">
        <f t="shared" si="7"/>
        <v>7775</v>
      </c>
      <c r="AY23" s="69">
        <f t="shared" si="13"/>
        <v>0</v>
      </c>
      <c r="AZ23" s="157">
        <f t="shared" si="13"/>
        <v>6000</v>
      </c>
      <c r="BA23" s="159">
        <f t="shared" si="8"/>
        <v>44291</v>
      </c>
      <c r="BC23" s="308" t="str">
        <f>C14</f>
        <v>MIÉRCOLES</v>
      </c>
      <c r="BD23" s="312">
        <f>AU14</f>
        <v>42592</v>
      </c>
      <c r="BE23" s="135">
        <v>1257</v>
      </c>
      <c r="BF23" s="82">
        <f t="shared" si="36"/>
        <v>4399.5</v>
      </c>
      <c r="BG23" s="79">
        <v>336</v>
      </c>
      <c r="BH23" s="82">
        <f t="shared" si="14"/>
        <v>1176</v>
      </c>
      <c r="BI23" s="79">
        <v>5607</v>
      </c>
      <c r="BJ23" s="82">
        <f t="shared" si="15"/>
        <v>39249</v>
      </c>
      <c r="BK23" s="79"/>
      <c r="BL23" s="174">
        <v>29</v>
      </c>
      <c r="BM23" s="174">
        <v>31</v>
      </c>
      <c r="BN23" s="119">
        <f t="shared" si="9"/>
        <v>1445.9516129032259</v>
      </c>
      <c r="BO23" s="308" t="str">
        <f>BC23</f>
        <v>MIÉRCOLES</v>
      </c>
      <c r="BP23" s="314">
        <f>BD23</f>
        <v>42592</v>
      </c>
      <c r="BQ23" s="99">
        <v>1473</v>
      </c>
      <c r="BR23" s="83">
        <f t="shared" si="16"/>
        <v>5155.5</v>
      </c>
      <c r="BS23" s="174">
        <v>309</v>
      </c>
      <c r="BT23" s="83">
        <f t="shared" si="17"/>
        <v>1081.5</v>
      </c>
      <c r="BU23" s="174">
        <v>8349</v>
      </c>
      <c r="BV23" s="83">
        <f t="shared" si="18"/>
        <v>58443</v>
      </c>
      <c r="BW23" s="174"/>
      <c r="BX23" s="174">
        <v>30</v>
      </c>
      <c r="BY23" s="174">
        <v>30</v>
      </c>
      <c r="BZ23" s="100">
        <f t="shared" si="10"/>
        <v>2156</v>
      </c>
      <c r="CA23" s="308" t="str">
        <f>BO23</f>
        <v>MIÉRCOLES</v>
      </c>
      <c r="CB23" s="316">
        <f>BP23</f>
        <v>42592</v>
      </c>
      <c r="CC23" s="99">
        <v>722</v>
      </c>
      <c r="CD23" s="74">
        <f t="shared" si="19"/>
        <v>2166</v>
      </c>
      <c r="CE23" s="174">
        <v>356</v>
      </c>
      <c r="CF23" s="74">
        <f t="shared" si="20"/>
        <v>1068</v>
      </c>
      <c r="CG23" s="174">
        <v>4181</v>
      </c>
      <c r="CH23" s="74">
        <f t="shared" si="21"/>
        <v>25086</v>
      </c>
      <c r="CI23" s="174"/>
      <c r="CJ23" s="174">
        <v>22</v>
      </c>
      <c r="CK23" s="174">
        <v>22</v>
      </c>
      <c r="CL23" s="100">
        <f t="shared" si="22"/>
        <v>1287.2727272727273</v>
      </c>
      <c r="CM23" s="308" t="str">
        <f>CA23</f>
        <v>MIÉRCOLES</v>
      </c>
      <c r="CN23" s="318">
        <f>CB23</f>
        <v>42592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MIÉRCOLES</v>
      </c>
      <c r="CZ23" s="306">
        <f>CN23</f>
        <v>42592</v>
      </c>
      <c r="DA23" s="99">
        <v>489</v>
      </c>
      <c r="DB23" s="83">
        <f t="shared" si="27"/>
        <v>1711.5</v>
      </c>
      <c r="DC23" s="174">
        <v>80</v>
      </c>
      <c r="DD23" s="83">
        <f t="shared" si="28"/>
        <v>280</v>
      </c>
      <c r="DE23" s="174">
        <v>2969</v>
      </c>
      <c r="DF23" s="83">
        <f t="shared" si="29"/>
        <v>20783</v>
      </c>
      <c r="DG23" s="174"/>
      <c r="DH23" s="174">
        <v>14</v>
      </c>
      <c r="DI23" s="174">
        <v>13</v>
      </c>
      <c r="DJ23" s="100">
        <f t="shared" si="30"/>
        <v>1751.8846153846155</v>
      </c>
      <c r="DK23" s="308" t="str">
        <f>CY23</f>
        <v>MIÉRCOLES</v>
      </c>
      <c r="DL23" s="310">
        <f>CZ23</f>
        <v>42592</v>
      </c>
      <c r="DM23" s="102">
        <v>10</v>
      </c>
      <c r="DN23" s="74">
        <f t="shared" si="31"/>
        <v>37.5</v>
      </c>
      <c r="DO23" s="1">
        <v>86</v>
      </c>
      <c r="DP23" s="74">
        <f t="shared" si="32"/>
        <v>322.5</v>
      </c>
      <c r="DQ23" s="1">
        <v>358</v>
      </c>
      <c r="DR23" s="74">
        <f t="shared" si="33"/>
        <v>2685</v>
      </c>
      <c r="DS23" s="1"/>
      <c r="DT23" s="1">
        <v>3</v>
      </c>
      <c r="DU23" s="110">
        <f t="shared" si="34"/>
        <v>3</v>
      </c>
      <c r="DV23" s="108">
        <f t="shared" si="35"/>
        <v>1015</v>
      </c>
    </row>
    <row r="24" spans="2:126" ht="19.5" thickBot="1" x14ac:dyDescent="0.35">
      <c r="B24" s="274">
        <v>233</v>
      </c>
      <c r="C24" s="38" t="s">
        <v>27</v>
      </c>
      <c r="D24" s="132">
        <f t="shared" si="11"/>
        <v>42602</v>
      </c>
      <c r="E24" s="144">
        <v>58387</v>
      </c>
      <c r="F24" s="144">
        <v>79443</v>
      </c>
      <c r="G24" s="2">
        <v>25422</v>
      </c>
      <c r="H24" s="170"/>
      <c r="I24" s="171">
        <v>30044</v>
      </c>
      <c r="J24" s="24">
        <f t="shared" si="0"/>
        <v>193296</v>
      </c>
      <c r="K24" s="7">
        <v>7333.5</v>
      </c>
      <c r="L24" s="7">
        <v>14188.5</v>
      </c>
      <c r="M24" s="23">
        <f t="shared" si="1"/>
        <v>214818</v>
      </c>
      <c r="N24" s="47"/>
      <c r="O24" s="48"/>
      <c r="P24" s="8">
        <f t="shared" si="2"/>
        <v>42602</v>
      </c>
      <c r="Q24" s="3">
        <v>0</v>
      </c>
      <c r="R24" s="3"/>
      <c r="S24" s="3"/>
      <c r="T24" s="3"/>
      <c r="U24" s="3"/>
      <c r="V24" s="3"/>
      <c r="W24" s="3"/>
      <c r="X24" s="3"/>
      <c r="Y24" s="3"/>
      <c r="Z24" s="3"/>
      <c r="AA24" s="6"/>
      <c r="AB24" s="3"/>
      <c r="AC24" s="3"/>
      <c r="AD24" s="3"/>
      <c r="AE24" s="3"/>
      <c r="AF24" s="3"/>
      <c r="AG24" s="3"/>
      <c r="AH24" s="3"/>
      <c r="AI24" s="3"/>
      <c r="AJ24" s="25"/>
      <c r="AK24" s="3"/>
      <c r="AL24" s="53"/>
      <c r="AM24" s="44">
        <f t="shared" si="3"/>
        <v>0</v>
      </c>
      <c r="AN24" s="9">
        <v>0</v>
      </c>
      <c r="AO24" s="9">
        <f t="shared" si="4"/>
        <v>214818</v>
      </c>
      <c r="AP24" s="49">
        <f>'[2]AGO 16'!$I$24</f>
        <v>8673.75</v>
      </c>
      <c r="AQ24" s="46">
        <f t="shared" si="12"/>
        <v>223491.75</v>
      </c>
      <c r="AS24" s="276">
        <f t="shared" si="5"/>
        <v>233</v>
      </c>
      <c r="AT24" s="5" t="str">
        <f t="shared" si="5"/>
        <v>SÁBADO</v>
      </c>
      <c r="AU24" s="8">
        <f t="shared" si="5"/>
        <v>42602</v>
      </c>
      <c r="AV24" s="69">
        <f t="shared" si="6"/>
        <v>8341</v>
      </c>
      <c r="AW24" s="69">
        <f t="shared" si="6"/>
        <v>11349</v>
      </c>
      <c r="AX24" s="69">
        <f t="shared" si="7"/>
        <v>4237</v>
      </c>
      <c r="AY24" s="69">
        <f t="shared" si="13"/>
        <v>0</v>
      </c>
      <c r="AZ24" s="157">
        <f t="shared" si="13"/>
        <v>4292</v>
      </c>
      <c r="BA24" s="159">
        <f t="shared" si="8"/>
        <v>28219</v>
      </c>
      <c r="BC24" s="309"/>
      <c r="BD24" s="313"/>
      <c r="BE24" s="135">
        <v>1059</v>
      </c>
      <c r="BF24" s="82">
        <f t="shared" si="36"/>
        <v>3706.5</v>
      </c>
      <c r="BG24" s="79">
        <v>457</v>
      </c>
      <c r="BH24" s="82">
        <f t="shared" si="14"/>
        <v>1599.5</v>
      </c>
      <c r="BI24" s="79">
        <v>6315</v>
      </c>
      <c r="BJ24" s="82">
        <f t="shared" si="15"/>
        <v>44205</v>
      </c>
      <c r="BK24" s="79">
        <v>31</v>
      </c>
      <c r="BL24" s="174">
        <v>28</v>
      </c>
      <c r="BM24" s="174">
        <v>31</v>
      </c>
      <c r="BN24" s="119">
        <f t="shared" si="9"/>
        <v>1597.1290322580646</v>
      </c>
      <c r="BO24" s="309"/>
      <c r="BP24" s="315"/>
      <c r="BQ24" s="99">
        <v>1099</v>
      </c>
      <c r="BR24" s="83">
        <f t="shared" si="16"/>
        <v>3846.5</v>
      </c>
      <c r="BS24" s="174">
        <v>353</v>
      </c>
      <c r="BT24" s="83">
        <f t="shared" si="17"/>
        <v>1235.5</v>
      </c>
      <c r="BU24" s="174">
        <v>7584</v>
      </c>
      <c r="BV24" s="83">
        <f t="shared" si="18"/>
        <v>53088</v>
      </c>
      <c r="BW24" s="174">
        <v>30</v>
      </c>
      <c r="BX24" s="174">
        <v>24</v>
      </c>
      <c r="BY24" s="174">
        <v>30</v>
      </c>
      <c r="BZ24" s="100">
        <f t="shared" si="10"/>
        <v>1939</v>
      </c>
      <c r="CA24" s="309"/>
      <c r="CB24" s="317"/>
      <c r="CC24" s="99">
        <v>467</v>
      </c>
      <c r="CD24" s="74">
        <f t="shared" si="19"/>
        <v>1401</v>
      </c>
      <c r="CE24" s="174">
        <v>193</v>
      </c>
      <c r="CF24" s="74">
        <f t="shared" si="20"/>
        <v>579</v>
      </c>
      <c r="CG24" s="174">
        <v>3259</v>
      </c>
      <c r="CH24" s="74">
        <f t="shared" si="21"/>
        <v>19554</v>
      </c>
      <c r="CI24" s="174">
        <v>22</v>
      </c>
      <c r="CJ24" s="174">
        <v>14</v>
      </c>
      <c r="CK24" s="174">
        <v>22</v>
      </c>
      <c r="CL24" s="100">
        <f t="shared" si="22"/>
        <v>978.81818181818187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406</v>
      </c>
      <c r="DB24" s="83">
        <f t="shared" si="27"/>
        <v>1421</v>
      </c>
      <c r="DC24" s="174">
        <v>92</v>
      </c>
      <c r="DD24" s="83">
        <f t="shared" si="28"/>
        <v>322</v>
      </c>
      <c r="DE24" s="174">
        <v>2935</v>
      </c>
      <c r="DF24" s="83">
        <f t="shared" si="29"/>
        <v>20545</v>
      </c>
      <c r="DG24" s="174">
        <v>13</v>
      </c>
      <c r="DH24" s="174">
        <v>11</v>
      </c>
      <c r="DI24" s="174">
        <v>13</v>
      </c>
      <c r="DJ24" s="100">
        <f t="shared" si="30"/>
        <v>1714.4615384615386</v>
      </c>
      <c r="DK24" s="309"/>
      <c r="DL24" s="311"/>
      <c r="DM24" s="102">
        <v>4</v>
      </c>
      <c r="DN24" s="74">
        <f t="shared" si="31"/>
        <v>15</v>
      </c>
      <c r="DO24" s="1">
        <v>68</v>
      </c>
      <c r="DP24" s="74">
        <f t="shared" si="32"/>
        <v>255</v>
      </c>
      <c r="DQ24" s="1">
        <v>303</v>
      </c>
      <c r="DR24" s="74">
        <f t="shared" si="33"/>
        <v>2272.5</v>
      </c>
      <c r="DS24" s="1">
        <v>3</v>
      </c>
      <c r="DT24" s="1">
        <v>2</v>
      </c>
      <c r="DU24" s="110">
        <f t="shared" si="34"/>
        <v>2</v>
      </c>
      <c r="DV24" s="108">
        <f t="shared" si="35"/>
        <v>1271.25</v>
      </c>
    </row>
    <row r="25" spans="2:126" ht="19.5" thickBot="1" x14ac:dyDescent="0.35">
      <c r="B25" s="274">
        <v>234</v>
      </c>
      <c r="C25" s="38" t="s">
        <v>22</v>
      </c>
      <c r="D25" s="132">
        <f t="shared" si="11"/>
        <v>42603</v>
      </c>
      <c r="E25" s="144">
        <v>42287</v>
      </c>
      <c r="F25" s="144">
        <v>46459</v>
      </c>
      <c r="G25" s="2">
        <v>14976</v>
      </c>
      <c r="H25" s="170"/>
      <c r="I25" s="171">
        <v>9198</v>
      </c>
      <c r="J25" s="24">
        <f t="shared" si="0"/>
        <v>112920</v>
      </c>
      <c r="K25" s="7">
        <v>5323.5</v>
      </c>
      <c r="L25" s="7">
        <v>7507</v>
      </c>
      <c r="M25" s="23">
        <f t="shared" si="1"/>
        <v>125750.5</v>
      </c>
      <c r="N25" s="47"/>
      <c r="O25" s="48"/>
      <c r="P25" s="8">
        <f t="shared" si="2"/>
        <v>42603</v>
      </c>
      <c r="Q25" s="3">
        <v>0</v>
      </c>
      <c r="R25" s="3"/>
      <c r="S25" s="3"/>
      <c r="T25" s="3"/>
      <c r="U25" s="3"/>
      <c r="V25" s="3"/>
      <c r="W25" s="3"/>
      <c r="X25" s="3"/>
      <c r="Y25" s="3"/>
      <c r="Z25" s="3"/>
      <c r="AA25" s="6"/>
      <c r="AB25" s="3"/>
      <c r="AC25" s="3"/>
      <c r="AD25" s="3"/>
      <c r="AE25" s="3"/>
      <c r="AF25" s="3"/>
      <c r="AG25" s="3"/>
      <c r="AH25" s="3"/>
      <c r="AI25" s="3"/>
      <c r="AJ25" s="25"/>
      <c r="AK25" s="3"/>
      <c r="AL25" s="53"/>
      <c r="AM25" s="44">
        <f t="shared" si="3"/>
        <v>0</v>
      </c>
      <c r="AN25" s="9">
        <v>0</v>
      </c>
      <c r="AO25" s="9">
        <f t="shared" si="4"/>
        <v>125750.5</v>
      </c>
      <c r="AP25" s="49">
        <f>'[2]AGO 16'!$I$25</f>
        <v>5550</v>
      </c>
      <c r="AQ25" s="46">
        <f t="shared" si="12"/>
        <v>131300.5</v>
      </c>
      <c r="AS25" s="276">
        <f t="shared" si="5"/>
        <v>234</v>
      </c>
      <c r="AT25" s="5" t="str">
        <f t="shared" si="5"/>
        <v>DOMINGO</v>
      </c>
      <c r="AU25" s="8">
        <f t="shared" si="5"/>
        <v>42603</v>
      </c>
      <c r="AV25" s="69">
        <f t="shared" si="6"/>
        <v>6041</v>
      </c>
      <c r="AW25" s="69">
        <f t="shared" si="6"/>
        <v>6637</v>
      </c>
      <c r="AX25" s="69">
        <f t="shared" si="7"/>
        <v>2496</v>
      </c>
      <c r="AY25" s="69">
        <f t="shared" si="13"/>
        <v>0</v>
      </c>
      <c r="AZ25" s="157">
        <f t="shared" si="13"/>
        <v>1314</v>
      </c>
      <c r="BA25" s="159">
        <f t="shared" si="8"/>
        <v>16488</v>
      </c>
      <c r="BC25" s="308" t="str">
        <f>C15</f>
        <v>JUEVES</v>
      </c>
      <c r="BD25" s="312">
        <f>AU15</f>
        <v>42593</v>
      </c>
      <c r="BE25" s="135">
        <v>1267</v>
      </c>
      <c r="BF25" s="82">
        <f t="shared" si="36"/>
        <v>4434.5</v>
      </c>
      <c r="BG25" s="79">
        <v>450</v>
      </c>
      <c r="BH25" s="82">
        <f t="shared" si="14"/>
        <v>1575</v>
      </c>
      <c r="BI25" s="79">
        <v>5780</v>
      </c>
      <c r="BJ25" s="82">
        <f t="shared" si="15"/>
        <v>40460</v>
      </c>
      <c r="BK25" s="79"/>
      <c r="BL25" s="174">
        <v>27</v>
      </c>
      <c r="BM25" s="174">
        <v>29</v>
      </c>
      <c r="BN25" s="119">
        <f t="shared" si="9"/>
        <v>1602.3965517241379</v>
      </c>
      <c r="BO25" s="308" t="str">
        <f>BC25</f>
        <v>JUEVES</v>
      </c>
      <c r="BP25" s="314">
        <f>BD25</f>
        <v>42593</v>
      </c>
      <c r="BQ25" s="99">
        <v>1363</v>
      </c>
      <c r="BR25" s="83">
        <f t="shared" si="16"/>
        <v>4770.5</v>
      </c>
      <c r="BS25" s="174">
        <v>250</v>
      </c>
      <c r="BT25" s="83">
        <f t="shared" si="17"/>
        <v>875</v>
      </c>
      <c r="BU25" s="174">
        <v>7503</v>
      </c>
      <c r="BV25" s="83">
        <f t="shared" si="18"/>
        <v>52521</v>
      </c>
      <c r="BW25" s="174"/>
      <c r="BX25" s="174">
        <v>29</v>
      </c>
      <c r="BY25" s="174">
        <v>30</v>
      </c>
      <c r="BZ25" s="100">
        <f t="shared" si="10"/>
        <v>1938.8833333333334</v>
      </c>
      <c r="CA25" s="308" t="str">
        <f>BO25</f>
        <v>JUEVES</v>
      </c>
      <c r="CB25" s="316">
        <f>BP25</f>
        <v>42593</v>
      </c>
      <c r="CC25" s="99">
        <v>631</v>
      </c>
      <c r="CD25" s="74">
        <f t="shared" si="19"/>
        <v>1893</v>
      </c>
      <c r="CE25" s="174">
        <v>316</v>
      </c>
      <c r="CF25" s="74">
        <f t="shared" si="20"/>
        <v>948</v>
      </c>
      <c r="CG25" s="174">
        <v>4008</v>
      </c>
      <c r="CH25" s="74">
        <f t="shared" si="21"/>
        <v>24048</v>
      </c>
      <c r="CI25" s="174"/>
      <c r="CJ25" s="174">
        <v>20</v>
      </c>
      <c r="CK25" s="174">
        <v>20</v>
      </c>
      <c r="CL25" s="100">
        <f t="shared" si="22"/>
        <v>1344.45</v>
      </c>
      <c r="CM25" s="308" t="str">
        <f>CA25</f>
        <v>JUEVES</v>
      </c>
      <c r="CN25" s="318">
        <f>CB25</f>
        <v>42593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JUEVES</v>
      </c>
      <c r="CZ25" s="306">
        <f>CN25</f>
        <v>42593</v>
      </c>
      <c r="DA25" s="99">
        <v>423</v>
      </c>
      <c r="DB25" s="83">
        <f t="shared" si="27"/>
        <v>1480.5</v>
      </c>
      <c r="DC25" s="174">
        <v>56</v>
      </c>
      <c r="DD25" s="83">
        <f t="shared" si="28"/>
        <v>196</v>
      </c>
      <c r="DE25" s="174">
        <v>2805</v>
      </c>
      <c r="DF25" s="83">
        <f t="shared" si="29"/>
        <v>19635</v>
      </c>
      <c r="DG25" s="174"/>
      <c r="DH25" s="174">
        <v>12</v>
      </c>
      <c r="DI25" s="174">
        <v>12</v>
      </c>
      <c r="DJ25" s="100">
        <f t="shared" si="30"/>
        <v>1775.9583333333333</v>
      </c>
      <c r="DK25" s="308" t="str">
        <f>CY25</f>
        <v>JUEVES</v>
      </c>
      <c r="DL25" s="310">
        <f>CZ25</f>
        <v>42593</v>
      </c>
      <c r="DM25" s="102">
        <v>7</v>
      </c>
      <c r="DN25" s="74">
        <f t="shared" si="31"/>
        <v>26.25</v>
      </c>
      <c r="DO25" s="1">
        <v>58</v>
      </c>
      <c r="DP25" s="74">
        <f t="shared" si="32"/>
        <v>217.5</v>
      </c>
      <c r="DQ25" s="1">
        <v>280</v>
      </c>
      <c r="DR25" s="74">
        <f t="shared" si="33"/>
        <v>2100</v>
      </c>
      <c r="DS25" s="1"/>
      <c r="DT25" s="1">
        <v>2</v>
      </c>
      <c r="DU25" s="110">
        <f t="shared" si="34"/>
        <v>2</v>
      </c>
      <c r="DV25" s="108">
        <f t="shared" si="35"/>
        <v>1171.875</v>
      </c>
    </row>
    <row r="26" spans="2:126" ht="19.5" thickBot="1" x14ac:dyDescent="0.35">
      <c r="B26" s="274">
        <v>235</v>
      </c>
      <c r="C26" s="38" t="s">
        <v>24</v>
      </c>
      <c r="D26" s="132">
        <f t="shared" si="11"/>
        <v>42604</v>
      </c>
      <c r="E26" s="144">
        <v>84399</v>
      </c>
      <c r="F26" s="144">
        <v>111286</v>
      </c>
      <c r="G26" s="2">
        <v>45510</v>
      </c>
      <c r="H26" s="170"/>
      <c r="I26" s="171">
        <v>42987</v>
      </c>
      <c r="J26" s="24">
        <f t="shared" si="0"/>
        <v>284182</v>
      </c>
      <c r="K26" s="7">
        <v>6663.5</v>
      </c>
      <c r="L26" s="7">
        <v>32209</v>
      </c>
      <c r="M26" s="23">
        <f t="shared" si="1"/>
        <v>323054.5</v>
      </c>
      <c r="N26" s="47"/>
      <c r="O26" s="48"/>
      <c r="P26" s="8">
        <f t="shared" si="2"/>
        <v>42604</v>
      </c>
      <c r="Q26" s="3">
        <v>109750</v>
      </c>
      <c r="R26" s="3">
        <v>3627</v>
      </c>
      <c r="S26" s="3">
        <v>10233</v>
      </c>
      <c r="T26" s="3"/>
      <c r="U26" s="3"/>
      <c r="V26" s="3"/>
      <c r="W26" s="3"/>
      <c r="X26" s="3">
        <v>58</v>
      </c>
      <c r="Y26" s="3"/>
      <c r="Z26" s="3"/>
      <c r="AA26" s="6"/>
      <c r="AB26" s="3">
        <v>350</v>
      </c>
      <c r="AC26" s="3">
        <v>900</v>
      </c>
      <c r="AD26" s="3"/>
      <c r="AE26" s="3"/>
      <c r="AF26" s="3">
        <v>260</v>
      </c>
      <c r="AG26" s="3"/>
      <c r="AH26" s="3"/>
      <c r="AI26" s="3"/>
      <c r="AJ26" s="25"/>
      <c r="AK26" s="3"/>
      <c r="AL26" s="53">
        <v>18108</v>
      </c>
      <c r="AM26" s="44">
        <f t="shared" si="3"/>
        <v>143286</v>
      </c>
      <c r="AN26" s="9">
        <v>4742</v>
      </c>
      <c r="AO26" s="9">
        <f t="shared" si="4"/>
        <v>323054.5</v>
      </c>
      <c r="AP26" s="49">
        <f>'[2]AGO 16'!$I$26</f>
        <v>16416.25</v>
      </c>
      <c r="AQ26" s="46">
        <f t="shared" si="12"/>
        <v>487498.75</v>
      </c>
      <c r="AS26" s="276">
        <f t="shared" si="5"/>
        <v>235</v>
      </c>
      <c r="AT26" s="5" t="str">
        <f t="shared" si="5"/>
        <v>LUNES</v>
      </c>
      <c r="AU26" s="8">
        <f t="shared" si="5"/>
        <v>42604</v>
      </c>
      <c r="AV26" s="69">
        <f t="shared" si="6"/>
        <v>12057</v>
      </c>
      <c r="AW26" s="69">
        <f t="shared" si="6"/>
        <v>15898</v>
      </c>
      <c r="AX26" s="69">
        <f t="shared" si="7"/>
        <v>7585</v>
      </c>
      <c r="AY26" s="69">
        <f t="shared" si="13"/>
        <v>0</v>
      </c>
      <c r="AZ26" s="157">
        <f t="shared" si="13"/>
        <v>6141</v>
      </c>
      <c r="BA26" s="159">
        <f t="shared" si="8"/>
        <v>41681</v>
      </c>
      <c r="BC26" s="309"/>
      <c r="BD26" s="313"/>
      <c r="BE26" s="135">
        <v>982</v>
      </c>
      <c r="BF26" s="82">
        <f t="shared" si="36"/>
        <v>3437</v>
      </c>
      <c r="BG26" s="79">
        <v>485</v>
      </c>
      <c r="BH26" s="82">
        <f t="shared" si="14"/>
        <v>1697.5</v>
      </c>
      <c r="BI26" s="79">
        <v>6078</v>
      </c>
      <c r="BJ26" s="82">
        <f t="shared" si="15"/>
        <v>42546</v>
      </c>
      <c r="BK26" s="79">
        <v>30</v>
      </c>
      <c r="BL26" s="174">
        <v>27</v>
      </c>
      <c r="BM26" s="174">
        <v>29</v>
      </c>
      <c r="BN26" s="119">
        <f t="shared" si="9"/>
        <v>1644.155172413793</v>
      </c>
      <c r="BO26" s="309"/>
      <c r="BP26" s="315"/>
      <c r="BQ26" s="99">
        <v>1200</v>
      </c>
      <c r="BR26" s="83">
        <f t="shared" si="16"/>
        <v>4200</v>
      </c>
      <c r="BS26" s="174">
        <v>417</v>
      </c>
      <c r="BT26" s="83">
        <f t="shared" si="17"/>
        <v>1459.5</v>
      </c>
      <c r="BU26" s="174">
        <v>7593</v>
      </c>
      <c r="BV26" s="83">
        <f t="shared" si="18"/>
        <v>53151</v>
      </c>
      <c r="BW26" s="174">
        <v>29</v>
      </c>
      <c r="BX26" s="174">
        <v>27</v>
      </c>
      <c r="BY26" s="174">
        <v>30</v>
      </c>
      <c r="BZ26" s="100">
        <f t="shared" si="10"/>
        <v>1960.35</v>
      </c>
      <c r="CA26" s="309"/>
      <c r="CB26" s="317"/>
      <c r="CC26" s="99">
        <v>517</v>
      </c>
      <c r="CD26" s="74">
        <f t="shared" si="19"/>
        <v>1551</v>
      </c>
      <c r="CE26" s="174">
        <v>205</v>
      </c>
      <c r="CF26" s="74">
        <f t="shared" si="20"/>
        <v>615</v>
      </c>
      <c r="CG26" s="174">
        <v>3208</v>
      </c>
      <c r="CH26" s="74">
        <f t="shared" si="21"/>
        <v>19248</v>
      </c>
      <c r="CI26" s="174">
        <v>21</v>
      </c>
      <c r="CJ26" s="174">
        <v>15</v>
      </c>
      <c r="CK26" s="174">
        <v>20</v>
      </c>
      <c r="CL26" s="100">
        <f t="shared" si="22"/>
        <v>1070.7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380</v>
      </c>
      <c r="DB26" s="83">
        <f t="shared" si="27"/>
        <v>1330</v>
      </c>
      <c r="DC26" s="174">
        <v>102</v>
      </c>
      <c r="DD26" s="83">
        <f t="shared" si="28"/>
        <v>357</v>
      </c>
      <c r="DE26" s="174">
        <v>2849</v>
      </c>
      <c r="DF26" s="83">
        <f t="shared" si="29"/>
        <v>19943</v>
      </c>
      <c r="DG26" s="174">
        <v>12</v>
      </c>
      <c r="DH26" s="174">
        <v>11</v>
      </c>
      <c r="DI26" s="174">
        <v>12</v>
      </c>
      <c r="DJ26" s="100">
        <f t="shared" si="30"/>
        <v>1802.5</v>
      </c>
      <c r="DK26" s="309"/>
      <c r="DL26" s="311"/>
      <c r="DM26" s="102">
        <v>6</v>
      </c>
      <c r="DN26" s="74">
        <f t="shared" si="31"/>
        <v>22.5</v>
      </c>
      <c r="DO26" s="1">
        <v>78</v>
      </c>
      <c r="DP26" s="74">
        <f t="shared" si="32"/>
        <v>292.5</v>
      </c>
      <c r="DQ26" s="1">
        <v>388</v>
      </c>
      <c r="DR26" s="74">
        <f t="shared" si="33"/>
        <v>2910</v>
      </c>
      <c r="DS26" s="1">
        <v>3</v>
      </c>
      <c r="DT26" s="1">
        <v>3</v>
      </c>
      <c r="DU26" s="110">
        <f t="shared" si="34"/>
        <v>3</v>
      </c>
      <c r="DV26" s="108">
        <f t="shared" si="35"/>
        <v>1075</v>
      </c>
    </row>
    <row r="27" spans="2:126" ht="19.5" thickBot="1" x14ac:dyDescent="0.35">
      <c r="B27" s="274">
        <v>236</v>
      </c>
      <c r="C27" s="38" t="s">
        <v>21</v>
      </c>
      <c r="D27" s="132">
        <f t="shared" si="11"/>
        <v>42605</v>
      </c>
      <c r="E27" s="144">
        <v>84959</v>
      </c>
      <c r="F27" s="144">
        <v>116228</v>
      </c>
      <c r="G27" s="2">
        <v>48828</v>
      </c>
      <c r="H27" s="170"/>
      <c r="I27" s="171">
        <v>41594</v>
      </c>
      <c r="J27" s="24">
        <f t="shared" si="0"/>
        <v>291609</v>
      </c>
      <c r="K27" s="7">
        <v>6862</v>
      </c>
      <c r="L27" s="7">
        <v>35859</v>
      </c>
      <c r="M27" s="23">
        <f t="shared" si="1"/>
        <v>334330</v>
      </c>
      <c r="N27" s="47"/>
      <c r="O27" s="48"/>
      <c r="P27" s="8">
        <f t="shared" si="2"/>
        <v>42605</v>
      </c>
      <c r="Q27" s="3">
        <v>205650</v>
      </c>
      <c r="R27" s="3">
        <v>3276</v>
      </c>
      <c r="S27" s="3">
        <v>17233</v>
      </c>
      <c r="T27" s="3"/>
      <c r="U27" s="3">
        <v>15041</v>
      </c>
      <c r="V27" s="3"/>
      <c r="W27" s="3"/>
      <c r="X27" s="3">
        <v>116</v>
      </c>
      <c r="Y27" s="3"/>
      <c r="Z27" s="3"/>
      <c r="AA27" s="6"/>
      <c r="AB27" s="3"/>
      <c r="AC27" s="3">
        <v>1500</v>
      </c>
      <c r="AD27" s="3"/>
      <c r="AE27" s="3"/>
      <c r="AF27" s="3"/>
      <c r="AG27" s="3"/>
      <c r="AH27" s="3"/>
      <c r="AI27" s="3"/>
      <c r="AJ27" s="25"/>
      <c r="AK27" s="3"/>
      <c r="AL27" s="53">
        <v>6036</v>
      </c>
      <c r="AM27" s="44">
        <f t="shared" si="3"/>
        <v>248852</v>
      </c>
      <c r="AN27" s="9">
        <v>0</v>
      </c>
      <c r="AO27" s="9">
        <f t="shared" si="4"/>
        <v>334330</v>
      </c>
      <c r="AP27" s="49">
        <f>'[2]AGO 16'!$I$27</f>
        <v>8006.25</v>
      </c>
      <c r="AQ27" s="46">
        <f t="shared" si="12"/>
        <v>591188.25</v>
      </c>
      <c r="AS27" s="276">
        <f t="shared" si="5"/>
        <v>236</v>
      </c>
      <c r="AT27" s="5" t="str">
        <f t="shared" si="5"/>
        <v>MARTES</v>
      </c>
      <c r="AU27" s="8">
        <f t="shared" si="5"/>
        <v>42605</v>
      </c>
      <c r="AV27" s="69">
        <f t="shared" si="6"/>
        <v>12137</v>
      </c>
      <c r="AW27" s="69">
        <f t="shared" si="6"/>
        <v>16604</v>
      </c>
      <c r="AX27" s="69">
        <f t="shared" si="7"/>
        <v>8138</v>
      </c>
      <c r="AY27" s="69">
        <f t="shared" si="13"/>
        <v>0</v>
      </c>
      <c r="AZ27" s="157">
        <f t="shared" si="13"/>
        <v>5942</v>
      </c>
      <c r="BA27" s="159">
        <f t="shared" si="8"/>
        <v>42821</v>
      </c>
      <c r="BC27" s="308" t="str">
        <f>C16</f>
        <v>VIERNES</v>
      </c>
      <c r="BD27" s="312">
        <f>AU16</f>
        <v>42594</v>
      </c>
      <c r="BE27" s="135">
        <v>1277</v>
      </c>
      <c r="BF27" s="82">
        <f t="shared" si="36"/>
        <v>4469.5</v>
      </c>
      <c r="BG27" s="79">
        <v>348</v>
      </c>
      <c r="BH27" s="82">
        <f t="shared" si="14"/>
        <v>1218</v>
      </c>
      <c r="BI27" s="79">
        <v>6055</v>
      </c>
      <c r="BJ27" s="82">
        <f t="shared" si="15"/>
        <v>42385</v>
      </c>
      <c r="BK27" s="79"/>
      <c r="BL27" s="174">
        <v>30</v>
      </c>
      <c r="BM27" s="174">
        <v>30</v>
      </c>
      <c r="BN27" s="119">
        <f t="shared" si="9"/>
        <v>1602.4166666666667</v>
      </c>
      <c r="BO27" s="308" t="str">
        <f>BC27</f>
        <v>VIERNES</v>
      </c>
      <c r="BP27" s="314">
        <f>BD27</f>
        <v>42594</v>
      </c>
      <c r="BQ27" s="99">
        <v>1235</v>
      </c>
      <c r="BR27" s="83">
        <f t="shared" si="16"/>
        <v>4322.5</v>
      </c>
      <c r="BS27" s="174">
        <v>394</v>
      </c>
      <c r="BT27" s="83">
        <f t="shared" si="17"/>
        <v>1379</v>
      </c>
      <c r="BU27" s="174">
        <v>7861</v>
      </c>
      <c r="BV27" s="83">
        <f t="shared" si="18"/>
        <v>55027</v>
      </c>
      <c r="BW27" s="174"/>
      <c r="BX27" s="174">
        <v>26</v>
      </c>
      <c r="BY27" s="174">
        <v>28</v>
      </c>
      <c r="BZ27" s="100">
        <f t="shared" si="10"/>
        <v>2168.875</v>
      </c>
      <c r="CA27" s="308" t="str">
        <f>BO27</f>
        <v>VIERNES</v>
      </c>
      <c r="CB27" s="316">
        <f>BP27</f>
        <v>42594</v>
      </c>
      <c r="CC27" s="99">
        <v>621</v>
      </c>
      <c r="CD27" s="74">
        <f t="shared" si="19"/>
        <v>1863</v>
      </c>
      <c r="CE27" s="174">
        <v>335</v>
      </c>
      <c r="CF27" s="74">
        <f t="shared" si="20"/>
        <v>1005</v>
      </c>
      <c r="CG27" s="174">
        <v>4007</v>
      </c>
      <c r="CH27" s="74">
        <f t="shared" si="21"/>
        <v>24042</v>
      </c>
      <c r="CI27" s="174"/>
      <c r="CJ27" s="174">
        <v>14</v>
      </c>
      <c r="CK27" s="174">
        <v>17</v>
      </c>
      <c r="CL27" s="100">
        <f t="shared" si="22"/>
        <v>1582.9411764705883</v>
      </c>
      <c r="CM27" s="308" t="str">
        <f>CA27</f>
        <v>VIERNES</v>
      </c>
      <c r="CN27" s="318">
        <f>CB27</f>
        <v>42594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VIERNES</v>
      </c>
      <c r="CZ27" s="306">
        <f>CN27</f>
        <v>42594</v>
      </c>
      <c r="DA27" s="99">
        <v>476</v>
      </c>
      <c r="DB27" s="83">
        <f t="shared" si="27"/>
        <v>1666</v>
      </c>
      <c r="DC27" s="174">
        <v>65</v>
      </c>
      <c r="DD27" s="83">
        <f t="shared" si="28"/>
        <v>227.5</v>
      </c>
      <c r="DE27" s="174">
        <v>2864</v>
      </c>
      <c r="DF27" s="83">
        <f t="shared" si="29"/>
        <v>20048</v>
      </c>
      <c r="DG27" s="174"/>
      <c r="DH27" s="174">
        <v>13</v>
      </c>
      <c r="DI27" s="174">
        <v>13</v>
      </c>
      <c r="DJ27" s="100">
        <f t="shared" si="30"/>
        <v>1687.8076923076924</v>
      </c>
      <c r="DK27" s="308" t="str">
        <f>CY27</f>
        <v>VIERNES</v>
      </c>
      <c r="DL27" s="310">
        <f>CZ27</f>
        <v>42594</v>
      </c>
      <c r="DM27" s="102">
        <v>6</v>
      </c>
      <c r="DN27" s="74">
        <f t="shared" si="31"/>
        <v>22.5</v>
      </c>
      <c r="DO27" s="1">
        <v>90</v>
      </c>
      <c r="DP27" s="74">
        <f t="shared" si="32"/>
        <v>337.5</v>
      </c>
      <c r="DQ27" s="1">
        <v>244</v>
      </c>
      <c r="DR27" s="74">
        <f t="shared" si="33"/>
        <v>1830</v>
      </c>
      <c r="DS27" s="1"/>
      <c r="DT27" s="1">
        <v>3</v>
      </c>
      <c r="DU27" s="110">
        <f t="shared" si="34"/>
        <v>3</v>
      </c>
      <c r="DV27" s="108">
        <f t="shared" si="35"/>
        <v>730</v>
      </c>
    </row>
    <row r="28" spans="2:126" ht="19.5" thickBot="1" x14ac:dyDescent="0.35">
      <c r="B28" s="274">
        <v>237</v>
      </c>
      <c r="C28" s="38" t="s">
        <v>23</v>
      </c>
      <c r="D28" s="132">
        <f t="shared" si="11"/>
        <v>42606</v>
      </c>
      <c r="E28" s="144">
        <v>83923</v>
      </c>
      <c r="F28" s="144">
        <v>109263</v>
      </c>
      <c r="G28" s="2">
        <v>45450</v>
      </c>
      <c r="H28" s="170"/>
      <c r="I28" s="171">
        <v>39970</v>
      </c>
      <c r="J28" s="24">
        <f t="shared" si="0"/>
        <v>278606</v>
      </c>
      <c r="K28" s="7">
        <v>6357.5</v>
      </c>
      <c r="L28" s="7">
        <v>34816</v>
      </c>
      <c r="M28" s="23">
        <f t="shared" si="1"/>
        <v>319779.5</v>
      </c>
      <c r="N28" s="47"/>
      <c r="O28" s="48"/>
      <c r="P28" s="8">
        <f t="shared" si="2"/>
        <v>42606</v>
      </c>
      <c r="Q28" s="3">
        <v>164250</v>
      </c>
      <c r="R28" s="3">
        <v>2457</v>
      </c>
      <c r="S28" s="3">
        <v>13340</v>
      </c>
      <c r="T28" s="3"/>
      <c r="U28" s="3">
        <v>15041</v>
      </c>
      <c r="V28" s="3"/>
      <c r="W28" s="3">
        <v>58</v>
      </c>
      <c r="X28" s="3">
        <v>58</v>
      </c>
      <c r="Y28" s="3"/>
      <c r="Z28" s="3"/>
      <c r="AA28" s="6"/>
      <c r="AB28" s="3">
        <v>700</v>
      </c>
      <c r="AC28" s="3">
        <v>200</v>
      </c>
      <c r="AD28" s="3"/>
      <c r="AE28" s="3"/>
      <c r="AF28" s="3"/>
      <c r="AG28" s="3"/>
      <c r="AH28" s="3"/>
      <c r="AI28" s="3"/>
      <c r="AJ28" s="25"/>
      <c r="AK28" s="3"/>
      <c r="AL28" s="53"/>
      <c r="AM28" s="44">
        <f t="shared" si="3"/>
        <v>196104</v>
      </c>
      <c r="AN28" s="9">
        <v>0</v>
      </c>
      <c r="AO28" s="9">
        <f t="shared" si="4"/>
        <v>319779.5</v>
      </c>
      <c r="AP28" s="49">
        <f>'[2]AGO 16'!$I$28</f>
        <v>6997.5</v>
      </c>
      <c r="AQ28" s="46">
        <f t="shared" si="12"/>
        <v>522881</v>
      </c>
      <c r="AS28" s="276">
        <f t="shared" si="5"/>
        <v>237</v>
      </c>
      <c r="AT28" s="5" t="str">
        <f t="shared" si="5"/>
        <v>MIÉRCOLES</v>
      </c>
      <c r="AU28" s="8">
        <f t="shared" si="5"/>
        <v>42606</v>
      </c>
      <c r="AV28" s="69">
        <f t="shared" si="6"/>
        <v>11989</v>
      </c>
      <c r="AW28" s="69">
        <f t="shared" si="6"/>
        <v>15609</v>
      </c>
      <c r="AX28" s="69">
        <f t="shared" si="7"/>
        <v>7575</v>
      </c>
      <c r="AY28" s="69">
        <f t="shared" si="13"/>
        <v>0</v>
      </c>
      <c r="AZ28" s="157">
        <f t="shared" si="13"/>
        <v>5710</v>
      </c>
      <c r="BA28" s="159">
        <f t="shared" si="8"/>
        <v>40883</v>
      </c>
      <c r="BC28" s="309"/>
      <c r="BD28" s="313"/>
      <c r="BE28" s="135">
        <v>1008</v>
      </c>
      <c r="BF28" s="82">
        <f t="shared" si="36"/>
        <v>3528</v>
      </c>
      <c r="BG28" s="79">
        <v>441</v>
      </c>
      <c r="BH28" s="82">
        <f t="shared" si="14"/>
        <v>1543.5</v>
      </c>
      <c r="BI28" s="79">
        <v>6245</v>
      </c>
      <c r="BJ28" s="82">
        <f t="shared" si="15"/>
        <v>43715</v>
      </c>
      <c r="BK28" s="79">
        <v>31</v>
      </c>
      <c r="BL28" s="174">
        <v>29</v>
      </c>
      <c r="BM28" s="174">
        <v>30</v>
      </c>
      <c r="BN28" s="119">
        <f t="shared" si="9"/>
        <v>1626.2166666666667</v>
      </c>
      <c r="BO28" s="309"/>
      <c r="BP28" s="315"/>
      <c r="BQ28" s="99">
        <v>1312</v>
      </c>
      <c r="BR28" s="83">
        <f t="shared" si="16"/>
        <v>4592</v>
      </c>
      <c r="BS28" s="174">
        <v>448</v>
      </c>
      <c r="BT28" s="83">
        <f t="shared" si="17"/>
        <v>1568</v>
      </c>
      <c r="BU28" s="174">
        <v>9096</v>
      </c>
      <c r="BV28" s="83">
        <f t="shared" si="18"/>
        <v>63672</v>
      </c>
      <c r="BW28" s="174">
        <v>31</v>
      </c>
      <c r="BX28" s="174">
        <v>30</v>
      </c>
      <c r="BY28" s="174">
        <v>28</v>
      </c>
      <c r="BZ28" s="100">
        <f t="shared" si="10"/>
        <v>2494</v>
      </c>
      <c r="CA28" s="309"/>
      <c r="CB28" s="317"/>
      <c r="CC28" s="99">
        <v>462</v>
      </c>
      <c r="CD28" s="74">
        <f t="shared" si="19"/>
        <v>1386</v>
      </c>
      <c r="CE28" s="174">
        <v>249</v>
      </c>
      <c r="CF28" s="74">
        <f t="shared" si="20"/>
        <v>747</v>
      </c>
      <c r="CG28" s="174">
        <v>3366</v>
      </c>
      <c r="CH28" s="74">
        <f t="shared" si="21"/>
        <v>20196</v>
      </c>
      <c r="CI28" s="174">
        <v>17</v>
      </c>
      <c r="CJ28" s="174">
        <v>13</v>
      </c>
      <c r="CK28" s="174">
        <v>17</v>
      </c>
      <c r="CL28" s="100">
        <f t="shared" si="22"/>
        <v>1313.4705882352941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372</v>
      </c>
      <c r="DB28" s="83">
        <f t="shared" si="27"/>
        <v>1302</v>
      </c>
      <c r="DC28" s="174">
        <v>114</v>
      </c>
      <c r="DD28" s="83">
        <f t="shared" si="28"/>
        <v>399</v>
      </c>
      <c r="DE28" s="174">
        <v>2713</v>
      </c>
      <c r="DF28" s="83">
        <f t="shared" si="29"/>
        <v>18991</v>
      </c>
      <c r="DG28" s="174">
        <v>13</v>
      </c>
      <c r="DH28" s="174">
        <v>10</v>
      </c>
      <c r="DI28" s="174">
        <v>13</v>
      </c>
      <c r="DJ28" s="100">
        <f t="shared" si="30"/>
        <v>1591.6923076923076</v>
      </c>
      <c r="DK28" s="309"/>
      <c r="DL28" s="311"/>
      <c r="DM28" s="102">
        <v>17</v>
      </c>
      <c r="DN28" s="74">
        <f t="shared" si="31"/>
        <v>63.75</v>
      </c>
      <c r="DO28" s="1">
        <v>90</v>
      </c>
      <c r="DP28" s="74">
        <f t="shared" si="32"/>
        <v>337.5</v>
      </c>
      <c r="DQ28" s="1">
        <v>424</v>
      </c>
      <c r="DR28" s="74">
        <f t="shared" si="33"/>
        <v>3180</v>
      </c>
      <c r="DS28" s="1">
        <v>4</v>
      </c>
      <c r="DT28" s="1">
        <v>4</v>
      </c>
      <c r="DU28" s="110">
        <f t="shared" si="34"/>
        <v>4</v>
      </c>
      <c r="DV28" s="108">
        <f t="shared" si="35"/>
        <v>895.3125</v>
      </c>
    </row>
    <row r="29" spans="2:126" ht="19.5" thickBot="1" x14ac:dyDescent="0.35">
      <c r="B29" s="274">
        <v>238</v>
      </c>
      <c r="C29" s="38" t="s">
        <v>25</v>
      </c>
      <c r="D29" s="132">
        <f t="shared" si="11"/>
        <v>42607</v>
      </c>
      <c r="E29" s="144">
        <v>79821</v>
      </c>
      <c r="F29" s="144">
        <v>118398</v>
      </c>
      <c r="G29" s="2">
        <v>43920</v>
      </c>
      <c r="H29" s="170"/>
      <c r="I29" s="171">
        <v>40593</v>
      </c>
      <c r="J29" s="24">
        <f t="shared" si="0"/>
        <v>282732</v>
      </c>
      <c r="K29" s="7">
        <v>4995</v>
      </c>
      <c r="L29" s="7">
        <v>37634.5</v>
      </c>
      <c r="M29" s="23">
        <f t="shared" si="1"/>
        <v>325361.5</v>
      </c>
      <c r="N29" s="47"/>
      <c r="O29" s="48"/>
      <c r="P29" s="8">
        <f t="shared" si="2"/>
        <v>42607</v>
      </c>
      <c r="Q29" s="3">
        <v>265130</v>
      </c>
      <c r="R29" s="3">
        <v>2808</v>
      </c>
      <c r="S29" s="3">
        <v>40825</v>
      </c>
      <c r="T29" s="3"/>
      <c r="U29" s="3"/>
      <c r="V29" s="3"/>
      <c r="W29" s="3"/>
      <c r="X29" s="3"/>
      <c r="Y29" s="3"/>
      <c r="Z29" s="3"/>
      <c r="AA29" s="6"/>
      <c r="AB29" s="3">
        <v>1050</v>
      </c>
      <c r="AC29" s="3">
        <v>1200</v>
      </c>
      <c r="AD29" s="3"/>
      <c r="AE29" s="3"/>
      <c r="AF29" s="3"/>
      <c r="AG29" s="3"/>
      <c r="AH29" s="3"/>
      <c r="AI29" s="3"/>
      <c r="AJ29" s="25"/>
      <c r="AK29" s="3"/>
      <c r="AL29" s="53"/>
      <c r="AM29" s="44">
        <f t="shared" si="3"/>
        <v>311013</v>
      </c>
      <c r="AN29" s="9">
        <v>5000</v>
      </c>
      <c r="AO29" s="9">
        <f t="shared" si="4"/>
        <v>325361.5</v>
      </c>
      <c r="AP29" s="49">
        <f>'[2]AGO 16'!$I$29</f>
        <v>23077.5</v>
      </c>
      <c r="AQ29" s="46">
        <f t="shared" si="12"/>
        <v>664452</v>
      </c>
      <c r="AS29" s="276">
        <f t="shared" si="5"/>
        <v>238</v>
      </c>
      <c r="AT29" s="5" t="str">
        <f t="shared" si="5"/>
        <v>JUEVES</v>
      </c>
      <c r="AU29" s="8">
        <f t="shared" si="5"/>
        <v>42607</v>
      </c>
      <c r="AV29" s="69">
        <f t="shared" si="6"/>
        <v>11403</v>
      </c>
      <c r="AW29" s="69">
        <f t="shared" si="6"/>
        <v>16914</v>
      </c>
      <c r="AX29" s="69">
        <f t="shared" si="7"/>
        <v>7320</v>
      </c>
      <c r="AY29" s="69">
        <f t="shared" si="13"/>
        <v>0</v>
      </c>
      <c r="AZ29" s="157">
        <f t="shared" si="13"/>
        <v>5799</v>
      </c>
      <c r="BA29" s="159">
        <f t="shared" si="8"/>
        <v>41436</v>
      </c>
      <c r="BC29" s="308" t="str">
        <f>C17</f>
        <v>SÁBADO</v>
      </c>
      <c r="BD29" s="312">
        <f>AU17</f>
        <v>42595</v>
      </c>
      <c r="BE29" s="135">
        <v>636</v>
      </c>
      <c r="BF29" s="82">
        <f t="shared" si="36"/>
        <v>2226</v>
      </c>
      <c r="BG29" s="79">
        <v>304</v>
      </c>
      <c r="BH29" s="82">
        <f t="shared" si="14"/>
        <v>1064</v>
      </c>
      <c r="BI29" s="79">
        <v>4067</v>
      </c>
      <c r="BJ29" s="82">
        <f t="shared" si="15"/>
        <v>28469</v>
      </c>
      <c r="BK29" s="79"/>
      <c r="BL29" s="174">
        <v>21</v>
      </c>
      <c r="BM29" s="174">
        <v>22</v>
      </c>
      <c r="BN29" s="119">
        <f t="shared" si="9"/>
        <v>1443.590909090909</v>
      </c>
      <c r="BO29" s="308" t="str">
        <f>BC29</f>
        <v>SÁBADO</v>
      </c>
      <c r="BP29" s="314">
        <f>BD29</f>
        <v>42595</v>
      </c>
      <c r="BQ29" s="99">
        <v>841</v>
      </c>
      <c r="BR29" s="83">
        <f t="shared" si="16"/>
        <v>2943.5</v>
      </c>
      <c r="BS29" s="174">
        <v>290</v>
      </c>
      <c r="BT29" s="83">
        <f t="shared" si="17"/>
        <v>1015</v>
      </c>
      <c r="BU29" s="174">
        <v>6956</v>
      </c>
      <c r="BV29" s="83">
        <f t="shared" si="18"/>
        <v>48692</v>
      </c>
      <c r="BW29" s="174"/>
      <c r="BX29" s="174">
        <v>23</v>
      </c>
      <c r="BY29" s="174">
        <v>24</v>
      </c>
      <c r="BZ29" s="100">
        <f t="shared" si="10"/>
        <v>2193.7708333333335</v>
      </c>
      <c r="CA29" s="308" t="str">
        <f>BO29</f>
        <v>SÁBADO</v>
      </c>
      <c r="CB29" s="316">
        <f>BP29</f>
        <v>42595</v>
      </c>
      <c r="CC29" s="99">
        <v>324</v>
      </c>
      <c r="CD29" s="74">
        <f t="shared" si="19"/>
        <v>972</v>
      </c>
      <c r="CE29" s="174">
        <v>255</v>
      </c>
      <c r="CF29" s="74">
        <f t="shared" si="20"/>
        <v>765</v>
      </c>
      <c r="CG29" s="174">
        <v>2584</v>
      </c>
      <c r="CH29" s="74">
        <f t="shared" si="21"/>
        <v>15504</v>
      </c>
      <c r="CI29" s="174"/>
      <c r="CJ29" s="174">
        <v>10</v>
      </c>
      <c r="CK29" s="174">
        <v>11</v>
      </c>
      <c r="CL29" s="100">
        <f t="shared" si="22"/>
        <v>1567.3636363636363</v>
      </c>
      <c r="CM29" s="308" t="str">
        <f>CA29</f>
        <v>SÁBADO</v>
      </c>
      <c r="CN29" s="318">
        <f>CB29</f>
        <v>42595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SÁBADO</v>
      </c>
      <c r="CZ29" s="306">
        <f>CN29</f>
        <v>42595</v>
      </c>
      <c r="DA29" s="99">
        <v>263</v>
      </c>
      <c r="DB29" s="83">
        <f t="shared" si="27"/>
        <v>920.5</v>
      </c>
      <c r="DC29" s="174">
        <v>76</v>
      </c>
      <c r="DD29" s="83">
        <f t="shared" si="28"/>
        <v>266</v>
      </c>
      <c r="DE29" s="174">
        <v>2133</v>
      </c>
      <c r="DF29" s="83">
        <f t="shared" si="29"/>
        <v>14931</v>
      </c>
      <c r="DG29" s="174"/>
      <c r="DH29" s="174">
        <v>10</v>
      </c>
      <c r="DI29" s="174">
        <v>10</v>
      </c>
      <c r="DJ29" s="100">
        <f t="shared" si="30"/>
        <v>1611.75</v>
      </c>
      <c r="DK29" s="308" t="str">
        <f>CY29</f>
        <v>SÁBADO</v>
      </c>
      <c r="DL29" s="310">
        <f>CZ29</f>
        <v>42595</v>
      </c>
      <c r="DM29" s="102">
        <v>11</v>
      </c>
      <c r="DN29" s="74">
        <f t="shared" si="31"/>
        <v>41.25</v>
      </c>
      <c r="DO29" s="1">
        <v>74</v>
      </c>
      <c r="DP29" s="74">
        <f t="shared" si="32"/>
        <v>277.5</v>
      </c>
      <c r="DQ29" s="1">
        <v>290</v>
      </c>
      <c r="DR29" s="74">
        <f t="shared" si="33"/>
        <v>2175</v>
      </c>
      <c r="DS29" s="1"/>
      <c r="DT29" s="1">
        <v>3</v>
      </c>
      <c r="DU29" s="110">
        <f t="shared" si="34"/>
        <v>3</v>
      </c>
      <c r="DV29" s="108">
        <f t="shared" si="35"/>
        <v>831.25</v>
      </c>
    </row>
    <row r="30" spans="2:126" ht="19.5" thickBot="1" x14ac:dyDescent="0.35">
      <c r="B30" s="274">
        <v>239</v>
      </c>
      <c r="C30" s="38" t="s">
        <v>26</v>
      </c>
      <c r="D30" s="132">
        <f t="shared" si="11"/>
        <v>42608</v>
      </c>
      <c r="E30" s="144">
        <v>83776</v>
      </c>
      <c r="F30" s="144">
        <v>112322</v>
      </c>
      <c r="G30" s="2">
        <v>44802</v>
      </c>
      <c r="H30" s="170"/>
      <c r="I30" s="171">
        <v>42007</v>
      </c>
      <c r="J30" s="24">
        <f t="shared" si="0"/>
        <v>282907</v>
      </c>
      <c r="K30" s="7">
        <v>6710.5</v>
      </c>
      <c r="L30" s="7">
        <v>35733.5</v>
      </c>
      <c r="M30" s="23">
        <f t="shared" si="1"/>
        <v>325351</v>
      </c>
      <c r="N30" s="47"/>
      <c r="O30" s="48"/>
      <c r="P30" s="8">
        <f t="shared" si="2"/>
        <v>42608</v>
      </c>
      <c r="Q30" s="3">
        <v>240750</v>
      </c>
      <c r="R30" s="3">
        <v>3159</v>
      </c>
      <c r="S30" s="3">
        <v>27101</v>
      </c>
      <c r="T30" s="3"/>
      <c r="U30" s="3"/>
      <c r="V30" s="3"/>
      <c r="W30" s="3">
        <v>174</v>
      </c>
      <c r="X30" s="3">
        <v>116</v>
      </c>
      <c r="Y30" s="3"/>
      <c r="Z30" s="3"/>
      <c r="AA30" s="6"/>
      <c r="AB30" s="3"/>
      <c r="AC30" s="3">
        <v>1700</v>
      </c>
      <c r="AD30" s="3"/>
      <c r="AE30" s="3"/>
      <c r="AF30" s="3"/>
      <c r="AG30" s="3"/>
      <c r="AH30" s="3"/>
      <c r="AI30" s="3"/>
      <c r="AJ30" s="25"/>
      <c r="AK30" s="3"/>
      <c r="AL30" s="53"/>
      <c r="AM30" s="44">
        <f t="shared" si="3"/>
        <v>273000</v>
      </c>
      <c r="AN30" s="9">
        <v>0</v>
      </c>
      <c r="AO30" s="9">
        <f t="shared" si="4"/>
        <v>325351</v>
      </c>
      <c r="AP30" s="49">
        <f>'[2]AGO 16'!$I$30</f>
        <v>15371.25</v>
      </c>
      <c r="AQ30" s="46">
        <f t="shared" si="12"/>
        <v>613722.25</v>
      </c>
      <c r="AS30" s="276">
        <f t="shared" si="5"/>
        <v>239</v>
      </c>
      <c r="AT30" s="5" t="str">
        <f t="shared" si="5"/>
        <v>VIERNES</v>
      </c>
      <c r="AU30" s="8">
        <f t="shared" si="5"/>
        <v>42608</v>
      </c>
      <c r="AV30" s="69">
        <f t="shared" si="6"/>
        <v>11968</v>
      </c>
      <c r="AW30" s="69">
        <f t="shared" si="6"/>
        <v>16046</v>
      </c>
      <c r="AX30" s="69">
        <f t="shared" si="7"/>
        <v>7467</v>
      </c>
      <c r="AY30" s="69">
        <f t="shared" si="13"/>
        <v>0</v>
      </c>
      <c r="AZ30" s="157">
        <f t="shared" si="13"/>
        <v>6001</v>
      </c>
      <c r="BA30" s="159">
        <f t="shared" si="8"/>
        <v>41482</v>
      </c>
      <c r="BC30" s="309"/>
      <c r="BD30" s="313"/>
      <c r="BE30" s="135">
        <v>634</v>
      </c>
      <c r="BF30" s="82">
        <f t="shared" si="36"/>
        <v>2219</v>
      </c>
      <c r="BG30" s="79">
        <v>515</v>
      </c>
      <c r="BH30" s="82">
        <f t="shared" si="14"/>
        <v>1802.5</v>
      </c>
      <c r="BI30" s="79">
        <v>5418</v>
      </c>
      <c r="BJ30" s="82">
        <f t="shared" si="15"/>
        <v>37926</v>
      </c>
      <c r="BK30" s="79">
        <v>25</v>
      </c>
      <c r="BL30" s="174">
        <v>22</v>
      </c>
      <c r="BM30" s="174">
        <v>22</v>
      </c>
      <c r="BN30" s="119">
        <f t="shared" si="9"/>
        <v>1906.7045454545455</v>
      </c>
      <c r="BO30" s="309"/>
      <c r="BP30" s="315"/>
      <c r="BQ30" s="99">
        <v>627</v>
      </c>
      <c r="BR30" s="83">
        <f t="shared" si="16"/>
        <v>2194.5</v>
      </c>
      <c r="BS30" s="174">
        <v>375</v>
      </c>
      <c r="BT30" s="83">
        <f t="shared" si="17"/>
        <v>1312.5</v>
      </c>
      <c r="BU30" s="174">
        <v>5525</v>
      </c>
      <c r="BV30" s="83">
        <f t="shared" si="18"/>
        <v>38675</v>
      </c>
      <c r="BW30" s="174">
        <v>25</v>
      </c>
      <c r="BX30" s="174">
        <v>19</v>
      </c>
      <c r="BY30" s="174">
        <v>24</v>
      </c>
      <c r="BZ30" s="100">
        <f t="shared" si="10"/>
        <v>1757.5833333333333</v>
      </c>
      <c r="CA30" s="309"/>
      <c r="CB30" s="317"/>
      <c r="CC30" s="99">
        <v>216</v>
      </c>
      <c r="CD30" s="74">
        <f t="shared" si="19"/>
        <v>648</v>
      </c>
      <c r="CE30" s="174">
        <v>193</v>
      </c>
      <c r="CF30" s="74">
        <f t="shared" si="20"/>
        <v>579</v>
      </c>
      <c r="CG30" s="174">
        <v>1823</v>
      </c>
      <c r="CH30" s="74">
        <f t="shared" si="21"/>
        <v>10938</v>
      </c>
      <c r="CI30" s="174">
        <v>11</v>
      </c>
      <c r="CJ30" s="174">
        <v>9</v>
      </c>
      <c r="CK30" s="174">
        <v>11</v>
      </c>
      <c r="CL30" s="100">
        <f t="shared" si="22"/>
        <v>1105.909090909091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257</v>
      </c>
      <c r="DB30" s="83">
        <f t="shared" si="27"/>
        <v>899.5</v>
      </c>
      <c r="DC30" s="174">
        <v>99</v>
      </c>
      <c r="DD30" s="83">
        <f t="shared" si="28"/>
        <v>346.5</v>
      </c>
      <c r="DE30" s="174">
        <v>2324</v>
      </c>
      <c r="DF30" s="83">
        <f t="shared" si="29"/>
        <v>16268</v>
      </c>
      <c r="DG30" s="174">
        <v>10</v>
      </c>
      <c r="DH30" s="174">
        <v>8</v>
      </c>
      <c r="DI30" s="174">
        <v>10</v>
      </c>
      <c r="DJ30" s="100">
        <f t="shared" si="30"/>
        <v>1751.4</v>
      </c>
      <c r="DK30" s="309"/>
      <c r="DL30" s="311"/>
      <c r="DM30" s="102">
        <v>16</v>
      </c>
      <c r="DN30" s="74">
        <f t="shared" si="31"/>
        <v>60</v>
      </c>
      <c r="DO30" s="1">
        <v>74</v>
      </c>
      <c r="DP30" s="74">
        <f t="shared" si="32"/>
        <v>277.5</v>
      </c>
      <c r="DQ30" s="1">
        <v>473</v>
      </c>
      <c r="DR30" s="74">
        <f t="shared" si="33"/>
        <v>3547.5</v>
      </c>
      <c r="DS30" s="1">
        <v>3</v>
      </c>
      <c r="DT30" s="1">
        <v>3</v>
      </c>
      <c r="DU30" s="110">
        <f t="shared" si="34"/>
        <v>3</v>
      </c>
      <c r="DV30" s="108">
        <f t="shared" si="35"/>
        <v>1295</v>
      </c>
    </row>
    <row r="31" spans="2:126" ht="19.5" thickBot="1" x14ac:dyDescent="0.35">
      <c r="B31" s="274">
        <v>240</v>
      </c>
      <c r="C31" s="38" t="s">
        <v>27</v>
      </c>
      <c r="D31" s="132">
        <f t="shared" si="11"/>
        <v>42609</v>
      </c>
      <c r="E31" s="144">
        <v>56161</v>
      </c>
      <c r="F31" s="144">
        <v>74970</v>
      </c>
      <c r="G31" s="2">
        <v>24138</v>
      </c>
      <c r="H31" s="170"/>
      <c r="I31" s="171">
        <v>32347</v>
      </c>
      <c r="J31" s="24">
        <f t="shared" si="0"/>
        <v>187616</v>
      </c>
      <c r="K31" s="7">
        <v>5906</v>
      </c>
      <c r="L31" s="7">
        <v>15695</v>
      </c>
      <c r="M31" s="23">
        <f t="shared" si="1"/>
        <v>209217</v>
      </c>
      <c r="N31" s="47"/>
      <c r="O31" s="48"/>
      <c r="P31" s="8">
        <f t="shared" si="2"/>
        <v>42609</v>
      </c>
      <c r="Q31" s="3">
        <v>0</v>
      </c>
      <c r="R31" s="3"/>
      <c r="S31" s="3"/>
      <c r="T31" s="3"/>
      <c r="U31" s="3"/>
      <c r="V31" s="3"/>
      <c r="W31" s="3"/>
      <c r="X31" s="3"/>
      <c r="Y31" s="3"/>
      <c r="Z31" s="3"/>
      <c r="AA31" s="6"/>
      <c r="AB31" s="3"/>
      <c r="AC31" s="3"/>
      <c r="AD31" s="3"/>
      <c r="AE31" s="3"/>
      <c r="AF31" s="3"/>
      <c r="AG31" s="3"/>
      <c r="AH31" s="3"/>
      <c r="AI31" s="3"/>
      <c r="AJ31" s="25"/>
      <c r="AK31" s="3"/>
      <c r="AL31" s="53"/>
      <c r="AM31" s="44">
        <f t="shared" si="3"/>
        <v>0</v>
      </c>
      <c r="AN31" s="9">
        <v>0</v>
      </c>
      <c r="AO31" s="9">
        <f t="shared" si="4"/>
        <v>209217</v>
      </c>
      <c r="AP31" s="49">
        <f>'[2]AGO 16'!$I$31</f>
        <v>7766.25</v>
      </c>
      <c r="AQ31" s="46">
        <f t="shared" si="12"/>
        <v>216983.25</v>
      </c>
      <c r="AS31" s="276">
        <f t="shared" si="5"/>
        <v>240</v>
      </c>
      <c r="AT31" s="5" t="str">
        <f t="shared" si="5"/>
        <v>SÁBADO</v>
      </c>
      <c r="AU31" s="8">
        <f t="shared" si="5"/>
        <v>42609</v>
      </c>
      <c r="AV31" s="69">
        <f t="shared" si="6"/>
        <v>8023</v>
      </c>
      <c r="AW31" s="69">
        <f t="shared" si="6"/>
        <v>10710</v>
      </c>
      <c r="AX31" s="69">
        <f t="shared" si="7"/>
        <v>4023</v>
      </c>
      <c r="AY31" s="69">
        <f t="shared" si="13"/>
        <v>0</v>
      </c>
      <c r="AZ31" s="157">
        <f t="shared" si="13"/>
        <v>4621</v>
      </c>
      <c r="BA31" s="159">
        <f t="shared" si="8"/>
        <v>27377</v>
      </c>
      <c r="BC31" s="308" t="str">
        <f>C18</f>
        <v>DOMINGO</v>
      </c>
      <c r="BD31" s="312">
        <f>AU18</f>
        <v>42596</v>
      </c>
      <c r="BE31" s="135">
        <v>430</v>
      </c>
      <c r="BF31" s="82">
        <f t="shared" si="36"/>
        <v>1505</v>
      </c>
      <c r="BG31" s="79">
        <v>250</v>
      </c>
      <c r="BH31" s="82">
        <f t="shared" si="14"/>
        <v>875</v>
      </c>
      <c r="BI31" s="79">
        <v>2507</v>
      </c>
      <c r="BJ31" s="82">
        <f t="shared" si="15"/>
        <v>17549</v>
      </c>
      <c r="BK31" s="79"/>
      <c r="BL31" s="174">
        <v>14</v>
      </c>
      <c r="BM31" s="174">
        <v>23</v>
      </c>
      <c r="BN31" s="119">
        <f t="shared" si="9"/>
        <v>866.47826086956525</v>
      </c>
      <c r="BO31" s="308" t="str">
        <f>BC31</f>
        <v>DOMINGO</v>
      </c>
      <c r="BP31" s="314">
        <f>BD31</f>
        <v>42596</v>
      </c>
      <c r="BQ31" s="99">
        <v>334</v>
      </c>
      <c r="BR31" s="83">
        <f t="shared" si="16"/>
        <v>1169</v>
      </c>
      <c r="BS31" s="174">
        <v>221</v>
      </c>
      <c r="BT31" s="83">
        <f t="shared" si="17"/>
        <v>773.5</v>
      </c>
      <c r="BU31" s="174">
        <v>3155</v>
      </c>
      <c r="BV31" s="83">
        <f t="shared" si="18"/>
        <v>22085</v>
      </c>
      <c r="BW31" s="174"/>
      <c r="BX31" s="174">
        <v>16</v>
      </c>
      <c r="BY31" s="174">
        <v>18</v>
      </c>
      <c r="BZ31" s="100">
        <f t="shared" si="10"/>
        <v>1334.8611111111111</v>
      </c>
      <c r="CA31" s="308" t="str">
        <f>BO31</f>
        <v>DOMINGO</v>
      </c>
      <c r="CB31" s="316">
        <f>BP31</f>
        <v>42596</v>
      </c>
      <c r="CC31" s="99">
        <v>200</v>
      </c>
      <c r="CD31" s="74">
        <f t="shared" si="19"/>
        <v>600</v>
      </c>
      <c r="CE31" s="174">
        <v>161</v>
      </c>
      <c r="CF31" s="74">
        <f t="shared" si="20"/>
        <v>483</v>
      </c>
      <c r="CG31" s="174">
        <v>1324</v>
      </c>
      <c r="CH31" s="74">
        <f t="shared" si="21"/>
        <v>7944</v>
      </c>
      <c r="CI31" s="174"/>
      <c r="CJ31" s="174">
        <v>10</v>
      </c>
      <c r="CK31" s="174">
        <v>10</v>
      </c>
      <c r="CL31" s="100">
        <f t="shared" si="22"/>
        <v>902.7</v>
      </c>
      <c r="CM31" s="308" t="str">
        <f>CA31</f>
        <v>DOMINGO</v>
      </c>
      <c r="CN31" s="318">
        <f>CB31</f>
        <v>42596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DOMINGO</v>
      </c>
      <c r="CZ31" s="306">
        <f>CN31</f>
        <v>42596</v>
      </c>
      <c r="DA31" s="99"/>
      <c r="DB31" s="83">
        <f t="shared" si="27"/>
        <v>0</v>
      </c>
      <c r="DC31" s="174"/>
      <c r="DD31" s="83">
        <f t="shared" si="28"/>
        <v>0</v>
      </c>
      <c r="DE31" s="174"/>
      <c r="DF31" s="83">
        <f t="shared" si="29"/>
        <v>0</v>
      </c>
      <c r="DG31" s="174"/>
      <c r="DH31" s="174"/>
      <c r="DI31" s="174"/>
      <c r="DJ31" s="100" t="e">
        <f t="shared" si="30"/>
        <v>#DIV/0!</v>
      </c>
      <c r="DK31" s="308" t="str">
        <f>CY31</f>
        <v>DOMINGO</v>
      </c>
      <c r="DL31" s="310">
        <f>CZ31</f>
        <v>42596</v>
      </c>
      <c r="DM31" s="102">
        <v>0</v>
      </c>
      <c r="DN31" s="74">
        <f t="shared" si="31"/>
        <v>0</v>
      </c>
      <c r="DO31" s="1">
        <v>54</v>
      </c>
      <c r="DP31" s="74">
        <f t="shared" si="32"/>
        <v>202.5</v>
      </c>
      <c r="DQ31" s="1">
        <v>251</v>
      </c>
      <c r="DR31" s="74">
        <f t="shared" si="33"/>
        <v>1882.5</v>
      </c>
      <c r="DS31" s="1"/>
      <c r="DT31" s="1">
        <v>3</v>
      </c>
      <c r="DU31" s="110">
        <f t="shared" si="34"/>
        <v>3</v>
      </c>
      <c r="DV31" s="108">
        <f t="shared" si="35"/>
        <v>695</v>
      </c>
    </row>
    <row r="32" spans="2:126" ht="19.5" thickBot="1" x14ac:dyDescent="0.35">
      <c r="B32" s="274">
        <v>241</v>
      </c>
      <c r="C32" s="38" t="s">
        <v>22</v>
      </c>
      <c r="D32" s="132">
        <f t="shared" si="11"/>
        <v>42610</v>
      </c>
      <c r="E32" s="144">
        <v>41286</v>
      </c>
      <c r="F32" s="144">
        <v>47418</v>
      </c>
      <c r="G32" s="2">
        <v>14646</v>
      </c>
      <c r="H32" s="170"/>
      <c r="I32" s="171">
        <v>5005</v>
      </c>
      <c r="J32" s="24">
        <f t="shared" si="0"/>
        <v>108355</v>
      </c>
      <c r="K32" s="7">
        <v>4265</v>
      </c>
      <c r="L32" s="7">
        <v>7600</v>
      </c>
      <c r="M32" s="23">
        <f t="shared" si="1"/>
        <v>120220</v>
      </c>
      <c r="N32" s="47"/>
      <c r="O32" s="48"/>
      <c r="P32" s="8">
        <f t="shared" si="2"/>
        <v>42610</v>
      </c>
      <c r="Q32" s="3">
        <v>0</v>
      </c>
      <c r="R32" s="3"/>
      <c r="S32" s="3"/>
      <c r="T32" s="3"/>
      <c r="U32" s="3"/>
      <c r="V32" s="3"/>
      <c r="W32" s="3"/>
      <c r="X32" s="3"/>
      <c r="Y32" s="3"/>
      <c r="Z32" s="3"/>
      <c r="AA32" s="6"/>
      <c r="AB32" s="3"/>
      <c r="AC32" s="3"/>
      <c r="AD32" s="3"/>
      <c r="AE32" s="3"/>
      <c r="AF32" s="3"/>
      <c r="AG32" s="3"/>
      <c r="AH32" s="3"/>
      <c r="AI32" s="3"/>
      <c r="AJ32" s="25"/>
      <c r="AK32" s="3"/>
      <c r="AL32" s="53"/>
      <c r="AM32" s="44">
        <f t="shared" si="3"/>
        <v>0</v>
      </c>
      <c r="AN32" s="9">
        <v>0</v>
      </c>
      <c r="AO32" s="9">
        <f t="shared" si="4"/>
        <v>120220</v>
      </c>
      <c r="AP32" s="49">
        <f>'[2]AGO 16'!$I$32</f>
        <v>5317.5</v>
      </c>
      <c r="AQ32" s="46">
        <f t="shared" si="12"/>
        <v>125537.5</v>
      </c>
      <c r="AS32" s="276">
        <f t="shared" si="5"/>
        <v>241</v>
      </c>
      <c r="AT32" s="5" t="str">
        <f t="shared" si="5"/>
        <v>DOMINGO</v>
      </c>
      <c r="AU32" s="8">
        <f t="shared" si="5"/>
        <v>42610</v>
      </c>
      <c r="AV32" s="69">
        <f t="shared" ref="AV32:AW35" si="37">E32/7</f>
        <v>5898</v>
      </c>
      <c r="AW32" s="69">
        <f t="shared" si="37"/>
        <v>6774</v>
      </c>
      <c r="AX32" s="69">
        <f t="shared" si="7"/>
        <v>2441</v>
      </c>
      <c r="AY32" s="69">
        <f t="shared" si="13"/>
        <v>0</v>
      </c>
      <c r="AZ32" s="157">
        <f t="shared" si="13"/>
        <v>715</v>
      </c>
      <c r="BA32" s="159">
        <f t="shared" si="8"/>
        <v>15828</v>
      </c>
      <c r="BC32" s="309"/>
      <c r="BD32" s="313"/>
      <c r="BE32" s="135">
        <v>491</v>
      </c>
      <c r="BF32" s="82">
        <f t="shared" si="36"/>
        <v>1718.5</v>
      </c>
      <c r="BG32" s="79">
        <v>485</v>
      </c>
      <c r="BH32" s="82">
        <f t="shared" si="14"/>
        <v>1697.5</v>
      </c>
      <c r="BI32" s="79">
        <v>3890</v>
      </c>
      <c r="BJ32" s="82">
        <f t="shared" si="15"/>
        <v>27230</v>
      </c>
      <c r="BK32" s="79">
        <v>24</v>
      </c>
      <c r="BL32" s="174">
        <v>23</v>
      </c>
      <c r="BM32" s="174">
        <v>23</v>
      </c>
      <c r="BN32" s="119">
        <f t="shared" si="9"/>
        <v>1332.4347826086957</v>
      </c>
      <c r="BO32" s="309"/>
      <c r="BP32" s="315"/>
      <c r="BQ32" s="99">
        <v>370</v>
      </c>
      <c r="BR32" s="83">
        <f t="shared" si="16"/>
        <v>1295</v>
      </c>
      <c r="BS32" s="174">
        <v>308</v>
      </c>
      <c r="BT32" s="83">
        <f t="shared" si="17"/>
        <v>1078</v>
      </c>
      <c r="BU32" s="174">
        <v>3969</v>
      </c>
      <c r="BV32" s="83">
        <f t="shared" si="18"/>
        <v>27783</v>
      </c>
      <c r="BW32" s="174">
        <v>19</v>
      </c>
      <c r="BX32" s="174">
        <v>19</v>
      </c>
      <c r="BY32" s="174">
        <v>18</v>
      </c>
      <c r="BZ32" s="100">
        <f t="shared" si="10"/>
        <v>1675.3333333333333</v>
      </c>
      <c r="CA32" s="309"/>
      <c r="CB32" s="317"/>
      <c r="CC32" s="99">
        <v>157</v>
      </c>
      <c r="CD32" s="74">
        <f t="shared" si="19"/>
        <v>471</v>
      </c>
      <c r="CE32" s="174">
        <v>160</v>
      </c>
      <c r="CF32" s="74">
        <f t="shared" si="20"/>
        <v>480</v>
      </c>
      <c r="CG32" s="174">
        <v>1344</v>
      </c>
      <c r="CH32" s="74">
        <f t="shared" si="21"/>
        <v>8064</v>
      </c>
      <c r="CI32" s="174">
        <v>10</v>
      </c>
      <c r="CJ32" s="174">
        <v>10</v>
      </c>
      <c r="CK32" s="174">
        <v>10</v>
      </c>
      <c r="CL32" s="100">
        <f t="shared" si="22"/>
        <v>901.5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96</v>
      </c>
      <c r="DB32" s="83">
        <f t="shared" si="27"/>
        <v>336</v>
      </c>
      <c r="DC32" s="174">
        <v>55</v>
      </c>
      <c r="DD32" s="83">
        <f t="shared" si="28"/>
        <v>192.5</v>
      </c>
      <c r="DE32" s="174">
        <v>870</v>
      </c>
      <c r="DF32" s="83">
        <f t="shared" si="29"/>
        <v>6090</v>
      </c>
      <c r="DG32" s="174">
        <v>6</v>
      </c>
      <c r="DH32" s="174">
        <v>6</v>
      </c>
      <c r="DI32" s="174">
        <v>6</v>
      </c>
      <c r="DJ32" s="100">
        <f t="shared" si="30"/>
        <v>1103.0833333333333</v>
      </c>
      <c r="DK32" s="309"/>
      <c r="DL32" s="311"/>
      <c r="DM32" s="102">
        <v>0</v>
      </c>
      <c r="DN32" s="74">
        <f t="shared" si="31"/>
        <v>0</v>
      </c>
      <c r="DO32" s="1">
        <v>80</v>
      </c>
      <c r="DP32" s="74">
        <f t="shared" si="32"/>
        <v>300</v>
      </c>
      <c r="DQ32" s="1">
        <v>389</v>
      </c>
      <c r="DR32" s="74">
        <f t="shared" si="33"/>
        <v>2917.5</v>
      </c>
      <c r="DS32" s="1">
        <v>4</v>
      </c>
      <c r="DT32" s="1">
        <v>4</v>
      </c>
      <c r="DU32" s="110">
        <f t="shared" si="34"/>
        <v>4</v>
      </c>
      <c r="DV32" s="108">
        <f t="shared" si="35"/>
        <v>804.375</v>
      </c>
    </row>
    <row r="33" spans="2:126" ht="19.5" thickBot="1" x14ac:dyDescent="0.35">
      <c r="B33" s="274">
        <v>242</v>
      </c>
      <c r="C33" s="38" t="s">
        <v>24</v>
      </c>
      <c r="D33" s="132">
        <f t="shared" si="11"/>
        <v>42611</v>
      </c>
      <c r="E33" s="144">
        <v>78435</v>
      </c>
      <c r="F33" s="144">
        <v>106925</v>
      </c>
      <c r="G33" s="2">
        <v>45288</v>
      </c>
      <c r="H33" s="170"/>
      <c r="I33" s="171">
        <v>39795</v>
      </c>
      <c r="J33" s="24">
        <f t="shared" si="0"/>
        <v>270443</v>
      </c>
      <c r="K33" s="7">
        <v>5954</v>
      </c>
      <c r="L33" s="7">
        <v>34608.5</v>
      </c>
      <c r="M33" s="23">
        <f t="shared" si="1"/>
        <v>311005.5</v>
      </c>
      <c r="N33" s="47"/>
      <c r="O33" s="48"/>
      <c r="P33" s="8">
        <f t="shared" si="2"/>
        <v>42611</v>
      </c>
      <c r="Q33" s="3">
        <v>386750</v>
      </c>
      <c r="R33" s="3">
        <v>2925</v>
      </c>
      <c r="S33" s="3">
        <v>44012</v>
      </c>
      <c r="T33" s="3"/>
      <c r="U33" s="3"/>
      <c r="V33" s="3"/>
      <c r="W33" s="3"/>
      <c r="X33" s="3"/>
      <c r="Y33" s="3"/>
      <c r="Z33" s="3"/>
      <c r="AA33" s="6"/>
      <c r="AB33" s="3"/>
      <c r="AC33" s="3">
        <v>3000</v>
      </c>
      <c r="AD33" s="3"/>
      <c r="AE33" s="3"/>
      <c r="AF33" s="3"/>
      <c r="AG33" s="3"/>
      <c r="AH33" s="3"/>
      <c r="AI33" s="3"/>
      <c r="AJ33" s="25"/>
      <c r="AK33" s="3"/>
      <c r="AL33" s="53"/>
      <c r="AM33" s="44">
        <f t="shared" si="3"/>
        <v>436687</v>
      </c>
      <c r="AN33" s="9">
        <v>2129.1999999999998</v>
      </c>
      <c r="AO33" s="9">
        <f t="shared" si="4"/>
        <v>311005.5</v>
      </c>
      <c r="AP33" s="49">
        <f>'[2]AGO 16'!$I$33</f>
        <v>28649.75</v>
      </c>
      <c r="AQ33" s="46">
        <f t="shared" si="12"/>
        <v>778471.45</v>
      </c>
      <c r="AS33" s="276">
        <f t="shared" si="5"/>
        <v>242</v>
      </c>
      <c r="AT33" s="5" t="str">
        <f t="shared" si="5"/>
        <v>LUNES</v>
      </c>
      <c r="AU33" s="8">
        <f t="shared" si="5"/>
        <v>42611</v>
      </c>
      <c r="AV33" s="69">
        <f t="shared" si="37"/>
        <v>11205</v>
      </c>
      <c r="AW33" s="69">
        <f t="shared" si="37"/>
        <v>15275</v>
      </c>
      <c r="AX33" s="69">
        <f t="shared" si="7"/>
        <v>7548</v>
      </c>
      <c r="AY33" s="69">
        <f t="shared" si="13"/>
        <v>0</v>
      </c>
      <c r="AZ33" s="157">
        <f t="shared" si="13"/>
        <v>5685</v>
      </c>
      <c r="BA33" s="159">
        <f t="shared" si="8"/>
        <v>39713</v>
      </c>
      <c r="BC33" s="308" t="str">
        <f>C19</f>
        <v>LUNES</v>
      </c>
      <c r="BD33" s="312">
        <f>AU19</f>
        <v>42597</v>
      </c>
      <c r="BE33" s="135">
        <v>1290</v>
      </c>
      <c r="BF33" s="82">
        <f t="shared" si="36"/>
        <v>4515</v>
      </c>
      <c r="BG33" s="79">
        <v>397</v>
      </c>
      <c r="BH33" s="82">
        <f t="shared" si="14"/>
        <v>1389.5</v>
      </c>
      <c r="BI33" s="79">
        <v>6657</v>
      </c>
      <c r="BJ33" s="82">
        <f t="shared" si="15"/>
        <v>46599</v>
      </c>
      <c r="BK33" s="79"/>
      <c r="BL33" s="174">
        <v>31</v>
      </c>
      <c r="BM33" s="174">
        <v>31</v>
      </c>
      <c r="BN33" s="119">
        <f t="shared" si="9"/>
        <v>1693.6612903225807</v>
      </c>
      <c r="BO33" s="308" t="str">
        <f>BC33</f>
        <v>LUNES</v>
      </c>
      <c r="BP33" s="314">
        <f>BD33</f>
        <v>42597</v>
      </c>
      <c r="BQ33" s="99">
        <v>1312</v>
      </c>
      <c r="BR33" s="83">
        <f t="shared" si="16"/>
        <v>4592</v>
      </c>
      <c r="BS33" s="174">
        <v>245</v>
      </c>
      <c r="BT33" s="83">
        <f>BS33*3.5</f>
        <v>857.5</v>
      </c>
      <c r="BU33" s="174">
        <v>7795</v>
      </c>
      <c r="BV33" s="83">
        <f>BU33*7</f>
        <v>54565</v>
      </c>
      <c r="BW33" s="174"/>
      <c r="BX33" s="174">
        <v>27</v>
      </c>
      <c r="BY33" s="174">
        <v>27</v>
      </c>
      <c r="BZ33" s="100">
        <f t="shared" si="10"/>
        <v>2222.7592592592591</v>
      </c>
      <c r="CA33" s="308" t="str">
        <f>BO33</f>
        <v>LUNES</v>
      </c>
      <c r="CB33" s="316">
        <f>BP33</f>
        <v>42597</v>
      </c>
      <c r="CC33" s="99">
        <v>845</v>
      </c>
      <c r="CD33" s="74">
        <f t="shared" si="19"/>
        <v>2535</v>
      </c>
      <c r="CE33" s="174">
        <v>627</v>
      </c>
      <c r="CF33" s="74">
        <f t="shared" si="20"/>
        <v>1881</v>
      </c>
      <c r="CG33" s="174">
        <v>4767</v>
      </c>
      <c r="CH33" s="74">
        <f t="shared" si="21"/>
        <v>28602</v>
      </c>
      <c r="CI33" s="174"/>
      <c r="CJ33" s="174">
        <v>21</v>
      </c>
      <c r="CK33" s="174">
        <v>21</v>
      </c>
      <c r="CL33" s="100">
        <f t="shared" si="22"/>
        <v>1572.2857142857142</v>
      </c>
      <c r="CM33" s="308" t="str">
        <f>CA33</f>
        <v>LUNES</v>
      </c>
      <c r="CN33" s="318">
        <f>CB33</f>
        <v>42597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LUNES</v>
      </c>
      <c r="CZ33" s="306">
        <f>CN33</f>
        <v>42597</v>
      </c>
      <c r="DA33" s="99">
        <v>393</v>
      </c>
      <c r="DB33" s="83">
        <f t="shared" si="27"/>
        <v>1375.5</v>
      </c>
      <c r="DC33" s="174">
        <v>88</v>
      </c>
      <c r="DD33" s="83">
        <f t="shared" si="28"/>
        <v>308</v>
      </c>
      <c r="DE33" s="174">
        <v>2601</v>
      </c>
      <c r="DF33" s="83">
        <f t="shared" si="29"/>
        <v>18207</v>
      </c>
      <c r="DG33" s="174"/>
      <c r="DH33" s="174">
        <v>9</v>
      </c>
      <c r="DI33" s="174">
        <v>9</v>
      </c>
      <c r="DJ33" s="100">
        <f t="shared" si="30"/>
        <v>2210.0555555555557</v>
      </c>
      <c r="DK33" s="308" t="str">
        <f>CY33</f>
        <v>LUNES</v>
      </c>
      <c r="DL33" s="310">
        <f>CZ33</f>
        <v>42597</v>
      </c>
      <c r="DM33" s="102">
        <v>28</v>
      </c>
      <c r="DN33" s="74">
        <f t="shared" si="31"/>
        <v>105</v>
      </c>
      <c r="DO33" s="1">
        <v>126</v>
      </c>
      <c r="DP33" s="74">
        <f t="shared" si="32"/>
        <v>472.5</v>
      </c>
      <c r="DQ33" s="1">
        <v>474</v>
      </c>
      <c r="DR33" s="74">
        <f t="shared" si="33"/>
        <v>3555</v>
      </c>
      <c r="DS33" s="1"/>
      <c r="DT33" s="1">
        <v>3</v>
      </c>
      <c r="DU33" s="110">
        <f t="shared" si="34"/>
        <v>3</v>
      </c>
      <c r="DV33" s="108">
        <f t="shared" si="35"/>
        <v>1377.5</v>
      </c>
    </row>
    <row r="34" spans="2:126" ht="19.5" thickBot="1" x14ac:dyDescent="0.35">
      <c r="B34" s="274">
        <v>243</v>
      </c>
      <c r="C34" s="38" t="s">
        <v>21</v>
      </c>
      <c r="D34" s="132">
        <f t="shared" si="11"/>
        <v>42612</v>
      </c>
      <c r="E34" s="144">
        <v>79317</v>
      </c>
      <c r="F34" s="144">
        <v>110838</v>
      </c>
      <c r="G34" s="2">
        <v>48666</v>
      </c>
      <c r="H34" s="170"/>
      <c r="I34" s="171">
        <v>43491</v>
      </c>
      <c r="J34" s="24">
        <f t="shared" si="0"/>
        <v>282312</v>
      </c>
      <c r="K34" s="7">
        <v>6412.5</v>
      </c>
      <c r="L34" s="7">
        <v>37758</v>
      </c>
      <c r="M34" s="23">
        <f t="shared" si="1"/>
        <v>326482.5</v>
      </c>
      <c r="N34" s="47"/>
      <c r="O34" s="48"/>
      <c r="P34" s="8">
        <f t="shared" si="2"/>
        <v>42612</v>
      </c>
      <c r="Q34" s="3">
        <v>701250</v>
      </c>
      <c r="R34" s="3">
        <v>2691</v>
      </c>
      <c r="S34" s="3">
        <v>86836</v>
      </c>
      <c r="T34" s="3">
        <v>117</v>
      </c>
      <c r="U34" s="3"/>
      <c r="V34" s="3"/>
      <c r="W34" s="3"/>
      <c r="X34" s="3">
        <v>58</v>
      </c>
      <c r="Y34" s="3">
        <v>6036</v>
      </c>
      <c r="Z34" s="3"/>
      <c r="AA34" s="6"/>
      <c r="AB34" s="3"/>
      <c r="AC34" s="3">
        <v>10900</v>
      </c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3"/>
        <v>807888</v>
      </c>
      <c r="AN34" s="9">
        <v>2828.56</v>
      </c>
      <c r="AO34" s="9">
        <f t="shared" si="4"/>
        <v>326482.5</v>
      </c>
      <c r="AP34" s="49">
        <f>'[2]AGO 16'!$I$34</f>
        <v>30931.25</v>
      </c>
      <c r="AQ34" s="162">
        <f t="shared" si="12"/>
        <v>1168130.31</v>
      </c>
      <c r="AS34" s="276">
        <f t="shared" ref="AS34:AU35" si="38">B34</f>
        <v>243</v>
      </c>
      <c r="AT34" s="5" t="str">
        <f t="shared" si="38"/>
        <v>MARTES</v>
      </c>
      <c r="AU34" s="8">
        <f t="shared" si="38"/>
        <v>42612</v>
      </c>
      <c r="AV34" s="69">
        <f t="shared" si="37"/>
        <v>11331</v>
      </c>
      <c r="AW34" s="69">
        <f t="shared" si="37"/>
        <v>15834</v>
      </c>
      <c r="AX34" s="69">
        <f t="shared" si="7"/>
        <v>8111</v>
      </c>
      <c r="AY34" s="69">
        <f t="shared" si="13"/>
        <v>0</v>
      </c>
      <c r="AZ34" s="157">
        <f t="shared" si="13"/>
        <v>6213</v>
      </c>
      <c r="BA34" s="159">
        <f t="shared" si="8"/>
        <v>41489</v>
      </c>
      <c r="BC34" s="309"/>
      <c r="BD34" s="313"/>
      <c r="BE34" s="135">
        <v>1204</v>
      </c>
      <c r="BF34" s="82">
        <f t="shared" si="36"/>
        <v>4214</v>
      </c>
      <c r="BG34" s="79">
        <v>483</v>
      </c>
      <c r="BH34" s="82">
        <f t="shared" si="14"/>
        <v>1690.5</v>
      </c>
      <c r="BI34" s="79">
        <v>7172</v>
      </c>
      <c r="BJ34" s="82">
        <f t="shared" si="15"/>
        <v>50204</v>
      </c>
      <c r="BK34" s="79">
        <v>31</v>
      </c>
      <c r="BL34" s="174">
        <v>30</v>
      </c>
      <c r="BM34" s="174">
        <v>31</v>
      </c>
      <c r="BN34" s="119">
        <f t="shared" si="9"/>
        <v>1809.9516129032259</v>
      </c>
      <c r="BO34" s="309"/>
      <c r="BP34" s="315"/>
      <c r="BQ34" s="99">
        <v>1421</v>
      </c>
      <c r="BR34" s="83">
        <f t="shared" si="16"/>
        <v>4973.5</v>
      </c>
      <c r="BS34" s="174">
        <v>375</v>
      </c>
      <c r="BT34" s="83">
        <f>BS34*3.5</f>
        <v>1312.5</v>
      </c>
      <c r="BU34" s="174">
        <v>8387</v>
      </c>
      <c r="BV34" s="83">
        <f>BU34*7</f>
        <v>58709</v>
      </c>
      <c r="BW34" s="174">
        <v>27</v>
      </c>
      <c r="BX34" s="174">
        <v>26</v>
      </c>
      <c r="BY34" s="174">
        <v>27</v>
      </c>
      <c r="BZ34" s="100">
        <f t="shared" si="10"/>
        <v>2407.2222222222222</v>
      </c>
      <c r="CA34" s="309"/>
      <c r="CB34" s="317"/>
      <c r="CC34" s="99">
        <v>678</v>
      </c>
      <c r="CD34" s="74">
        <f t="shared" si="19"/>
        <v>2034</v>
      </c>
      <c r="CE34" s="174">
        <v>246</v>
      </c>
      <c r="CF34" s="74">
        <f t="shared" si="20"/>
        <v>738</v>
      </c>
      <c r="CG34" s="174">
        <v>3592</v>
      </c>
      <c r="CH34" s="74">
        <f t="shared" si="21"/>
        <v>21552</v>
      </c>
      <c r="CI34" s="174">
        <v>19</v>
      </c>
      <c r="CJ34" s="174">
        <v>13</v>
      </c>
      <c r="CK34" s="174">
        <v>21</v>
      </c>
      <c r="CL34" s="100">
        <f t="shared" si="22"/>
        <v>1158.2857142857142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364</v>
      </c>
      <c r="DB34" s="83">
        <f t="shared" si="27"/>
        <v>1274</v>
      </c>
      <c r="DC34" s="174">
        <v>136</v>
      </c>
      <c r="DD34" s="83">
        <f t="shared" si="28"/>
        <v>476</v>
      </c>
      <c r="DE34" s="174">
        <v>2662</v>
      </c>
      <c r="DF34" s="83">
        <f t="shared" si="29"/>
        <v>18634</v>
      </c>
      <c r="DG34" s="174">
        <v>9</v>
      </c>
      <c r="DH34" s="174">
        <v>8</v>
      </c>
      <c r="DI34" s="174">
        <v>9</v>
      </c>
      <c r="DJ34" s="100">
        <f t="shared" si="30"/>
        <v>2264.8888888888887</v>
      </c>
      <c r="DK34" s="309"/>
      <c r="DL34" s="311"/>
      <c r="DM34" s="102">
        <v>9</v>
      </c>
      <c r="DN34" s="74">
        <f t="shared" si="31"/>
        <v>33.75</v>
      </c>
      <c r="DO34" s="1">
        <v>258</v>
      </c>
      <c r="DP34" s="74">
        <f t="shared" si="32"/>
        <v>967.5</v>
      </c>
      <c r="DQ34" s="1">
        <v>581</v>
      </c>
      <c r="DR34" s="74">
        <f t="shared" si="33"/>
        <v>4357.5</v>
      </c>
      <c r="DS34" s="1">
        <v>4</v>
      </c>
      <c r="DT34" s="1">
        <v>4</v>
      </c>
      <c r="DU34" s="110">
        <f t="shared" si="34"/>
        <v>4</v>
      </c>
      <c r="DV34" s="108">
        <f t="shared" si="35"/>
        <v>1339.6875</v>
      </c>
    </row>
    <row r="35" spans="2:126" ht="19.5" thickBot="1" x14ac:dyDescent="0.35">
      <c r="B35" s="274">
        <v>244</v>
      </c>
      <c r="C35" s="38" t="s">
        <v>23</v>
      </c>
      <c r="D35" s="132">
        <f t="shared" si="11"/>
        <v>42613</v>
      </c>
      <c r="E35" s="145">
        <v>83279</v>
      </c>
      <c r="F35" s="145">
        <v>116347</v>
      </c>
      <c r="G35" s="28">
        <v>46278</v>
      </c>
      <c r="H35" s="172"/>
      <c r="I35" s="173">
        <v>43694</v>
      </c>
      <c r="J35" s="24">
        <f t="shared" si="0"/>
        <v>289598</v>
      </c>
      <c r="K35" s="22">
        <v>5656.5</v>
      </c>
      <c r="L35" s="22">
        <v>40748</v>
      </c>
      <c r="M35" s="23">
        <f t="shared" si="1"/>
        <v>336002.5</v>
      </c>
      <c r="N35" s="47"/>
      <c r="O35" s="48"/>
      <c r="P35" s="8">
        <f t="shared" si="2"/>
        <v>42613</v>
      </c>
      <c r="Q35" s="29">
        <v>582000</v>
      </c>
      <c r="R35" s="29">
        <v>3159</v>
      </c>
      <c r="S35" s="29">
        <v>79132</v>
      </c>
      <c r="T35" s="29"/>
      <c r="U35" s="29"/>
      <c r="V35" s="29"/>
      <c r="W35" s="29"/>
      <c r="X35" s="29">
        <v>58</v>
      </c>
      <c r="Y35" s="29">
        <v>6036</v>
      </c>
      <c r="Z35" s="29"/>
      <c r="AA35" s="30"/>
      <c r="AB35" s="29">
        <v>350</v>
      </c>
      <c r="AC35" s="29">
        <v>11200</v>
      </c>
      <c r="AD35" s="29"/>
      <c r="AE35" s="29"/>
      <c r="AF35" s="29"/>
      <c r="AG35" s="29"/>
      <c r="AH35" s="29"/>
      <c r="AI35" s="29"/>
      <c r="AJ35" s="31"/>
      <c r="AK35" s="56"/>
      <c r="AL35" s="54">
        <v>6036</v>
      </c>
      <c r="AM35" s="44">
        <f t="shared" si="3"/>
        <v>687971</v>
      </c>
      <c r="AN35" s="45">
        <v>300</v>
      </c>
      <c r="AO35" s="9">
        <f t="shared" si="4"/>
        <v>336002.5</v>
      </c>
      <c r="AP35" s="49">
        <f>'[2]AGO 16'!$I$35</f>
        <v>88425.75</v>
      </c>
      <c r="AQ35" s="60">
        <f t="shared" si="12"/>
        <v>1112699.25</v>
      </c>
      <c r="AS35" s="276">
        <f t="shared" si="38"/>
        <v>244</v>
      </c>
      <c r="AT35" s="5" t="str">
        <f t="shared" si="38"/>
        <v>MIÉRCOLES</v>
      </c>
      <c r="AU35" s="8">
        <f t="shared" si="38"/>
        <v>42613</v>
      </c>
      <c r="AV35" s="69">
        <f t="shared" si="37"/>
        <v>11897</v>
      </c>
      <c r="AW35" s="69">
        <f t="shared" si="37"/>
        <v>16621</v>
      </c>
      <c r="AX35" s="69">
        <f t="shared" si="7"/>
        <v>7713</v>
      </c>
      <c r="AY35" s="69">
        <f>H35/7</f>
        <v>0</v>
      </c>
      <c r="AZ35" s="157">
        <f>I35/7</f>
        <v>6242</v>
      </c>
      <c r="BA35" s="160">
        <f t="shared" si="8"/>
        <v>42473</v>
      </c>
      <c r="BC35" s="308" t="str">
        <f>C20</f>
        <v>MARTES</v>
      </c>
      <c r="BD35" s="312">
        <f>AU20</f>
        <v>42598</v>
      </c>
      <c r="BE35" s="135">
        <v>1500</v>
      </c>
      <c r="BF35" s="82">
        <f t="shared" si="36"/>
        <v>5250</v>
      </c>
      <c r="BG35" s="79">
        <v>377</v>
      </c>
      <c r="BH35" s="82">
        <f t="shared" si="14"/>
        <v>1319.5</v>
      </c>
      <c r="BI35" s="79">
        <v>6673</v>
      </c>
      <c r="BJ35" s="82">
        <f t="shared" si="15"/>
        <v>46711</v>
      </c>
      <c r="BK35" s="79"/>
      <c r="BL35" s="174">
        <v>31</v>
      </c>
      <c r="BM35" s="174">
        <v>32</v>
      </c>
      <c r="BN35" s="119">
        <f t="shared" si="9"/>
        <v>1665.015625</v>
      </c>
      <c r="BO35" s="308" t="str">
        <f>BC35</f>
        <v>MARTES</v>
      </c>
      <c r="BP35" s="314">
        <f>BD35</f>
        <v>42598</v>
      </c>
      <c r="BQ35" s="99">
        <v>1400</v>
      </c>
      <c r="BR35" s="83">
        <f t="shared" si="16"/>
        <v>4900</v>
      </c>
      <c r="BS35" s="174">
        <v>279</v>
      </c>
      <c r="BT35" s="83">
        <f t="shared" ref="BT35:BT67" si="39">BS35*3.5</f>
        <v>976.5</v>
      </c>
      <c r="BU35" s="174">
        <v>7787</v>
      </c>
      <c r="BV35" s="83">
        <f t="shared" ref="BV35:BV67" si="40">BU35*7</f>
        <v>54509</v>
      </c>
      <c r="BW35" s="174"/>
      <c r="BX35" s="174">
        <v>26</v>
      </c>
      <c r="BY35" s="174">
        <v>29</v>
      </c>
      <c r="BZ35" s="100">
        <f t="shared" si="10"/>
        <v>2082.2586206896553</v>
      </c>
      <c r="CA35" s="308" t="str">
        <f>BO35</f>
        <v>MARTES</v>
      </c>
      <c r="CB35" s="316">
        <f>BP35</f>
        <v>42598</v>
      </c>
      <c r="CC35" s="99">
        <v>1068</v>
      </c>
      <c r="CD35" s="74">
        <f t="shared" si="19"/>
        <v>3204</v>
      </c>
      <c r="CE35" s="174">
        <v>495</v>
      </c>
      <c r="CF35" s="74">
        <f t="shared" si="20"/>
        <v>1485</v>
      </c>
      <c r="CG35" s="174">
        <v>4512</v>
      </c>
      <c r="CH35" s="74">
        <f t="shared" si="21"/>
        <v>27072</v>
      </c>
      <c r="CI35" s="174"/>
      <c r="CJ35" s="174">
        <v>19</v>
      </c>
      <c r="CK35" s="174">
        <v>19</v>
      </c>
      <c r="CL35" s="100">
        <f t="shared" si="22"/>
        <v>1671.6315789473683</v>
      </c>
      <c r="CM35" s="308" t="str">
        <f>CA35</f>
        <v>MARTES</v>
      </c>
      <c r="CN35" s="318">
        <f>CB35</f>
        <v>42598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MARTES</v>
      </c>
      <c r="CZ35" s="306">
        <f>CN35</f>
        <v>42598</v>
      </c>
      <c r="DA35" s="99">
        <v>442</v>
      </c>
      <c r="DB35" s="83">
        <f t="shared" si="27"/>
        <v>1547</v>
      </c>
      <c r="DC35" s="174">
        <v>53</v>
      </c>
      <c r="DD35" s="83">
        <f t="shared" si="28"/>
        <v>185.5</v>
      </c>
      <c r="DE35" s="174">
        <v>2526</v>
      </c>
      <c r="DF35" s="83">
        <f t="shared" si="29"/>
        <v>17682</v>
      </c>
      <c r="DG35" s="174"/>
      <c r="DH35" s="174">
        <v>8</v>
      </c>
      <c r="DI35" s="174">
        <v>8</v>
      </c>
      <c r="DJ35" s="100">
        <f t="shared" si="30"/>
        <v>2426.8125</v>
      </c>
      <c r="DK35" s="308" t="str">
        <f>CY35</f>
        <v>MARTES</v>
      </c>
      <c r="DL35" s="310">
        <f>CZ35</f>
        <v>42598</v>
      </c>
      <c r="DM35" s="102">
        <v>21</v>
      </c>
      <c r="DN35" s="74">
        <f t="shared" si="31"/>
        <v>78.75</v>
      </c>
      <c r="DO35" s="1">
        <v>292</v>
      </c>
      <c r="DP35" s="74">
        <f t="shared" si="32"/>
        <v>1095</v>
      </c>
      <c r="DQ35" s="1">
        <v>611</v>
      </c>
      <c r="DR35" s="74">
        <f t="shared" si="33"/>
        <v>4582.5</v>
      </c>
      <c r="DS35" s="1"/>
      <c r="DT35" s="1">
        <v>4</v>
      </c>
      <c r="DU35" s="110">
        <f t="shared" si="34"/>
        <v>4</v>
      </c>
      <c r="DV35" s="108">
        <f t="shared" si="35"/>
        <v>1439.0625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1">SUM(E5:E35)</f>
        <v>2372041</v>
      </c>
      <c r="F36" s="260">
        <f t="shared" si="41"/>
        <v>3033450</v>
      </c>
      <c r="G36" s="261">
        <f t="shared" si="41"/>
        <v>1180878</v>
      </c>
      <c r="H36" s="262">
        <f t="shared" si="41"/>
        <v>0</v>
      </c>
      <c r="I36" s="263">
        <f t="shared" si="41"/>
        <v>1073534</v>
      </c>
      <c r="J36" s="264">
        <f t="shared" si="41"/>
        <v>7659903</v>
      </c>
      <c r="K36" s="279">
        <f t="shared" si="41"/>
        <v>218097.5</v>
      </c>
      <c r="L36" s="280">
        <f t="shared" si="41"/>
        <v>738223.5</v>
      </c>
      <c r="M36" s="265">
        <f t="shared" si="41"/>
        <v>8616224</v>
      </c>
      <c r="N36" s="21"/>
      <c r="P36" s="13"/>
      <c r="Q36" s="32">
        <f t="shared" ref="Q36:AP36" si="42">SUM(Q5:Q35)</f>
        <v>3872830</v>
      </c>
      <c r="R36" s="33">
        <f t="shared" si="42"/>
        <v>57915</v>
      </c>
      <c r="S36" s="33">
        <f t="shared" si="42"/>
        <v>382354</v>
      </c>
      <c r="T36" s="33">
        <f t="shared" si="42"/>
        <v>585</v>
      </c>
      <c r="U36" s="33">
        <f t="shared" si="42"/>
        <v>150410</v>
      </c>
      <c r="V36" s="33">
        <f t="shared" si="42"/>
        <v>0</v>
      </c>
      <c r="W36" s="33">
        <f t="shared" si="42"/>
        <v>1740</v>
      </c>
      <c r="X36" s="33">
        <f t="shared" si="42"/>
        <v>1334</v>
      </c>
      <c r="Y36" s="33">
        <f t="shared" si="42"/>
        <v>30180</v>
      </c>
      <c r="Z36" s="33">
        <f t="shared" si="42"/>
        <v>0</v>
      </c>
      <c r="AA36" s="34">
        <f t="shared" si="42"/>
        <v>0</v>
      </c>
      <c r="AB36" s="33">
        <f t="shared" si="42"/>
        <v>8050</v>
      </c>
      <c r="AC36" s="33">
        <f t="shared" si="42"/>
        <v>45700</v>
      </c>
      <c r="AD36" s="33">
        <f t="shared" si="42"/>
        <v>0</v>
      </c>
      <c r="AE36" s="33">
        <f t="shared" si="42"/>
        <v>0</v>
      </c>
      <c r="AF36" s="33">
        <f t="shared" si="42"/>
        <v>260</v>
      </c>
      <c r="AG36" s="33">
        <f t="shared" si="42"/>
        <v>0</v>
      </c>
      <c r="AH36" s="33">
        <f t="shared" si="42"/>
        <v>0</v>
      </c>
      <c r="AI36" s="33">
        <f t="shared" si="42"/>
        <v>0</v>
      </c>
      <c r="AJ36" s="33">
        <f t="shared" si="42"/>
        <v>0</v>
      </c>
      <c r="AK36" s="33">
        <f t="shared" si="42"/>
        <v>0</v>
      </c>
      <c r="AL36" s="165">
        <f t="shared" si="42"/>
        <v>187116</v>
      </c>
      <c r="AM36" s="251">
        <f t="shared" si="42"/>
        <v>4738474</v>
      </c>
      <c r="AN36" s="246">
        <f t="shared" si="42"/>
        <v>21272.77</v>
      </c>
      <c r="AO36" s="250">
        <f t="shared" si="42"/>
        <v>8616224</v>
      </c>
      <c r="AP36" s="257">
        <f t="shared" si="42"/>
        <v>380008</v>
      </c>
      <c r="AQ36" s="252">
        <f>SUM(AQ5:AQ35)</f>
        <v>13755978.77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1293</v>
      </c>
      <c r="BF36" s="82">
        <f t="shared" si="36"/>
        <v>4525.5</v>
      </c>
      <c r="BG36" s="79">
        <v>615</v>
      </c>
      <c r="BH36" s="82">
        <f t="shared" si="14"/>
        <v>2152.5</v>
      </c>
      <c r="BI36" s="79">
        <v>7208</v>
      </c>
      <c r="BJ36" s="82">
        <f t="shared" si="15"/>
        <v>50456</v>
      </c>
      <c r="BK36" s="79">
        <v>34</v>
      </c>
      <c r="BL36" s="69">
        <v>33</v>
      </c>
      <c r="BM36" s="69">
        <v>32</v>
      </c>
      <c r="BN36" s="119">
        <f t="shared" si="9"/>
        <v>1785.4375</v>
      </c>
      <c r="BO36" s="309"/>
      <c r="BP36" s="315"/>
      <c r="BQ36" s="107">
        <v>1495</v>
      </c>
      <c r="BR36" s="83">
        <f t="shared" si="16"/>
        <v>5232.5</v>
      </c>
      <c r="BS36" s="174">
        <v>428</v>
      </c>
      <c r="BT36" s="83">
        <f t="shared" si="39"/>
        <v>1498</v>
      </c>
      <c r="BU36" s="174">
        <v>8431</v>
      </c>
      <c r="BV36" s="83">
        <f t="shared" si="40"/>
        <v>59017</v>
      </c>
      <c r="BW36" s="174">
        <v>29</v>
      </c>
      <c r="BX36" s="174">
        <v>30</v>
      </c>
      <c r="BY36" s="174">
        <v>29</v>
      </c>
      <c r="BZ36" s="100">
        <f t="shared" si="10"/>
        <v>2267.155172413793</v>
      </c>
      <c r="CA36" s="309"/>
      <c r="CB36" s="317"/>
      <c r="CC36" s="99">
        <v>839</v>
      </c>
      <c r="CD36" s="74">
        <f t="shared" si="19"/>
        <v>2517</v>
      </c>
      <c r="CE36" s="174">
        <v>312</v>
      </c>
      <c r="CF36" s="74">
        <f t="shared" si="20"/>
        <v>936</v>
      </c>
      <c r="CG36" s="174">
        <v>3541</v>
      </c>
      <c r="CH36" s="74">
        <f t="shared" si="21"/>
        <v>21246</v>
      </c>
      <c r="CI36" s="174">
        <v>18</v>
      </c>
      <c r="CJ36" s="174">
        <v>14</v>
      </c>
      <c r="CK36" s="174">
        <v>19</v>
      </c>
      <c r="CL36" s="100">
        <f t="shared" si="22"/>
        <v>1299.9473684210527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346</v>
      </c>
      <c r="DB36" s="83">
        <f t="shared" si="27"/>
        <v>1211</v>
      </c>
      <c r="DC36" s="174">
        <v>117</v>
      </c>
      <c r="DD36" s="83">
        <f t="shared" si="28"/>
        <v>409.5</v>
      </c>
      <c r="DE36" s="174">
        <v>2699</v>
      </c>
      <c r="DF36" s="83">
        <f t="shared" si="29"/>
        <v>18893</v>
      </c>
      <c r="DG36" s="174">
        <v>10</v>
      </c>
      <c r="DH36" s="174">
        <v>9</v>
      </c>
      <c r="DI36" s="174">
        <v>8</v>
      </c>
      <c r="DJ36" s="100">
        <f t="shared" si="30"/>
        <v>2564.1875</v>
      </c>
      <c r="DK36" s="309"/>
      <c r="DL36" s="311"/>
      <c r="DM36" s="102">
        <v>18</v>
      </c>
      <c r="DN36" s="74">
        <f t="shared" si="31"/>
        <v>67.5</v>
      </c>
      <c r="DO36" s="1">
        <v>228</v>
      </c>
      <c r="DP36" s="74">
        <f t="shared" si="32"/>
        <v>855</v>
      </c>
      <c r="DQ36" s="1">
        <v>607</v>
      </c>
      <c r="DR36" s="74">
        <f t="shared" si="33"/>
        <v>4552.5</v>
      </c>
      <c r="DS36" s="1">
        <v>4</v>
      </c>
      <c r="DT36" s="1">
        <v>4</v>
      </c>
      <c r="DU36" s="110">
        <f t="shared" si="34"/>
        <v>4</v>
      </c>
      <c r="DV36" s="108">
        <f t="shared" si="35"/>
        <v>1368.75</v>
      </c>
    </row>
    <row r="37" spans="2:126" ht="20.25" thickTop="1" thickBot="1" x14ac:dyDescent="0.3">
      <c r="G37" s="51">
        <f>E36+F36+G36</f>
        <v>6586369</v>
      </c>
      <c r="I37" s="51">
        <f>H36+I36</f>
        <v>1073534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15157.77</v>
      </c>
      <c r="AO37" s="214">
        <f>AO36-M36</f>
        <v>0</v>
      </c>
      <c r="AP37" s="214">
        <f>AP36-'[2]AGO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196813</v>
      </c>
      <c r="AY37" s="215"/>
      <c r="AZ37" s="216"/>
      <c r="BA37" s="217">
        <f>SUM(AV37:AZ37)</f>
        <v>196813</v>
      </c>
      <c r="BC37" s="308" t="str">
        <f>C21</f>
        <v>MIÉRCOLES</v>
      </c>
      <c r="BD37" s="312">
        <f>AU21</f>
        <v>42599</v>
      </c>
      <c r="BE37" s="135">
        <v>1679</v>
      </c>
      <c r="BF37" s="82">
        <f t="shared" si="36"/>
        <v>5876.5</v>
      </c>
      <c r="BG37" s="79">
        <v>410</v>
      </c>
      <c r="BH37" s="82">
        <f t="shared" si="14"/>
        <v>1435</v>
      </c>
      <c r="BI37" s="79">
        <v>6531</v>
      </c>
      <c r="BJ37" s="82">
        <f t="shared" si="15"/>
        <v>45717</v>
      </c>
      <c r="BK37" s="79"/>
      <c r="BL37" s="174">
        <v>32</v>
      </c>
      <c r="BM37" s="174">
        <v>34</v>
      </c>
      <c r="BN37" s="119">
        <f t="shared" si="9"/>
        <v>1559.6617647058824</v>
      </c>
      <c r="BO37" s="308" t="str">
        <f>BC37</f>
        <v>MIÉRCOLES</v>
      </c>
      <c r="BP37" s="314">
        <f>BD37</f>
        <v>42599</v>
      </c>
      <c r="BQ37" s="99">
        <v>1627</v>
      </c>
      <c r="BR37" s="83">
        <f t="shared" si="16"/>
        <v>5694.5</v>
      </c>
      <c r="BS37" s="174">
        <v>269</v>
      </c>
      <c r="BT37" s="83">
        <f t="shared" si="39"/>
        <v>941.5</v>
      </c>
      <c r="BU37" s="174">
        <v>8234</v>
      </c>
      <c r="BV37" s="83">
        <f t="shared" si="40"/>
        <v>57638</v>
      </c>
      <c r="BW37" s="174"/>
      <c r="BX37" s="174">
        <v>29</v>
      </c>
      <c r="BY37" s="174">
        <v>28</v>
      </c>
      <c r="BZ37" s="100">
        <f t="shared" si="10"/>
        <v>2295.5</v>
      </c>
      <c r="CA37" s="308" t="str">
        <f>BO37</f>
        <v>MIÉRCOLES</v>
      </c>
      <c r="CB37" s="316">
        <f>BP37</f>
        <v>42599</v>
      </c>
      <c r="CC37" s="99">
        <v>1368</v>
      </c>
      <c r="CD37" s="74">
        <f t="shared" si="19"/>
        <v>4104</v>
      </c>
      <c r="CE37" s="174">
        <v>382</v>
      </c>
      <c r="CF37" s="74">
        <f t="shared" si="20"/>
        <v>1146</v>
      </c>
      <c r="CG37" s="174">
        <v>4724</v>
      </c>
      <c r="CH37" s="74">
        <f t="shared" si="21"/>
        <v>28344</v>
      </c>
      <c r="CI37" s="174"/>
      <c r="CJ37" s="174">
        <v>20</v>
      </c>
      <c r="CK37" s="174">
        <v>20</v>
      </c>
      <c r="CL37" s="100">
        <f t="shared" si="22"/>
        <v>1679.7</v>
      </c>
      <c r="CM37" s="308" t="str">
        <f>CA37</f>
        <v>MIÉRCOLES</v>
      </c>
      <c r="CN37" s="318">
        <f>CB37</f>
        <v>42599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MIÉRCOLES</v>
      </c>
      <c r="CZ37" s="306">
        <f>CN37</f>
        <v>42599</v>
      </c>
      <c r="DA37" s="99">
        <v>496</v>
      </c>
      <c r="DB37" s="83">
        <f t="shared" si="27"/>
        <v>1736</v>
      </c>
      <c r="DC37" s="174">
        <v>80</v>
      </c>
      <c r="DD37" s="83">
        <f t="shared" si="28"/>
        <v>280</v>
      </c>
      <c r="DE37" s="174">
        <v>2748</v>
      </c>
      <c r="DF37" s="83">
        <f t="shared" si="29"/>
        <v>19236</v>
      </c>
      <c r="DG37" s="174"/>
      <c r="DH37" s="174">
        <v>11</v>
      </c>
      <c r="DI37" s="174">
        <v>11</v>
      </c>
      <c r="DJ37" s="100">
        <f t="shared" si="30"/>
        <v>1932</v>
      </c>
      <c r="DK37" s="308" t="str">
        <f>CY37</f>
        <v>MIÉRCOLES</v>
      </c>
      <c r="DL37" s="310">
        <f>CZ37</f>
        <v>42599</v>
      </c>
      <c r="DM37" s="102">
        <v>12</v>
      </c>
      <c r="DN37" s="74">
        <f t="shared" si="31"/>
        <v>45</v>
      </c>
      <c r="DO37" s="1">
        <v>138</v>
      </c>
      <c r="DP37" s="74">
        <f t="shared" si="32"/>
        <v>517.5</v>
      </c>
      <c r="DQ37" s="1">
        <v>417</v>
      </c>
      <c r="DR37" s="74">
        <f t="shared" si="33"/>
        <v>3127.5</v>
      </c>
      <c r="DS37" s="1"/>
      <c r="DT37" s="1">
        <v>4</v>
      </c>
      <c r="DU37" s="110">
        <f t="shared" si="34"/>
        <v>4</v>
      </c>
      <c r="DV37" s="108">
        <f t="shared" si="35"/>
        <v>922.5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268" t="s">
        <v>77</v>
      </c>
      <c r="AN38" s="267">
        <f>[3]AGO!$I$40</f>
        <v>6115</v>
      </c>
      <c r="AP38" s="266" t="s">
        <v>141</v>
      </c>
      <c r="AQ38" s="248">
        <f>AQ36-AP36</f>
        <v>13375970.77</v>
      </c>
      <c r="AS38" s="152" t="s">
        <v>79</v>
      </c>
      <c r="AT38" s="150"/>
      <c r="AU38" s="150"/>
      <c r="AV38" s="151">
        <f>SUM(AV5:AV37)</f>
        <v>338863</v>
      </c>
      <c r="AW38" s="151">
        <f>SUM(AW5:AW37)</f>
        <v>433350</v>
      </c>
      <c r="AX38" s="151"/>
      <c r="AY38" s="151">
        <f>SUM(AY5:AY37)</f>
        <v>0</v>
      </c>
      <c r="AZ38" s="151">
        <f>SUM(AZ5:AZ37)</f>
        <v>153362</v>
      </c>
      <c r="BA38" s="164">
        <f t="shared" ref="BA38:BA42" si="43">SUM(AV38:AZ38)</f>
        <v>925575</v>
      </c>
      <c r="BC38" s="309"/>
      <c r="BD38" s="313"/>
      <c r="BE38" s="135">
        <v>1394</v>
      </c>
      <c r="BF38" s="82">
        <f t="shared" si="36"/>
        <v>4879</v>
      </c>
      <c r="BG38" s="79">
        <v>489</v>
      </c>
      <c r="BH38" s="82">
        <f t="shared" si="14"/>
        <v>1711.5</v>
      </c>
      <c r="BI38" s="79">
        <v>6913</v>
      </c>
      <c r="BJ38" s="82">
        <f t="shared" si="15"/>
        <v>48391</v>
      </c>
      <c r="BK38" s="79">
        <v>33</v>
      </c>
      <c r="BL38" s="174">
        <v>31</v>
      </c>
      <c r="BM38" s="174">
        <v>34</v>
      </c>
      <c r="BN38" s="119">
        <f t="shared" si="9"/>
        <v>1617.1029411764705</v>
      </c>
      <c r="BO38" s="309"/>
      <c r="BP38" s="315"/>
      <c r="BQ38" s="99">
        <v>1317</v>
      </c>
      <c r="BR38" s="83">
        <f t="shared" si="16"/>
        <v>4609.5</v>
      </c>
      <c r="BS38" s="174">
        <v>439</v>
      </c>
      <c r="BT38" s="83">
        <f t="shared" si="39"/>
        <v>1536.5</v>
      </c>
      <c r="BU38" s="174">
        <v>8009</v>
      </c>
      <c r="BV38" s="83">
        <f t="shared" si="40"/>
        <v>56063</v>
      </c>
      <c r="BW38" s="174">
        <v>29</v>
      </c>
      <c r="BX38" s="174">
        <v>28</v>
      </c>
      <c r="BY38" s="174">
        <v>28</v>
      </c>
      <c r="BZ38" s="100">
        <f t="shared" si="10"/>
        <v>2221.75</v>
      </c>
      <c r="CA38" s="309"/>
      <c r="CB38" s="317"/>
      <c r="CC38" s="99">
        <v>954</v>
      </c>
      <c r="CD38" s="74">
        <f t="shared" si="19"/>
        <v>2862</v>
      </c>
      <c r="CE38" s="174">
        <v>244</v>
      </c>
      <c r="CF38" s="74">
        <f t="shared" si="20"/>
        <v>732</v>
      </c>
      <c r="CG38" s="174">
        <v>3407</v>
      </c>
      <c r="CH38" s="74">
        <f t="shared" si="21"/>
        <v>20442</v>
      </c>
      <c r="CI38" s="174">
        <v>21</v>
      </c>
      <c r="CJ38" s="174">
        <v>15</v>
      </c>
      <c r="CK38" s="174">
        <v>20</v>
      </c>
      <c r="CL38" s="100">
        <f t="shared" si="22"/>
        <v>1201.8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404</v>
      </c>
      <c r="DB38" s="83">
        <f t="shared" si="27"/>
        <v>1414</v>
      </c>
      <c r="DC38" s="174">
        <v>78</v>
      </c>
      <c r="DD38" s="83">
        <f t="shared" si="28"/>
        <v>273</v>
      </c>
      <c r="DE38" s="174">
        <v>2714</v>
      </c>
      <c r="DF38" s="83">
        <f t="shared" si="29"/>
        <v>18998</v>
      </c>
      <c r="DG38" s="174">
        <v>12</v>
      </c>
      <c r="DH38" s="174">
        <v>11</v>
      </c>
      <c r="DI38" s="174">
        <v>11</v>
      </c>
      <c r="DJ38" s="100">
        <f t="shared" si="30"/>
        <v>1880.4545454545455</v>
      </c>
      <c r="DK38" s="309"/>
      <c r="DL38" s="311"/>
      <c r="DM38" s="102">
        <v>3</v>
      </c>
      <c r="DN38" s="74">
        <f t="shared" si="31"/>
        <v>11.25</v>
      </c>
      <c r="DO38" s="1">
        <v>164</v>
      </c>
      <c r="DP38" s="74">
        <f t="shared" si="32"/>
        <v>615</v>
      </c>
      <c r="DQ38" s="1">
        <v>482</v>
      </c>
      <c r="DR38" s="74">
        <f t="shared" si="33"/>
        <v>3615</v>
      </c>
      <c r="DS38" s="1">
        <v>4</v>
      </c>
      <c r="DT38" s="1">
        <v>3</v>
      </c>
      <c r="DU38" s="110">
        <f t="shared" si="34"/>
        <v>3</v>
      </c>
      <c r="DV38" s="108">
        <f t="shared" si="35"/>
        <v>1413.75</v>
      </c>
    </row>
    <row r="39" spans="2:126" ht="19.5" thickBot="1" x14ac:dyDescent="0.3">
      <c r="F39">
        <f>F37*70</f>
        <v>0</v>
      </c>
      <c r="G39">
        <f>G37*630</f>
        <v>4149412470</v>
      </c>
      <c r="H39">
        <f>H5+H11+H12+H18+H19+H25+H26+H32+H33</f>
        <v>0</v>
      </c>
      <c r="I39">
        <f>I5+I11+I12+I18+I19+I25+I26+I32+I33</f>
        <v>224084</v>
      </c>
      <c r="J39">
        <f>SUM(H39:I39)</f>
        <v>224084</v>
      </c>
      <c r="K39">
        <f>K5+K11+K12+K18+K19+K25+K26+K32+K33</f>
        <v>56481.5</v>
      </c>
      <c r="L39">
        <f>L5+L11+L12+L18+L19+L25+L26+L32+L33</f>
        <v>162744.5</v>
      </c>
      <c r="AS39" s="334" t="s">
        <v>87</v>
      </c>
      <c r="AT39" s="335"/>
      <c r="AU39" s="335"/>
      <c r="AV39" s="215"/>
      <c r="AW39" s="215"/>
      <c r="AX39" s="215">
        <f>'[4]AGO 16'!$D$37</f>
        <v>45416</v>
      </c>
      <c r="AY39" s="215"/>
      <c r="AZ39" s="216"/>
      <c r="BA39" s="217">
        <f t="shared" si="43"/>
        <v>45416</v>
      </c>
      <c r="BC39" s="308" t="str">
        <f>C22</f>
        <v>JUEVES</v>
      </c>
      <c r="BD39" s="312">
        <f>AU22</f>
        <v>42600</v>
      </c>
      <c r="BE39" s="135">
        <v>1503</v>
      </c>
      <c r="BF39" s="82">
        <f t="shared" si="36"/>
        <v>5260.5</v>
      </c>
      <c r="BG39" s="79">
        <v>459</v>
      </c>
      <c r="BH39" s="82">
        <f t="shared" si="14"/>
        <v>1606.5</v>
      </c>
      <c r="BI39" s="79">
        <v>6239</v>
      </c>
      <c r="BJ39" s="82">
        <f t="shared" si="15"/>
        <v>43673</v>
      </c>
      <c r="BK39" s="79"/>
      <c r="BL39" s="174">
        <v>27</v>
      </c>
      <c r="BM39" s="174">
        <v>27</v>
      </c>
      <c r="BN39" s="119">
        <f t="shared" si="9"/>
        <v>1871.851851851852</v>
      </c>
      <c r="BO39" s="308" t="str">
        <f>BC39</f>
        <v>JUEVES</v>
      </c>
      <c r="BP39" s="314">
        <f>BD39</f>
        <v>42600</v>
      </c>
      <c r="BQ39" s="99">
        <v>1588</v>
      </c>
      <c r="BR39" s="83">
        <f t="shared" si="16"/>
        <v>5558</v>
      </c>
      <c r="BS39" s="174">
        <v>277</v>
      </c>
      <c r="BT39" s="83">
        <f t="shared" si="39"/>
        <v>969.5</v>
      </c>
      <c r="BU39" s="174">
        <v>7579</v>
      </c>
      <c r="BV39" s="83">
        <f t="shared" si="40"/>
        <v>53053</v>
      </c>
      <c r="BW39" s="174"/>
      <c r="BX39" s="174">
        <v>30</v>
      </c>
      <c r="BY39" s="174">
        <v>30</v>
      </c>
      <c r="BZ39" s="100">
        <f t="shared" si="10"/>
        <v>1986.0166666666667</v>
      </c>
      <c r="CA39" s="308" t="str">
        <f>BO39</f>
        <v>JUEVES</v>
      </c>
      <c r="CB39" s="316">
        <f>BP39</f>
        <v>42600</v>
      </c>
      <c r="CC39" s="99">
        <v>1268</v>
      </c>
      <c r="CD39" s="74">
        <f t="shared" si="19"/>
        <v>3804</v>
      </c>
      <c r="CE39" s="174">
        <v>369</v>
      </c>
      <c r="CF39" s="74">
        <f t="shared" si="20"/>
        <v>1107</v>
      </c>
      <c r="CG39" s="174">
        <v>4223</v>
      </c>
      <c r="CH39" s="74">
        <f t="shared" si="21"/>
        <v>25338</v>
      </c>
      <c r="CI39" s="174"/>
      <c r="CJ39" s="174">
        <v>18</v>
      </c>
      <c r="CK39" s="174">
        <v>18</v>
      </c>
      <c r="CL39" s="100">
        <f t="shared" si="22"/>
        <v>1680.5</v>
      </c>
      <c r="CM39" s="308" t="str">
        <f>CA39</f>
        <v>JUEVES</v>
      </c>
      <c r="CN39" s="318">
        <f>CB39</f>
        <v>42600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JUEVES</v>
      </c>
      <c r="CZ39" s="306">
        <f>CN39</f>
        <v>42600</v>
      </c>
      <c r="DA39" s="99">
        <v>526</v>
      </c>
      <c r="DB39" s="83">
        <f t="shared" si="27"/>
        <v>1841</v>
      </c>
      <c r="DC39" s="174">
        <v>64</v>
      </c>
      <c r="DD39" s="83">
        <f t="shared" si="28"/>
        <v>224</v>
      </c>
      <c r="DE39" s="174">
        <v>2953</v>
      </c>
      <c r="DF39" s="83">
        <f t="shared" si="29"/>
        <v>20671</v>
      </c>
      <c r="DG39" s="174"/>
      <c r="DH39" s="174">
        <v>13</v>
      </c>
      <c r="DI39" s="174">
        <v>13</v>
      </c>
      <c r="DJ39" s="100">
        <f t="shared" si="30"/>
        <v>1748.9230769230769</v>
      </c>
      <c r="DK39" s="308" t="str">
        <f>CY39</f>
        <v>JUEVES</v>
      </c>
      <c r="DL39" s="310">
        <f>CZ39</f>
        <v>42600</v>
      </c>
      <c r="DM39" s="102">
        <v>9</v>
      </c>
      <c r="DN39" s="74">
        <f t="shared" si="31"/>
        <v>33.75</v>
      </c>
      <c r="DO39" s="1">
        <v>88</v>
      </c>
      <c r="DP39" s="74">
        <f t="shared" si="32"/>
        <v>330</v>
      </c>
      <c r="DQ39" s="1">
        <v>322</v>
      </c>
      <c r="DR39" s="74">
        <f t="shared" si="33"/>
        <v>2415</v>
      </c>
      <c r="DS39" s="1"/>
      <c r="DT39" s="1">
        <v>3</v>
      </c>
      <c r="DU39" s="110">
        <f t="shared" si="34"/>
        <v>3</v>
      </c>
      <c r="DV39" s="108">
        <f t="shared" si="35"/>
        <v>926.25</v>
      </c>
    </row>
    <row r="40" spans="2:126" ht="19.5" thickBot="1" x14ac:dyDescent="0.3">
      <c r="AS40" s="152" t="s">
        <v>80</v>
      </c>
      <c r="AT40" s="153"/>
      <c r="AU40" s="153"/>
      <c r="AV40" s="151">
        <f>'[4]AGO 16'!$B$37</f>
        <v>71783</v>
      </c>
      <c r="AW40" s="151">
        <f>'[4]AGO 16'!$C$37</f>
        <v>75823</v>
      </c>
      <c r="AX40" s="151"/>
      <c r="AY40" s="151">
        <f>'[4]AGO 16'!$E$37</f>
        <v>0</v>
      </c>
      <c r="AZ40" s="151">
        <f>'[4]AGO 16'!$F$37</f>
        <v>24387</v>
      </c>
      <c r="BA40" s="164">
        <f t="shared" si="43"/>
        <v>171993</v>
      </c>
      <c r="BC40" s="309"/>
      <c r="BD40" s="313"/>
      <c r="BE40" s="135">
        <v>1215</v>
      </c>
      <c r="BF40" s="82">
        <f t="shared" si="36"/>
        <v>4252.5</v>
      </c>
      <c r="BG40" s="79">
        <v>613</v>
      </c>
      <c r="BH40" s="82">
        <f t="shared" si="14"/>
        <v>2145.5</v>
      </c>
      <c r="BI40" s="79">
        <v>6059</v>
      </c>
      <c r="BJ40" s="82">
        <f t="shared" si="15"/>
        <v>42413</v>
      </c>
      <c r="BK40" s="79">
        <v>29</v>
      </c>
      <c r="BL40" s="174">
        <v>27</v>
      </c>
      <c r="BM40" s="174">
        <v>27</v>
      </c>
      <c r="BN40" s="119">
        <f t="shared" si="9"/>
        <v>1807.8148148148148</v>
      </c>
      <c r="BO40" s="309"/>
      <c r="BP40" s="315"/>
      <c r="BQ40" s="99">
        <v>1319</v>
      </c>
      <c r="BR40" s="83">
        <f t="shared" si="16"/>
        <v>4616.5</v>
      </c>
      <c r="BS40" s="174">
        <v>447</v>
      </c>
      <c r="BT40" s="83">
        <f t="shared" si="39"/>
        <v>1564.5</v>
      </c>
      <c r="BU40" s="174">
        <v>7123</v>
      </c>
      <c r="BV40" s="83">
        <f t="shared" si="40"/>
        <v>49861</v>
      </c>
      <c r="BW40" s="174">
        <v>30</v>
      </c>
      <c r="BX40" s="174">
        <v>25</v>
      </c>
      <c r="BY40" s="174">
        <v>30</v>
      </c>
      <c r="BZ40" s="100">
        <f t="shared" si="10"/>
        <v>1868.0666666666666</v>
      </c>
      <c r="CA40" s="309"/>
      <c r="CB40" s="317"/>
      <c r="CC40" s="99">
        <v>847</v>
      </c>
      <c r="CD40" s="74">
        <f t="shared" si="19"/>
        <v>2541</v>
      </c>
      <c r="CE40" s="174">
        <v>163</v>
      </c>
      <c r="CF40" s="74">
        <f t="shared" si="20"/>
        <v>489</v>
      </c>
      <c r="CG40" s="174">
        <v>2872</v>
      </c>
      <c r="CH40" s="74">
        <f t="shared" si="21"/>
        <v>17232</v>
      </c>
      <c r="CI40" s="174">
        <v>17</v>
      </c>
      <c r="CJ40" s="174">
        <v>12</v>
      </c>
      <c r="CK40" s="174">
        <v>18</v>
      </c>
      <c r="CL40" s="100">
        <f t="shared" si="22"/>
        <v>1125.6666666666667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423</v>
      </c>
      <c r="DB40" s="83">
        <f t="shared" si="27"/>
        <v>1480.5</v>
      </c>
      <c r="DC40" s="174">
        <v>112</v>
      </c>
      <c r="DD40" s="83">
        <f t="shared" si="28"/>
        <v>392</v>
      </c>
      <c r="DE40" s="174">
        <v>2925</v>
      </c>
      <c r="DF40" s="83">
        <f t="shared" si="29"/>
        <v>20475</v>
      </c>
      <c r="DG40" s="174">
        <v>13</v>
      </c>
      <c r="DH40" s="174">
        <v>12</v>
      </c>
      <c r="DI40" s="174">
        <v>13</v>
      </c>
      <c r="DJ40" s="100">
        <f t="shared" si="30"/>
        <v>1719.0384615384614</v>
      </c>
      <c r="DK40" s="309"/>
      <c r="DL40" s="311"/>
      <c r="DM40" s="102">
        <v>26</v>
      </c>
      <c r="DN40" s="74">
        <f t="shared" si="31"/>
        <v>97.5</v>
      </c>
      <c r="DO40" s="1">
        <v>150</v>
      </c>
      <c r="DP40" s="74">
        <f t="shared" si="32"/>
        <v>562.5</v>
      </c>
      <c r="DQ40" s="1">
        <v>346</v>
      </c>
      <c r="DR40" s="74">
        <f t="shared" si="33"/>
        <v>2595</v>
      </c>
      <c r="DS40" s="1">
        <v>3</v>
      </c>
      <c r="DT40" s="1">
        <v>3</v>
      </c>
      <c r="DU40" s="110">
        <f t="shared" si="34"/>
        <v>3</v>
      </c>
      <c r="DV40" s="108">
        <f t="shared" si="35"/>
        <v>1085</v>
      </c>
    </row>
    <row r="41" spans="2:126" ht="19.5" thickBot="1" x14ac:dyDescent="0.3">
      <c r="F41">
        <f>F36+F39</f>
        <v>3033450</v>
      </c>
      <c r="G41">
        <f>G36+G39</f>
        <v>4150593348</v>
      </c>
      <c r="H41">
        <f>H36-H39</f>
        <v>0</v>
      </c>
      <c r="I41">
        <f>I36-I39</f>
        <v>849450</v>
      </c>
      <c r="J41">
        <f t="shared" ref="J41:J51" si="44">SUM(H41:I41)</f>
        <v>849450</v>
      </c>
      <c r="K41">
        <f>K36-K39</f>
        <v>161616</v>
      </c>
      <c r="L41">
        <f>L36-L39</f>
        <v>575479</v>
      </c>
      <c r="AS41" s="334" t="s">
        <v>88</v>
      </c>
      <c r="AT41" s="335"/>
      <c r="AU41" s="335"/>
      <c r="AV41" s="215"/>
      <c r="AW41" s="215"/>
      <c r="AX41" s="215">
        <f>'[4]AGO 16'!$L$37</f>
        <v>16453</v>
      </c>
      <c r="AY41" s="215"/>
      <c r="AZ41" s="216"/>
      <c r="BA41" s="217">
        <f t="shared" si="43"/>
        <v>16453</v>
      </c>
      <c r="BC41" s="308" t="str">
        <f>C23</f>
        <v>VIERNES</v>
      </c>
      <c r="BD41" s="312">
        <f>AU23</f>
        <v>42601</v>
      </c>
      <c r="BE41" s="135">
        <v>1553</v>
      </c>
      <c r="BF41" s="82">
        <f t="shared" si="36"/>
        <v>5435.5</v>
      </c>
      <c r="BG41" s="79">
        <v>442</v>
      </c>
      <c r="BH41" s="82">
        <f t="shared" si="14"/>
        <v>1547</v>
      </c>
      <c r="BI41" s="79">
        <v>6424</v>
      </c>
      <c r="BJ41" s="82">
        <f t="shared" si="15"/>
        <v>44968</v>
      </c>
      <c r="BK41" s="79"/>
      <c r="BL41" s="174">
        <v>28</v>
      </c>
      <c r="BM41" s="174">
        <v>28</v>
      </c>
      <c r="BN41" s="119">
        <f t="shared" si="9"/>
        <v>1855.375</v>
      </c>
      <c r="BO41" s="308" t="str">
        <f>BC41</f>
        <v>VIERNES</v>
      </c>
      <c r="BP41" s="314">
        <f>BD41</f>
        <v>42601</v>
      </c>
      <c r="BQ41" s="99">
        <v>1727</v>
      </c>
      <c r="BR41" s="83">
        <f t="shared" si="16"/>
        <v>6044.5</v>
      </c>
      <c r="BS41" s="174">
        <v>352</v>
      </c>
      <c r="BT41" s="83">
        <f t="shared" si="39"/>
        <v>1232</v>
      </c>
      <c r="BU41" s="174">
        <v>8922</v>
      </c>
      <c r="BV41" s="83">
        <f t="shared" si="40"/>
        <v>62454</v>
      </c>
      <c r="BW41" s="174"/>
      <c r="BX41" s="174">
        <v>28</v>
      </c>
      <c r="BY41" s="174">
        <v>28</v>
      </c>
      <c r="BZ41" s="100">
        <f t="shared" si="10"/>
        <v>2490.375</v>
      </c>
      <c r="CA41" s="308" t="str">
        <f>BO41</f>
        <v>VIERNES</v>
      </c>
      <c r="CB41" s="316">
        <f>BP41</f>
        <v>42601</v>
      </c>
      <c r="CC41" s="99">
        <v>1305</v>
      </c>
      <c r="CD41" s="74">
        <f t="shared" si="19"/>
        <v>3915</v>
      </c>
      <c r="CE41" s="174">
        <v>393</v>
      </c>
      <c r="CF41" s="74">
        <f t="shared" si="20"/>
        <v>1179</v>
      </c>
      <c r="CG41" s="174">
        <v>4439</v>
      </c>
      <c r="CH41" s="74">
        <f t="shared" si="21"/>
        <v>26634</v>
      </c>
      <c r="CI41" s="174"/>
      <c r="CJ41" s="174">
        <v>17</v>
      </c>
      <c r="CK41" s="174">
        <v>17</v>
      </c>
      <c r="CL41" s="100">
        <f t="shared" si="22"/>
        <v>1866.3529411764705</v>
      </c>
      <c r="CM41" s="308" t="str">
        <f>CA41</f>
        <v>VIERNES</v>
      </c>
      <c r="CN41" s="318">
        <f>CB41</f>
        <v>42601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VIERNES</v>
      </c>
      <c r="CZ41" s="306">
        <f>CN41</f>
        <v>42601</v>
      </c>
      <c r="DA41" s="99">
        <v>622</v>
      </c>
      <c r="DB41" s="83">
        <f t="shared" si="27"/>
        <v>2177</v>
      </c>
      <c r="DC41" s="174">
        <v>89</v>
      </c>
      <c r="DD41" s="83">
        <f t="shared" si="28"/>
        <v>311.5</v>
      </c>
      <c r="DE41" s="174">
        <v>3278</v>
      </c>
      <c r="DF41" s="83">
        <f t="shared" si="29"/>
        <v>22946</v>
      </c>
      <c r="DG41" s="174"/>
      <c r="DH41" s="174">
        <v>14</v>
      </c>
      <c r="DI41" s="174">
        <v>14</v>
      </c>
      <c r="DJ41" s="100">
        <f t="shared" si="30"/>
        <v>1816.75</v>
      </c>
      <c r="DK41" s="308" t="str">
        <f>CY41</f>
        <v>VIERNES</v>
      </c>
      <c r="DL41" s="310">
        <f>CZ41</f>
        <v>42601</v>
      </c>
      <c r="DM41" s="102">
        <v>7</v>
      </c>
      <c r="DN41" s="74">
        <f t="shared" si="31"/>
        <v>26.25</v>
      </c>
      <c r="DO41" s="1">
        <v>130</v>
      </c>
      <c r="DP41" s="74">
        <f t="shared" si="32"/>
        <v>487.5</v>
      </c>
      <c r="DQ41" s="1">
        <v>323</v>
      </c>
      <c r="DR41" s="74">
        <f t="shared" si="33"/>
        <v>2422.5</v>
      </c>
      <c r="DS41" s="1"/>
      <c r="DT41" s="1">
        <v>3</v>
      </c>
      <c r="DU41" s="110">
        <f t="shared" si="34"/>
        <v>3</v>
      </c>
      <c r="DV41" s="108">
        <f t="shared" si="35"/>
        <v>978.75</v>
      </c>
    </row>
    <row r="42" spans="2:126" ht="19.5" thickBot="1" x14ac:dyDescent="0.3">
      <c r="AS42" s="152" t="s">
        <v>81</v>
      </c>
      <c r="AT42" s="150"/>
      <c r="AU42" s="150"/>
      <c r="AV42" s="151">
        <f>'[4]AGO 16'!$J$37</f>
        <v>24237</v>
      </c>
      <c r="AW42" s="151">
        <f>'[4]AGO 16'!$K$37</f>
        <v>19309</v>
      </c>
      <c r="AX42" s="151"/>
      <c r="AY42" s="151">
        <f>'[4]AGO 16'!$M$37</f>
        <v>0</v>
      </c>
      <c r="AZ42" s="151">
        <f>'[4]AGO 16'!$N$37</f>
        <v>4665</v>
      </c>
      <c r="BA42" s="164">
        <f t="shared" si="43"/>
        <v>48211</v>
      </c>
      <c r="BC42" s="309"/>
      <c r="BD42" s="313"/>
      <c r="BE42" s="135">
        <v>1386</v>
      </c>
      <c r="BF42" s="82">
        <f t="shared" si="36"/>
        <v>4851</v>
      </c>
      <c r="BG42" s="79">
        <v>524</v>
      </c>
      <c r="BH42" s="82">
        <f t="shared" si="14"/>
        <v>1834</v>
      </c>
      <c r="BI42" s="79">
        <v>6909</v>
      </c>
      <c r="BJ42" s="82">
        <f t="shared" si="15"/>
        <v>48363</v>
      </c>
      <c r="BK42" s="79">
        <v>30</v>
      </c>
      <c r="BL42" s="174">
        <v>29</v>
      </c>
      <c r="BM42" s="174">
        <v>28</v>
      </c>
      <c r="BN42" s="119">
        <f t="shared" si="9"/>
        <v>1966</v>
      </c>
      <c r="BO42" s="309"/>
      <c r="BP42" s="315"/>
      <c r="BQ42" s="99">
        <v>1542</v>
      </c>
      <c r="BR42" s="83">
        <f t="shared" si="16"/>
        <v>5397</v>
      </c>
      <c r="BS42" s="174">
        <v>480</v>
      </c>
      <c r="BT42" s="83">
        <f t="shared" si="39"/>
        <v>1680</v>
      </c>
      <c r="BU42" s="174">
        <v>8261</v>
      </c>
      <c r="BV42" s="83">
        <f t="shared" si="40"/>
        <v>57827</v>
      </c>
      <c r="BW42" s="174">
        <v>32</v>
      </c>
      <c r="BX42" s="174">
        <v>26</v>
      </c>
      <c r="BY42" s="174">
        <v>28</v>
      </c>
      <c r="BZ42" s="100">
        <f t="shared" si="10"/>
        <v>2318</v>
      </c>
      <c r="CA42" s="309"/>
      <c r="CB42" s="317"/>
      <c r="CC42" s="99">
        <v>831</v>
      </c>
      <c r="CD42" s="74">
        <f t="shared" si="19"/>
        <v>2493</v>
      </c>
      <c r="CE42" s="174">
        <v>281</v>
      </c>
      <c r="CF42" s="74">
        <f t="shared" si="20"/>
        <v>843</v>
      </c>
      <c r="CG42" s="174">
        <v>3336</v>
      </c>
      <c r="CH42" s="74">
        <f t="shared" si="21"/>
        <v>20016</v>
      </c>
      <c r="CI42" s="174">
        <v>17</v>
      </c>
      <c r="CJ42" s="174">
        <v>13</v>
      </c>
      <c r="CK42" s="174">
        <v>17</v>
      </c>
      <c r="CL42" s="100">
        <f t="shared" si="22"/>
        <v>1373.6470588235295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382</v>
      </c>
      <c r="DB42" s="83">
        <f t="shared" si="27"/>
        <v>1337</v>
      </c>
      <c r="DC42" s="174">
        <v>98</v>
      </c>
      <c r="DD42" s="83">
        <f t="shared" si="28"/>
        <v>343</v>
      </c>
      <c r="DE42" s="174">
        <v>2722</v>
      </c>
      <c r="DF42" s="83">
        <f t="shared" si="29"/>
        <v>19054</v>
      </c>
      <c r="DG42" s="174">
        <v>14</v>
      </c>
      <c r="DH42" s="174">
        <v>10</v>
      </c>
      <c r="DI42" s="174">
        <v>14</v>
      </c>
      <c r="DJ42" s="100">
        <f t="shared" si="30"/>
        <v>1481</v>
      </c>
      <c r="DK42" s="309"/>
      <c r="DL42" s="311"/>
      <c r="DM42" s="102">
        <v>17</v>
      </c>
      <c r="DN42" s="74">
        <f t="shared" si="31"/>
        <v>63.75</v>
      </c>
      <c r="DO42" s="1">
        <v>152</v>
      </c>
      <c r="DP42" s="74">
        <f t="shared" si="32"/>
        <v>570</v>
      </c>
      <c r="DQ42" s="1">
        <v>476</v>
      </c>
      <c r="DR42" s="74">
        <f t="shared" si="33"/>
        <v>3570</v>
      </c>
      <c r="DS42" s="1">
        <v>4</v>
      </c>
      <c r="DT42" s="1">
        <v>4</v>
      </c>
      <c r="DU42" s="110">
        <f t="shared" si="34"/>
        <v>4</v>
      </c>
      <c r="DV42" s="108">
        <f t="shared" si="35"/>
        <v>1050.9375</v>
      </c>
    </row>
    <row r="43" spans="2:126" ht="24" thickBot="1" x14ac:dyDescent="0.3">
      <c r="H43">
        <f>H41/6</f>
        <v>0</v>
      </c>
      <c r="I43">
        <f>I41/6</f>
        <v>141575</v>
      </c>
      <c r="J43">
        <f t="shared" si="44"/>
        <v>141575</v>
      </c>
      <c r="K43">
        <f>K41/3</f>
        <v>53872</v>
      </c>
      <c r="L43">
        <f>L41/3</f>
        <v>191826.33333333334</v>
      </c>
      <c r="AS43" s="328" t="s">
        <v>29</v>
      </c>
      <c r="AT43" s="329"/>
      <c r="AU43" s="330"/>
      <c r="AV43" s="218">
        <f>SUM(AV37:AV42)</f>
        <v>434883</v>
      </c>
      <c r="AW43" s="218">
        <f>SUM(AW37:AW42)</f>
        <v>528482</v>
      </c>
      <c r="AX43" s="218">
        <f t="shared" ref="AX43:AZ43" si="45">SUM(AX37:AX42)</f>
        <v>258682</v>
      </c>
      <c r="AY43" s="218">
        <f t="shared" si="45"/>
        <v>0</v>
      </c>
      <c r="AZ43" s="218">
        <f t="shared" si="45"/>
        <v>182414</v>
      </c>
      <c r="BA43" s="253">
        <f>SUM(AV43:AZ43)</f>
        <v>1404461</v>
      </c>
      <c r="BC43" s="308" t="str">
        <f>C24</f>
        <v>SÁBADO</v>
      </c>
      <c r="BD43" s="312">
        <f>AU24</f>
        <v>42602</v>
      </c>
      <c r="BE43" s="135">
        <v>776</v>
      </c>
      <c r="BF43" s="82">
        <f t="shared" si="36"/>
        <v>2716</v>
      </c>
      <c r="BG43" s="79">
        <v>367</v>
      </c>
      <c r="BH43" s="82">
        <f t="shared" si="14"/>
        <v>1284.5</v>
      </c>
      <c r="BI43" s="79">
        <v>4387</v>
      </c>
      <c r="BJ43" s="82">
        <f t="shared" si="15"/>
        <v>30709</v>
      </c>
      <c r="BK43" s="79"/>
      <c r="BL43" s="174">
        <v>23</v>
      </c>
      <c r="BM43" s="174">
        <v>23</v>
      </c>
      <c r="BN43" s="119">
        <f t="shared" si="9"/>
        <v>1509.108695652174</v>
      </c>
      <c r="BO43" s="308" t="str">
        <f>BC43</f>
        <v>SÁBADO</v>
      </c>
      <c r="BP43" s="314">
        <f>BD43</f>
        <v>42602</v>
      </c>
      <c r="BQ43" s="99">
        <v>828</v>
      </c>
      <c r="BR43" s="83">
        <f t="shared" si="16"/>
        <v>2898</v>
      </c>
      <c r="BS43" s="174">
        <v>251</v>
      </c>
      <c r="BT43" s="83">
        <f t="shared" si="39"/>
        <v>878.5</v>
      </c>
      <c r="BU43" s="174">
        <v>5957</v>
      </c>
      <c r="BV43" s="83">
        <f t="shared" si="40"/>
        <v>41699</v>
      </c>
      <c r="BW43" s="174"/>
      <c r="BX43" s="174">
        <v>18</v>
      </c>
      <c r="BY43" s="174">
        <v>18</v>
      </c>
      <c r="BZ43" s="100">
        <f t="shared" si="10"/>
        <v>2526.4166666666665</v>
      </c>
      <c r="CA43" s="308" t="str">
        <f>BO43</f>
        <v>SÁBADO</v>
      </c>
      <c r="CB43" s="316">
        <f>BP43</f>
        <v>42602</v>
      </c>
      <c r="CC43" s="99">
        <v>496</v>
      </c>
      <c r="CD43" s="74">
        <f t="shared" si="19"/>
        <v>1488</v>
      </c>
      <c r="CE43" s="174">
        <v>266</v>
      </c>
      <c r="CF43" s="74">
        <f t="shared" si="20"/>
        <v>798</v>
      </c>
      <c r="CG43" s="174">
        <v>2553</v>
      </c>
      <c r="CH43" s="74">
        <f t="shared" si="21"/>
        <v>15318</v>
      </c>
      <c r="CI43" s="174"/>
      <c r="CJ43" s="174">
        <v>9</v>
      </c>
      <c r="CK43" s="174">
        <v>12</v>
      </c>
      <c r="CL43" s="100">
        <f t="shared" si="22"/>
        <v>1467</v>
      </c>
      <c r="CM43" s="308" t="str">
        <f>CA43</f>
        <v>SÁBADO</v>
      </c>
      <c r="CN43" s="318">
        <f>CB43</f>
        <v>42602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SÁBADO</v>
      </c>
      <c r="CZ43" s="306">
        <f>CN43</f>
        <v>42602</v>
      </c>
      <c r="DA43" s="99">
        <v>343</v>
      </c>
      <c r="DB43" s="83">
        <f t="shared" si="27"/>
        <v>1200.5</v>
      </c>
      <c r="DC43" s="174">
        <v>83</v>
      </c>
      <c r="DD43" s="83">
        <f t="shared" si="28"/>
        <v>290.5</v>
      </c>
      <c r="DE43" s="174">
        <v>2337</v>
      </c>
      <c r="DF43" s="83">
        <f t="shared" si="29"/>
        <v>16359</v>
      </c>
      <c r="DG43" s="174"/>
      <c r="DH43" s="174">
        <v>10</v>
      </c>
      <c r="DI43" s="174">
        <v>13</v>
      </c>
      <c r="DJ43" s="100">
        <f t="shared" si="30"/>
        <v>1373.0769230769231</v>
      </c>
      <c r="DK43" s="308" t="str">
        <f>CY43</f>
        <v>SÁBADO</v>
      </c>
      <c r="DL43" s="310">
        <f>CZ43</f>
        <v>42602</v>
      </c>
      <c r="DM43" s="102">
        <v>16</v>
      </c>
      <c r="DN43" s="74">
        <f t="shared" si="31"/>
        <v>60</v>
      </c>
      <c r="DO43" s="1">
        <v>126</v>
      </c>
      <c r="DP43" s="74">
        <f t="shared" si="32"/>
        <v>472.5</v>
      </c>
      <c r="DQ43" s="1">
        <v>417</v>
      </c>
      <c r="DR43" s="74">
        <f t="shared" si="33"/>
        <v>3127.5</v>
      </c>
      <c r="DS43" s="1"/>
      <c r="DT43" s="1">
        <v>4</v>
      </c>
      <c r="DU43" s="110">
        <f t="shared" si="34"/>
        <v>4</v>
      </c>
      <c r="DV43" s="108">
        <f t="shared" si="35"/>
        <v>915</v>
      </c>
    </row>
    <row r="44" spans="2:126" ht="16.5" thickBot="1" x14ac:dyDescent="0.3">
      <c r="AS44" s="19"/>
      <c r="AT44" s="19"/>
      <c r="AU44" s="19"/>
      <c r="AV44" s="331">
        <f>AV43+AW43+AX43</f>
        <v>1222047</v>
      </c>
      <c r="AW44" s="332"/>
      <c r="AX44" s="333"/>
      <c r="AY44" s="331">
        <f>AY43+AZ43</f>
        <v>182414</v>
      </c>
      <c r="AZ44" s="333"/>
      <c r="BA44" s="211"/>
      <c r="BC44" s="309"/>
      <c r="BD44" s="313"/>
      <c r="BE44" s="135">
        <v>552</v>
      </c>
      <c r="BF44" s="82">
        <f t="shared" si="36"/>
        <v>1932</v>
      </c>
      <c r="BG44" s="79">
        <v>408</v>
      </c>
      <c r="BH44" s="82">
        <f t="shared" si="14"/>
        <v>1428</v>
      </c>
      <c r="BI44" s="79">
        <v>3954</v>
      </c>
      <c r="BJ44" s="82">
        <f t="shared" si="15"/>
        <v>27678</v>
      </c>
      <c r="BK44" s="79">
        <v>25</v>
      </c>
      <c r="BL44" s="174">
        <v>17</v>
      </c>
      <c r="BM44" s="174">
        <v>23</v>
      </c>
      <c r="BN44" s="119">
        <f t="shared" si="9"/>
        <v>1349.4782608695652</v>
      </c>
      <c r="BO44" s="309"/>
      <c r="BP44" s="315"/>
      <c r="BQ44" s="99">
        <v>634</v>
      </c>
      <c r="BR44" s="83">
        <f t="shared" si="16"/>
        <v>2219</v>
      </c>
      <c r="BS44" s="174">
        <v>430</v>
      </c>
      <c r="BT44" s="83">
        <f t="shared" si="39"/>
        <v>1505</v>
      </c>
      <c r="BU44" s="174">
        <v>5392</v>
      </c>
      <c r="BV44" s="83">
        <f t="shared" si="40"/>
        <v>37744</v>
      </c>
      <c r="BW44" s="174">
        <v>19</v>
      </c>
      <c r="BX44" s="174">
        <v>18</v>
      </c>
      <c r="BY44" s="174">
        <v>18</v>
      </c>
      <c r="BZ44" s="100">
        <f t="shared" si="10"/>
        <v>2303.7777777777778</v>
      </c>
      <c r="CA44" s="309"/>
      <c r="CB44" s="317"/>
      <c r="CC44" s="99">
        <v>261</v>
      </c>
      <c r="CD44" s="74">
        <f t="shared" si="19"/>
        <v>783</v>
      </c>
      <c r="CE44" s="174">
        <v>271</v>
      </c>
      <c r="CF44" s="74">
        <f t="shared" si="20"/>
        <v>813</v>
      </c>
      <c r="CG44" s="174">
        <v>1684</v>
      </c>
      <c r="CH44" s="74">
        <f t="shared" si="21"/>
        <v>10104</v>
      </c>
      <c r="CI44" s="174">
        <v>12</v>
      </c>
      <c r="CJ44" s="174">
        <v>8</v>
      </c>
      <c r="CK44" s="174">
        <v>12</v>
      </c>
      <c r="CL44" s="100">
        <f t="shared" si="22"/>
        <v>975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272</v>
      </c>
      <c r="DB44" s="83">
        <f t="shared" si="27"/>
        <v>952</v>
      </c>
      <c r="DC44" s="174">
        <v>96</v>
      </c>
      <c r="DD44" s="83">
        <f t="shared" si="28"/>
        <v>336</v>
      </c>
      <c r="DE44" s="174">
        <v>1955</v>
      </c>
      <c r="DF44" s="83">
        <f t="shared" si="29"/>
        <v>13685</v>
      </c>
      <c r="DG44" s="174">
        <v>13</v>
      </c>
      <c r="DH44" s="174">
        <v>8</v>
      </c>
      <c r="DI44" s="174">
        <v>13</v>
      </c>
      <c r="DJ44" s="100">
        <f t="shared" si="30"/>
        <v>1151.7692307692307</v>
      </c>
      <c r="DK44" s="309"/>
      <c r="DL44" s="311"/>
      <c r="DM44" s="102">
        <v>7</v>
      </c>
      <c r="DN44" s="74">
        <f t="shared" si="31"/>
        <v>26.25</v>
      </c>
      <c r="DO44" s="1">
        <v>132</v>
      </c>
      <c r="DP44" s="74">
        <f t="shared" si="32"/>
        <v>495</v>
      </c>
      <c r="DQ44" s="1">
        <v>599</v>
      </c>
      <c r="DR44" s="74">
        <f t="shared" si="33"/>
        <v>4492.5</v>
      </c>
      <c r="DS44" s="1">
        <v>4</v>
      </c>
      <c r="DT44" s="1">
        <v>4</v>
      </c>
      <c r="DU44" s="110">
        <f t="shared" si="34"/>
        <v>4</v>
      </c>
      <c r="DV44" s="108">
        <f t="shared" si="35"/>
        <v>1253.4375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1222047</v>
      </c>
      <c r="AY45" s="192"/>
      <c r="AZ45" s="192">
        <f>AY44</f>
        <v>182414</v>
      </c>
      <c r="BA45" s="212">
        <f>SUM(BA37:BA42)-BA43</f>
        <v>0</v>
      </c>
      <c r="BC45" s="308" t="str">
        <f>C25</f>
        <v>DOMINGO</v>
      </c>
      <c r="BD45" s="312">
        <f>AU25</f>
        <v>42603</v>
      </c>
      <c r="BE45" s="135">
        <v>440</v>
      </c>
      <c r="BF45" s="82">
        <f t="shared" si="36"/>
        <v>1540</v>
      </c>
      <c r="BG45" s="79">
        <v>253</v>
      </c>
      <c r="BH45" s="82">
        <f t="shared" si="14"/>
        <v>885.5</v>
      </c>
      <c r="BI45" s="79">
        <v>2559</v>
      </c>
      <c r="BJ45" s="82">
        <f t="shared" si="15"/>
        <v>17913</v>
      </c>
      <c r="BK45" s="79"/>
      <c r="BL45" s="174">
        <v>15</v>
      </c>
      <c r="BM45" s="174">
        <v>17</v>
      </c>
      <c r="BN45" s="119">
        <f t="shared" si="9"/>
        <v>1196.3823529411766</v>
      </c>
      <c r="BO45" s="308" t="str">
        <f>BC45</f>
        <v>DOMINGO</v>
      </c>
      <c r="BP45" s="314">
        <f>BD45</f>
        <v>42603</v>
      </c>
      <c r="BQ45" s="99">
        <v>324</v>
      </c>
      <c r="BR45" s="83">
        <f t="shared" si="16"/>
        <v>1134</v>
      </c>
      <c r="BS45" s="174">
        <v>190</v>
      </c>
      <c r="BT45" s="83">
        <f t="shared" si="39"/>
        <v>665</v>
      </c>
      <c r="BU45" s="174">
        <v>2820</v>
      </c>
      <c r="BV45" s="83">
        <f t="shared" si="40"/>
        <v>19740</v>
      </c>
      <c r="BW45" s="174"/>
      <c r="BX45" s="174">
        <v>12</v>
      </c>
      <c r="BY45" s="174">
        <v>16</v>
      </c>
      <c r="BZ45" s="100">
        <f t="shared" si="10"/>
        <v>1346.1875</v>
      </c>
      <c r="CA45" s="308" t="str">
        <f>BO45</f>
        <v>DOMINGO</v>
      </c>
      <c r="CB45" s="316">
        <f>BP45</f>
        <v>42603</v>
      </c>
      <c r="CC45" s="99">
        <v>207</v>
      </c>
      <c r="CD45" s="74">
        <f t="shared" si="19"/>
        <v>621</v>
      </c>
      <c r="CE45" s="174">
        <v>145</v>
      </c>
      <c r="CF45" s="74">
        <f t="shared" si="20"/>
        <v>435</v>
      </c>
      <c r="CG45" s="174">
        <v>1279</v>
      </c>
      <c r="CH45" s="74">
        <f t="shared" si="21"/>
        <v>7674</v>
      </c>
      <c r="CI45" s="174"/>
      <c r="CJ45" s="174">
        <v>11</v>
      </c>
      <c r="CK45" s="174">
        <v>10</v>
      </c>
      <c r="CL45" s="100">
        <f t="shared" si="22"/>
        <v>873</v>
      </c>
      <c r="CM45" s="308" t="str">
        <f>CA45</f>
        <v>DOMINGO</v>
      </c>
      <c r="CN45" s="318">
        <f>CB45</f>
        <v>42603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DOMINGO</v>
      </c>
      <c r="CZ45" s="306">
        <f>CN45</f>
        <v>42603</v>
      </c>
      <c r="DA45" s="99"/>
      <c r="DB45" s="83">
        <f t="shared" si="27"/>
        <v>0</v>
      </c>
      <c r="DC45" s="174"/>
      <c r="DD45" s="83">
        <f t="shared" si="28"/>
        <v>0</v>
      </c>
      <c r="DE45" s="174"/>
      <c r="DF45" s="83">
        <f t="shared" si="29"/>
        <v>0</v>
      </c>
      <c r="DG45" s="174"/>
      <c r="DH45" s="174"/>
      <c r="DI45" s="174">
        <v>0</v>
      </c>
      <c r="DJ45" s="100" t="e">
        <f t="shared" si="30"/>
        <v>#DIV/0!</v>
      </c>
      <c r="DK45" s="308" t="str">
        <f>CY45</f>
        <v>DOMINGO</v>
      </c>
      <c r="DL45" s="310">
        <f>CZ45</f>
        <v>42603</v>
      </c>
      <c r="DM45" s="102">
        <v>0</v>
      </c>
      <c r="DN45" s="74">
        <f t="shared" si="31"/>
        <v>0</v>
      </c>
      <c r="DO45" s="1">
        <v>42</v>
      </c>
      <c r="DP45" s="74">
        <f t="shared" si="32"/>
        <v>157.5</v>
      </c>
      <c r="DQ45" s="1">
        <v>239</v>
      </c>
      <c r="DR45" s="74">
        <f t="shared" si="33"/>
        <v>1792.5</v>
      </c>
      <c r="DS45" s="1"/>
      <c r="DT45" s="1">
        <v>3</v>
      </c>
      <c r="DU45" s="110">
        <f t="shared" si="34"/>
        <v>3</v>
      </c>
      <c r="DV45" s="108">
        <f t="shared" si="35"/>
        <v>650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484</v>
      </c>
      <c r="BF46" s="82">
        <f t="shared" si="36"/>
        <v>1694</v>
      </c>
      <c r="BG46" s="79">
        <v>436</v>
      </c>
      <c r="BH46" s="82">
        <f t="shared" si="14"/>
        <v>1526</v>
      </c>
      <c r="BI46" s="79">
        <v>3482</v>
      </c>
      <c r="BJ46" s="82">
        <f t="shared" si="15"/>
        <v>24374</v>
      </c>
      <c r="BK46" s="79">
        <v>20</v>
      </c>
      <c r="BL46" s="174">
        <v>18</v>
      </c>
      <c r="BM46" s="174">
        <v>17</v>
      </c>
      <c r="BN46" s="119">
        <f t="shared" si="9"/>
        <v>1623.1764705882354</v>
      </c>
      <c r="BO46" s="309"/>
      <c r="BP46" s="315"/>
      <c r="BQ46" s="99">
        <v>410</v>
      </c>
      <c r="BR46" s="83">
        <f t="shared" si="16"/>
        <v>1435</v>
      </c>
      <c r="BS46" s="174">
        <v>290</v>
      </c>
      <c r="BT46" s="83">
        <f t="shared" si="39"/>
        <v>1015</v>
      </c>
      <c r="BU46" s="174">
        <v>3817</v>
      </c>
      <c r="BV46" s="83">
        <f t="shared" si="40"/>
        <v>26719</v>
      </c>
      <c r="BW46" s="174">
        <v>22</v>
      </c>
      <c r="BX46" s="174">
        <v>21</v>
      </c>
      <c r="BY46" s="174">
        <v>16</v>
      </c>
      <c r="BZ46" s="100">
        <f t="shared" si="10"/>
        <v>1823.0625</v>
      </c>
      <c r="CA46" s="309"/>
      <c r="CB46" s="317"/>
      <c r="CC46" s="99">
        <v>151</v>
      </c>
      <c r="CD46" s="74">
        <f t="shared" si="19"/>
        <v>453</v>
      </c>
      <c r="CE46" s="174">
        <v>142</v>
      </c>
      <c r="CF46" s="74">
        <f t="shared" si="20"/>
        <v>426</v>
      </c>
      <c r="CG46" s="174">
        <v>1217</v>
      </c>
      <c r="CH46" s="74">
        <f t="shared" si="21"/>
        <v>7302</v>
      </c>
      <c r="CI46" s="174">
        <v>12</v>
      </c>
      <c r="CJ46" s="174">
        <v>10</v>
      </c>
      <c r="CK46" s="174">
        <v>10</v>
      </c>
      <c r="CL46" s="100">
        <f t="shared" si="22"/>
        <v>818.1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180</v>
      </c>
      <c r="DB46" s="83">
        <f t="shared" si="27"/>
        <v>630</v>
      </c>
      <c r="DC46" s="174">
        <v>106</v>
      </c>
      <c r="DD46" s="83">
        <f t="shared" si="28"/>
        <v>371</v>
      </c>
      <c r="DE46" s="174">
        <v>1314</v>
      </c>
      <c r="DF46" s="83">
        <f t="shared" si="29"/>
        <v>9198</v>
      </c>
      <c r="DG46" s="174">
        <v>10</v>
      </c>
      <c r="DH46" s="174">
        <v>10</v>
      </c>
      <c r="DI46" s="174">
        <v>6</v>
      </c>
      <c r="DJ46" s="100">
        <f t="shared" si="30"/>
        <v>1699.8333333333333</v>
      </c>
      <c r="DK46" s="309"/>
      <c r="DL46" s="311"/>
      <c r="DM46" s="102">
        <v>0</v>
      </c>
      <c r="DN46" s="74">
        <f t="shared" si="31"/>
        <v>0</v>
      </c>
      <c r="DO46" s="1">
        <v>110</v>
      </c>
      <c r="DP46" s="74">
        <f t="shared" si="32"/>
        <v>412.5</v>
      </c>
      <c r="DQ46" s="1">
        <v>425</v>
      </c>
      <c r="DR46" s="74">
        <f t="shared" si="33"/>
        <v>3187.5</v>
      </c>
      <c r="DS46" s="1">
        <v>4</v>
      </c>
      <c r="DT46" s="1">
        <v>4</v>
      </c>
      <c r="DU46" s="110">
        <f t="shared" si="34"/>
        <v>4</v>
      </c>
      <c r="DV46" s="108">
        <f t="shared" si="35"/>
        <v>900</v>
      </c>
    </row>
    <row r="47" spans="2:126" ht="21.75" thickBot="1" x14ac:dyDescent="0.4">
      <c r="H47">
        <f>H39/6</f>
        <v>0</v>
      </c>
      <c r="I47">
        <f>I39/6</f>
        <v>37347.333333333336</v>
      </c>
      <c r="J47">
        <f t="shared" si="44"/>
        <v>37347.333333333336</v>
      </c>
      <c r="K47">
        <f>K39/3</f>
        <v>18827.166666666668</v>
      </c>
      <c r="L47">
        <f>L39/3</f>
        <v>54248.166666666664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LUNES</v>
      </c>
      <c r="BD47" s="312">
        <f>AU26</f>
        <v>42604</v>
      </c>
      <c r="BE47" s="135">
        <v>1658</v>
      </c>
      <c r="BF47" s="82">
        <f t="shared" si="36"/>
        <v>5803</v>
      </c>
      <c r="BG47" s="79">
        <v>344</v>
      </c>
      <c r="BH47" s="82">
        <f t="shared" si="14"/>
        <v>1204</v>
      </c>
      <c r="BI47" s="79">
        <v>6300</v>
      </c>
      <c r="BJ47" s="82">
        <f t="shared" si="15"/>
        <v>44100</v>
      </c>
      <c r="BK47" s="79"/>
      <c r="BL47" s="174">
        <v>26</v>
      </c>
      <c r="BM47" s="174">
        <v>27</v>
      </c>
      <c r="BN47" s="119">
        <f t="shared" si="9"/>
        <v>1892.851851851852</v>
      </c>
      <c r="BO47" s="308" t="str">
        <f>BC47</f>
        <v>LUNES</v>
      </c>
      <c r="BP47" s="314">
        <f>BD47</f>
        <v>42604</v>
      </c>
      <c r="BQ47" s="99">
        <v>1604</v>
      </c>
      <c r="BR47" s="83">
        <f t="shared" si="16"/>
        <v>5614</v>
      </c>
      <c r="BS47" s="174">
        <v>277</v>
      </c>
      <c r="BT47" s="83">
        <f t="shared" si="39"/>
        <v>969.5</v>
      </c>
      <c r="BU47" s="174">
        <v>8121</v>
      </c>
      <c r="BV47" s="83">
        <f t="shared" si="40"/>
        <v>56847</v>
      </c>
      <c r="BW47" s="174"/>
      <c r="BX47" s="174">
        <v>25</v>
      </c>
      <c r="BY47" s="174">
        <v>26</v>
      </c>
      <c r="BZ47" s="100">
        <f t="shared" si="10"/>
        <v>2439.6346153846152</v>
      </c>
      <c r="CA47" s="308" t="str">
        <f>BO47</f>
        <v>LUNES</v>
      </c>
      <c r="CB47" s="316">
        <f>BP47</f>
        <v>42604</v>
      </c>
      <c r="CC47" s="99">
        <v>1500</v>
      </c>
      <c r="CD47" s="74">
        <f t="shared" si="19"/>
        <v>4500</v>
      </c>
      <c r="CE47" s="174">
        <v>344</v>
      </c>
      <c r="CF47" s="74">
        <f t="shared" si="20"/>
        <v>1032</v>
      </c>
      <c r="CG47" s="174">
        <v>4497</v>
      </c>
      <c r="CH47" s="74">
        <f t="shared" si="21"/>
        <v>26982</v>
      </c>
      <c r="CI47" s="174"/>
      <c r="CJ47" s="174">
        <v>17</v>
      </c>
      <c r="CK47" s="174">
        <v>17</v>
      </c>
      <c r="CL47" s="100">
        <f t="shared" si="22"/>
        <v>1912.5882352941176</v>
      </c>
      <c r="CM47" s="308" t="str">
        <f>CA47</f>
        <v>LUNES</v>
      </c>
      <c r="CN47" s="318">
        <f>CB47</f>
        <v>42604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LUNES</v>
      </c>
      <c r="CZ47" s="306">
        <f>CN47</f>
        <v>42604</v>
      </c>
      <c r="DA47" s="99">
        <v>574</v>
      </c>
      <c r="DB47" s="83">
        <f t="shared" si="27"/>
        <v>2009</v>
      </c>
      <c r="DC47" s="174">
        <v>68</v>
      </c>
      <c r="DD47" s="83">
        <f t="shared" si="28"/>
        <v>238</v>
      </c>
      <c r="DE47" s="174">
        <v>3266</v>
      </c>
      <c r="DF47" s="83">
        <f t="shared" si="29"/>
        <v>22862</v>
      </c>
      <c r="DG47" s="174"/>
      <c r="DH47" s="174">
        <v>12</v>
      </c>
      <c r="DI47" s="174">
        <v>12</v>
      </c>
      <c r="DJ47" s="100">
        <f t="shared" si="30"/>
        <v>2092.4166666666665</v>
      </c>
      <c r="DK47" s="308" t="str">
        <f>CY47</f>
        <v>LUNES</v>
      </c>
      <c r="DL47" s="310">
        <f>CZ47</f>
        <v>42604</v>
      </c>
      <c r="DM47" s="102">
        <v>26</v>
      </c>
      <c r="DN47" s="74">
        <f t="shared" si="31"/>
        <v>97.5</v>
      </c>
      <c r="DO47" s="1">
        <v>212</v>
      </c>
      <c r="DP47" s="74">
        <f t="shared" si="32"/>
        <v>795</v>
      </c>
      <c r="DQ47" s="1">
        <v>553</v>
      </c>
      <c r="DR47" s="74">
        <f t="shared" si="33"/>
        <v>4147.5</v>
      </c>
      <c r="DS47" s="1"/>
      <c r="DT47" s="1">
        <v>4</v>
      </c>
      <c r="DU47" s="110">
        <f t="shared" si="34"/>
        <v>4</v>
      </c>
      <c r="DV47" s="108">
        <f t="shared" si="35"/>
        <v>1260</v>
      </c>
    </row>
    <row r="48" spans="2:126" ht="19.5" thickBot="1" x14ac:dyDescent="0.35">
      <c r="AS48" s="350" t="str">
        <f>AS2</f>
        <v>AGOSTO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>
        <v>1396</v>
      </c>
      <c r="BF48" s="82">
        <f t="shared" si="36"/>
        <v>4886</v>
      </c>
      <c r="BG48" s="79">
        <v>358</v>
      </c>
      <c r="BH48" s="82">
        <f t="shared" si="14"/>
        <v>1253</v>
      </c>
      <c r="BI48" s="79">
        <v>5757</v>
      </c>
      <c r="BJ48" s="82">
        <f t="shared" si="15"/>
        <v>40299</v>
      </c>
      <c r="BK48" s="79">
        <v>28</v>
      </c>
      <c r="BL48" s="174">
        <v>23</v>
      </c>
      <c r="BM48" s="174">
        <v>27</v>
      </c>
      <c r="BN48" s="119">
        <f t="shared" si="9"/>
        <v>1719.9259259259259</v>
      </c>
      <c r="BO48" s="309"/>
      <c r="BP48" s="315"/>
      <c r="BQ48" s="99">
        <v>1434</v>
      </c>
      <c r="BR48" s="83">
        <f t="shared" si="16"/>
        <v>5019</v>
      </c>
      <c r="BS48" s="174">
        <v>281</v>
      </c>
      <c r="BT48" s="83">
        <f t="shared" si="39"/>
        <v>983.5</v>
      </c>
      <c r="BU48" s="174">
        <v>7777</v>
      </c>
      <c r="BV48" s="83">
        <f t="shared" si="40"/>
        <v>54439</v>
      </c>
      <c r="BW48" s="174">
        <v>29</v>
      </c>
      <c r="BX48" s="174">
        <v>29</v>
      </c>
      <c r="BY48" s="174">
        <v>26</v>
      </c>
      <c r="BZ48" s="100">
        <f t="shared" si="10"/>
        <v>2324.6730769230771</v>
      </c>
      <c r="CA48" s="309"/>
      <c r="CB48" s="317"/>
      <c r="CC48" s="99">
        <v>932</v>
      </c>
      <c r="CD48" s="74">
        <f t="shared" si="19"/>
        <v>2796</v>
      </c>
      <c r="CE48" s="174">
        <v>231</v>
      </c>
      <c r="CF48" s="74">
        <f t="shared" si="20"/>
        <v>693</v>
      </c>
      <c r="CG48" s="174">
        <v>3088</v>
      </c>
      <c r="CH48" s="74">
        <f t="shared" si="21"/>
        <v>18528</v>
      </c>
      <c r="CI48" s="174">
        <v>18</v>
      </c>
      <c r="CJ48" s="174">
        <v>13</v>
      </c>
      <c r="CK48" s="174">
        <v>17</v>
      </c>
      <c r="CL48" s="100">
        <f t="shared" si="22"/>
        <v>1295.1176470588234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452</v>
      </c>
      <c r="DB48" s="83">
        <f t="shared" si="27"/>
        <v>1582</v>
      </c>
      <c r="DC48" s="174">
        <v>83</v>
      </c>
      <c r="DD48" s="83">
        <f t="shared" si="28"/>
        <v>290.5</v>
      </c>
      <c r="DE48" s="174">
        <v>2875</v>
      </c>
      <c r="DF48" s="83">
        <f t="shared" si="29"/>
        <v>20125</v>
      </c>
      <c r="DG48" s="174">
        <v>13</v>
      </c>
      <c r="DH48" s="174">
        <v>11</v>
      </c>
      <c r="DI48" s="174">
        <v>12</v>
      </c>
      <c r="DJ48" s="100">
        <f t="shared" si="30"/>
        <v>1833.125</v>
      </c>
      <c r="DK48" s="309"/>
      <c r="DL48" s="311"/>
      <c r="DM48" s="102">
        <v>13</v>
      </c>
      <c r="DN48" s="74">
        <f t="shared" si="31"/>
        <v>48.75</v>
      </c>
      <c r="DO48" s="1">
        <v>218</v>
      </c>
      <c r="DP48" s="74">
        <f t="shared" si="32"/>
        <v>817.5</v>
      </c>
      <c r="DQ48" s="1">
        <v>468</v>
      </c>
      <c r="DR48" s="74">
        <f t="shared" si="33"/>
        <v>3510</v>
      </c>
      <c r="DS48" s="1">
        <v>4</v>
      </c>
      <c r="DT48" s="1">
        <v>3</v>
      </c>
      <c r="DU48" s="110">
        <f t="shared" si="34"/>
        <v>3</v>
      </c>
      <c r="DV48" s="108">
        <f t="shared" si="35"/>
        <v>1458.75</v>
      </c>
    </row>
    <row r="49" spans="8:126" ht="19.5" thickBot="1" x14ac:dyDescent="0.3">
      <c r="H49">
        <f>H43/21</f>
        <v>0</v>
      </c>
      <c r="I49">
        <f>I43/21</f>
        <v>6741.666666666667</v>
      </c>
      <c r="J49">
        <f t="shared" si="44"/>
        <v>6741.666666666667</v>
      </c>
      <c r="K49">
        <f>K43/21</f>
        <v>2565.3333333333335</v>
      </c>
      <c r="L49">
        <f>L43/21</f>
        <v>9134.5873015873021</v>
      </c>
      <c r="AS49" s="327" t="s">
        <v>85</v>
      </c>
      <c r="AT49" s="327"/>
      <c r="AU49" s="327"/>
      <c r="AV49" s="224"/>
      <c r="AW49" s="224"/>
      <c r="AX49" s="224">
        <f>AX37*6</f>
        <v>1180878</v>
      </c>
      <c r="AY49" s="224"/>
      <c r="AZ49" s="225"/>
      <c r="BA49" s="155">
        <f t="shared" ref="BA49:BA54" si="46">SUM(AV49:AZ49)</f>
        <v>1180878</v>
      </c>
      <c r="BC49" s="308" t="str">
        <f>C27</f>
        <v>MARTES</v>
      </c>
      <c r="BD49" s="312">
        <f>AU27</f>
        <v>42605</v>
      </c>
      <c r="BE49" s="135">
        <v>1668</v>
      </c>
      <c r="BF49" s="82">
        <f t="shared" si="36"/>
        <v>5838</v>
      </c>
      <c r="BG49" s="79">
        <v>242</v>
      </c>
      <c r="BH49" s="82">
        <f t="shared" si="14"/>
        <v>847</v>
      </c>
      <c r="BI49" s="79">
        <v>6118</v>
      </c>
      <c r="BJ49" s="82">
        <f t="shared" si="15"/>
        <v>42826</v>
      </c>
      <c r="BK49" s="79"/>
      <c r="BL49" s="174">
        <v>25</v>
      </c>
      <c r="BM49" s="174">
        <v>25</v>
      </c>
      <c r="BN49" s="119">
        <f t="shared" si="9"/>
        <v>1980.44</v>
      </c>
      <c r="BO49" s="308" t="str">
        <f>BC49</f>
        <v>MARTES</v>
      </c>
      <c r="BP49" s="314">
        <f>BD49</f>
        <v>42605</v>
      </c>
      <c r="BQ49" s="99">
        <v>1841</v>
      </c>
      <c r="BR49" s="83">
        <f t="shared" si="16"/>
        <v>6443.5</v>
      </c>
      <c r="BS49" s="174">
        <v>322</v>
      </c>
      <c r="BT49" s="83">
        <f t="shared" si="39"/>
        <v>1127</v>
      </c>
      <c r="BU49" s="174">
        <v>8700</v>
      </c>
      <c r="BV49" s="83">
        <f t="shared" si="40"/>
        <v>60900</v>
      </c>
      <c r="BW49" s="174"/>
      <c r="BX49" s="174">
        <v>29</v>
      </c>
      <c r="BY49" s="174">
        <v>28</v>
      </c>
      <c r="BZ49" s="100">
        <f t="shared" si="10"/>
        <v>2445.375</v>
      </c>
      <c r="CA49" s="308" t="str">
        <f>BO49</f>
        <v>MARTES</v>
      </c>
      <c r="CB49" s="316">
        <f>BP49</f>
        <v>42605</v>
      </c>
      <c r="CC49" s="99">
        <v>1591</v>
      </c>
      <c r="CD49" s="74">
        <f t="shared" si="19"/>
        <v>4773</v>
      </c>
      <c r="CE49" s="174">
        <v>459</v>
      </c>
      <c r="CF49" s="74">
        <f t="shared" si="20"/>
        <v>1377</v>
      </c>
      <c r="CG49" s="174">
        <v>4740</v>
      </c>
      <c r="CH49" s="74">
        <f t="shared" si="21"/>
        <v>28440</v>
      </c>
      <c r="CI49" s="174"/>
      <c r="CJ49" s="174">
        <v>20</v>
      </c>
      <c r="CK49" s="174">
        <v>20</v>
      </c>
      <c r="CL49" s="100">
        <f t="shared" si="22"/>
        <v>1729.5</v>
      </c>
      <c r="CM49" s="308" t="str">
        <f>CA49</f>
        <v>MARTES</v>
      </c>
      <c r="CN49" s="318">
        <f>CB49</f>
        <v>42605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MARTES</v>
      </c>
      <c r="CZ49" s="306">
        <f>CN49</f>
        <v>42605</v>
      </c>
      <c r="DA49" s="99">
        <v>553</v>
      </c>
      <c r="DB49" s="83">
        <f t="shared" si="27"/>
        <v>1935.5</v>
      </c>
      <c r="DC49" s="174">
        <v>50</v>
      </c>
      <c r="DD49" s="83">
        <f t="shared" si="28"/>
        <v>175</v>
      </c>
      <c r="DE49" s="174">
        <v>3062</v>
      </c>
      <c r="DF49" s="83">
        <f t="shared" si="29"/>
        <v>21434</v>
      </c>
      <c r="DG49" s="174"/>
      <c r="DH49" s="174">
        <v>12</v>
      </c>
      <c r="DI49" s="174">
        <v>12</v>
      </c>
      <c r="DJ49" s="100">
        <f t="shared" si="30"/>
        <v>1962.0416666666667</v>
      </c>
      <c r="DK49" s="308" t="str">
        <f>CY49</f>
        <v>MARTES</v>
      </c>
      <c r="DL49" s="310">
        <f>CZ49</f>
        <v>42605</v>
      </c>
      <c r="DM49" s="102">
        <v>16</v>
      </c>
      <c r="DN49" s="74">
        <f t="shared" si="31"/>
        <v>60</v>
      </c>
      <c r="DO49" s="1">
        <v>150</v>
      </c>
      <c r="DP49" s="74">
        <f t="shared" si="32"/>
        <v>562.5</v>
      </c>
      <c r="DQ49" s="1">
        <v>330</v>
      </c>
      <c r="DR49" s="74">
        <f t="shared" si="33"/>
        <v>2475</v>
      </c>
      <c r="DS49" s="1"/>
      <c r="DT49" s="1">
        <v>4</v>
      </c>
      <c r="DU49" s="110">
        <f t="shared" si="34"/>
        <v>4</v>
      </c>
      <c r="DV49" s="108">
        <f t="shared" si="35"/>
        <v>774.375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2372041</v>
      </c>
      <c r="AW50" s="147">
        <f>AW38*7</f>
        <v>3033450</v>
      </c>
      <c r="AX50" s="147"/>
      <c r="AY50" s="147">
        <f>AY38*7</f>
        <v>0</v>
      </c>
      <c r="AZ50" s="147">
        <f>AZ38*7</f>
        <v>1073534</v>
      </c>
      <c r="BA50" s="163">
        <f t="shared" si="46"/>
        <v>6479025</v>
      </c>
      <c r="BC50" s="309"/>
      <c r="BD50" s="313"/>
      <c r="BE50" s="135">
        <v>1658</v>
      </c>
      <c r="BF50" s="82">
        <f t="shared" si="36"/>
        <v>5803</v>
      </c>
      <c r="BG50" s="79">
        <v>369</v>
      </c>
      <c r="BH50" s="82">
        <f t="shared" si="14"/>
        <v>1291.5</v>
      </c>
      <c r="BI50" s="79">
        <v>6019</v>
      </c>
      <c r="BJ50" s="82">
        <f t="shared" si="15"/>
        <v>42133</v>
      </c>
      <c r="BK50" s="79">
        <v>29</v>
      </c>
      <c r="BL50" s="174">
        <v>27</v>
      </c>
      <c r="BM50" s="174">
        <v>26</v>
      </c>
      <c r="BN50" s="119">
        <f t="shared" si="9"/>
        <v>1893.3653846153845</v>
      </c>
      <c r="BO50" s="309"/>
      <c r="BP50" s="315"/>
      <c r="BQ50" s="99">
        <v>1692</v>
      </c>
      <c r="BR50" s="83">
        <f t="shared" si="16"/>
        <v>5922</v>
      </c>
      <c r="BS50" s="174">
        <v>300</v>
      </c>
      <c r="BT50" s="83">
        <f t="shared" si="39"/>
        <v>1050</v>
      </c>
      <c r="BU50" s="174">
        <v>7904</v>
      </c>
      <c r="BV50" s="83">
        <f t="shared" si="40"/>
        <v>55328</v>
      </c>
      <c r="BW50" s="174">
        <v>30</v>
      </c>
      <c r="BX50" s="174">
        <v>29</v>
      </c>
      <c r="BY50" s="174">
        <v>29</v>
      </c>
      <c r="BZ50" s="100">
        <f t="shared" si="10"/>
        <v>2148.2758620689656</v>
      </c>
      <c r="CA50" s="309"/>
      <c r="CB50" s="317"/>
      <c r="CC50" s="99">
        <v>1136</v>
      </c>
      <c r="CD50" s="74">
        <f t="shared" si="19"/>
        <v>3408</v>
      </c>
      <c r="CE50" s="174">
        <v>251</v>
      </c>
      <c r="CF50" s="74">
        <f t="shared" si="20"/>
        <v>753</v>
      </c>
      <c r="CG50" s="174">
        <v>3398</v>
      </c>
      <c r="CH50" s="74">
        <f t="shared" si="21"/>
        <v>20388</v>
      </c>
      <c r="CI50" s="174">
        <v>19</v>
      </c>
      <c r="CJ50" s="174">
        <v>14</v>
      </c>
      <c r="CK50" s="174">
        <v>13</v>
      </c>
      <c r="CL50" s="100">
        <f t="shared" si="22"/>
        <v>1888.3846153846155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496</v>
      </c>
      <c r="DB50" s="83">
        <f t="shared" si="27"/>
        <v>1736</v>
      </c>
      <c r="DC50" s="174">
        <v>69</v>
      </c>
      <c r="DD50" s="83">
        <f t="shared" si="28"/>
        <v>241.5</v>
      </c>
      <c r="DE50" s="174">
        <v>2880</v>
      </c>
      <c r="DF50" s="83">
        <f t="shared" si="29"/>
        <v>20160</v>
      </c>
      <c r="DG50" s="174">
        <v>12</v>
      </c>
      <c r="DH50" s="174">
        <v>11</v>
      </c>
      <c r="DI50" s="174">
        <v>10</v>
      </c>
      <c r="DJ50" s="100">
        <f t="shared" si="30"/>
        <v>2213.75</v>
      </c>
      <c r="DK50" s="309"/>
      <c r="DL50" s="311"/>
      <c r="DM50" s="102">
        <v>27</v>
      </c>
      <c r="DN50" s="74">
        <f t="shared" si="31"/>
        <v>101.25</v>
      </c>
      <c r="DO50" s="1">
        <v>176</v>
      </c>
      <c r="DP50" s="74">
        <f t="shared" si="32"/>
        <v>660</v>
      </c>
      <c r="DQ50" s="1">
        <v>553</v>
      </c>
      <c r="DR50" s="74">
        <f t="shared" si="33"/>
        <v>4147.5</v>
      </c>
      <c r="DS50" s="1">
        <v>4</v>
      </c>
      <c r="DT50" s="1">
        <v>4</v>
      </c>
      <c r="DU50" s="110">
        <f t="shared" si="34"/>
        <v>4</v>
      </c>
      <c r="DV50" s="108">
        <f t="shared" si="35"/>
        <v>1227.1875</v>
      </c>
    </row>
    <row r="51" spans="8:126" ht="19.5" thickBot="1" x14ac:dyDescent="0.3">
      <c r="H51">
        <f>H47/9</f>
        <v>0</v>
      </c>
      <c r="I51">
        <f>I47/9</f>
        <v>4149.7037037037044</v>
      </c>
      <c r="J51">
        <f t="shared" si="44"/>
        <v>4149.7037037037044</v>
      </c>
      <c r="K51">
        <f>K47/9</f>
        <v>2091.9074074074074</v>
      </c>
      <c r="L51">
        <f>L47/9</f>
        <v>6027.5740740740739</v>
      </c>
      <c r="AS51" s="327" t="s">
        <v>101</v>
      </c>
      <c r="AT51" s="327"/>
      <c r="AU51" s="327"/>
      <c r="AV51" s="175"/>
      <c r="AW51" s="175"/>
      <c r="AX51" s="175">
        <f>AX39*3</f>
        <v>136248</v>
      </c>
      <c r="AY51" s="175"/>
      <c r="AZ51" s="154"/>
      <c r="BA51" s="155">
        <f t="shared" si="46"/>
        <v>136248</v>
      </c>
      <c r="BC51" s="308" t="str">
        <f>C28</f>
        <v>MIÉRCOLES</v>
      </c>
      <c r="BD51" s="312">
        <f>AU28</f>
        <v>42606</v>
      </c>
      <c r="BE51" s="135">
        <v>1846</v>
      </c>
      <c r="BF51" s="82">
        <f t="shared" si="36"/>
        <v>6461</v>
      </c>
      <c r="BG51" s="79">
        <v>278</v>
      </c>
      <c r="BH51" s="82">
        <f t="shared" si="14"/>
        <v>973</v>
      </c>
      <c r="BI51" s="79">
        <v>6014</v>
      </c>
      <c r="BJ51" s="82">
        <f t="shared" si="15"/>
        <v>42098</v>
      </c>
      <c r="BK51" s="79"/>
      <c r="BL51" s="174">
        <v>26</v>
      </c>
      <c r="BM51" s="174">
        <v>27</v>
      </c>
      <c r="BN51" s="119">
        <f t="shared" si="9"/>
        <v>1834.5185185185185</v>
      </c>
      <c r="BO51" s="308" t="str">
        <f>BC51</f>
        <v>MIÉRCOLES</v>
      </c>
      <c r="BP51" s="314">
        <f>BD51</f>
        <v>42606</v>
      </c>
      <c r="BQ51" s="99">
        <v>1723</v>
      </c>
      <c r="BR51" s="83">
        <f t="shared" si="16"/>
        <v>6030.5</v>
      </c>
      <c r="BS51" s="174">
        <v>255</v>
      </c>
      <c r="BT51" s="83">
        <f t="shared" si="39"/>
        <v>892.5</v>
      </c>
      <c r="BU51" s="174">
        <v>7997</v>
      </c>
      <c r="BV51" s="83">
        <f t="shared" si="40"/>
        <v>55979</v>
      </c>
      <c r="BW51" s="174"/>
      <c r="BX51" s="174">
        <v>25</v>
      </c>
      <c r="BY51" s="174">
        <v>25</v>
      </c>
      <c r="BZ51" s="100">
        <f t="shared" si="10"/>
        <v>2516.08</v>
      </c>
      <c r="CA51" s="308" t="str">
        <f>BO51</f>
        <v>MIÉRCOLES</v>
      </c>
      <c r="CB51" s="316">
        <f>BP51</f>
        <v>42606</v>
      </c>
      <c r="CC51" s="99">
        <v>1396</v>
      </c>
      <c r="CD51" s="74">
        <f t="shared" si="19"/>
        <v>4188</v>
      </c>
      <c r="CE51" s="174">
        <v>455</v>
      </c>
      <c r="CF51" s="74">
        <f t="shared" si="20"/>
        <v>1365</v>
      </c>
      <c r="CG51" s="174">
        <v>4419</v>
      </c>
      <c r="CH51" s="74">
        <f t="shared" si="21"/>
        <v>26514</v>
      </c>
      <c r="CI51" s="174"/>
      <c r="CJ51" s="174">
        <v>17</v>
      </c>
      <c r="CK51" s="174">
        <v>12</v>
      </c>
      <c r="CL51" s="100">
        <f t="shared" si="22"/>
        <v>2672.25</v>
      </c>
      <c r="CM51" s="308" t="str">
        <f>CA51</f>
        <v>MIÉRCOLES</v>
      </c>
      <c r="CN51" s="318">
        <f>CB51</f>
        <v>42606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MIÉRCOLES</v>
      </c>
      <c r="CZ51" s="306">
        <f>CN51</f>
        <v>42606</v>
      </c>
      <c r="DA51" s="99">
        <v>636</v>
      </c>
      <c r="DB51" s="83">
        <f t="shared" si="27"/>
        <v>2226</v>
      </c>
      <c r="DC51" s="174">
        <v>45</v>
      </c>
      <c r="DD51" s="83">
        <f t="shared" si="28"/>
        <v>157.5</v>
      </c>
      <c r="DE51" s="174">
        <v>3305</v>
      </c>
      <c r="DF51" s="83">
        <f t="shared" si="29"/>
        <v>23135</v>
      </c>
      <c r="DG51" s="174"/>
      <c r="DH51" s="174">
        <v>13</v>
      </c>
      <c r="DI51" s="174">
        <v>8</v>
      </c>
      <c r="DJ51" s="100">
        <f t="shared" si="30"/>
        <v>3189.8125</v>
      </c>
      <c r="DK51" s="308" t="str">
        <f>CY51</f>
        <v>MIÉRCOLES</v>
      </c>
      <c r="DL51" s="310">
        <f>CZ51</f>
        <v>42606</v>
      </c>
      <c r="DM51" s="102">
        <v>15</v>
      </c>
      <c r="DN51" s="74">
        <f t="shared" si="31"/>
        <v>56.25</v>
      </c>
      <c r="DO51" s="1">
        <v>168</v>
      </c>
      <c r="DP51" s="74">
        <f t="shared" si="32"/>
        <v>630</v>
      </c>
      <c r="DQ51" s="1">
        <v>370</v>
      </c>
      <c r="DR51" s="74">
        <f t="shared" si="33"/>
        <v>2775</v>
      </c>
      <c r="DS51" s="1"/>
      <c r="DT51" s="1">
        <v>4</v>
      </c>
      <c r="DU51" s="110">
        <f t="shared" si="34"/>
        <v>4</v>
      </c>
      <c r="DV51" s="108">
        <f t="shared" si="35"/>
        <v>865.3125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251240.5</v>
      </c>
      <c r="AW52" s="147">
        <f>AW40*3.5</f>
        <v>265380.5</v>
      </c>
      <c r="AX52" s="147"/>
      <c r="AY52" s="147">
        <f>AY40*3.5</f>
        <v>0</v>
      </c>
      <c r="AZ52" s="147">
        <f>AZ40*3.5</f>
        <v>85354.5</v>
      </c>
      <c r="BA52" s="163">
        <f t="shared" si="46"/>
        <v>601975.5</v>
      </c>
      <c r="BC52" s="309"/>
      <c r="BD52" s="313"/>
      <c r="BE52" s="135">
        <v>1617</v>
      </c>
      <c r="BF52" s="82">
        <f t="shared" si="36"/>
        <v>5659.5</v>
      </c>
      <c r="BG52" s="79">
        <v>406</v>
      </c>
      <c r="BH52" s="82">
        <f t="shared" si="14"/>
        <v>1421</v>
      </c>
      <c r="BI52" s="79">
        <v>5975</v>
      </c>
      <c r="BJ52" s="82">
        <f t="shared" si="15"/>
        <v>41825</v>
      </c>
      <c r="BK52" s="79">
        <v>29</v>
      </c>
      <c r="BL52" s="174">
        <v>27</v>
      </c>
      <c r="BM52" s="174">
        <v>27</v>
      </c>
      <c r="BN52" s="119">
        <f t="shared" si="9"/>
        <v>1811.3148148148148</v>
      </c>
      <c r="BO52" s="309"/>
      <c r="BP52" s="315"/>
      <c r="BQ52" s="99">
        <v>1630</v>
      </c>
      <c r="BR52" s="83">
        <f t="shared" si="16"/>
        <v>5705</v>
      </c>
      <c r="BS52" s="174">
        <v>280</v>
      </c>
      <c r="BT52" s="83">
        <f t="shared" si="39"/>
        <v>980</v>
      </c>
      <c r="BU52" s="174">
        <v>7612</v>
      </c>
      <c r="BV52" s="83">
        <f t="shared" si="40"/>
        <v>53284</v>
      </c>
      <c r="BW52" s="174">
        <v>28</v>
      </c>
      <c r="BX52" s="174">
        <v>29</v>
      </c>
      <c r="BY52" s="174">
        <v>28</v>
      </c>
      <c r="BZ52" s="100">
        <f t="shared" si="10"/>
        <v>2141.75</v>
      </c>
      <c r="CA52" s="309"/>
      <c r="CB52" s="317"/>
      <c r="CC52" s="99">
        <v>1044</v>
      </c>
      <c r="CD52" s="74">
        <f t="shared" si="19"/>
        <v>3132</v>
      </c>
      <c r="CE52" s="174">
        <v>144</v>
      </c>
      <c r="CF52" s="74">
        <f t="shared" si="20"/>
        <v>432</v>
      </c>
      <c r="CG52" s="174">
        <v>3156</v>
      </c>
      <c r="CH52" s="74">
        <f t="shared" si="21"/>
        <v>18936</v>
      </c>
      <c r="CI52" s="174">
        <v>17</v>
      </c>
      <c r="CJ52" s="174">
        <v>12</v>
      </c>
      <c r="CK52" s="174">
        <v>17</v>
      </c>
      <c r="CL52" s="100">
        <f t="shared" si="22"/>
        <v>1323.5294117647059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404</v>
      </c>
      <c r="DB52" s="83">
        <f t="shared" si="27"/>
        <v>1414</v>
      </c>
      <c r="DC52" s="174">
        <v>39</v>
      </c>
      <c r="DD52" s="83">
        <f t="shared" si="28"/>
        <v>136.5</v>
      </c>
      <c r="DE52" s="174">
        <v>2405</v>
      </c>
      <c r="DF52" s="83">
        <f t="shared" si="29"/>
        <v>16835</v>
      </c>
      <c r="DG52" s="174">
        <v>13</v>
      </c>
      <c r="DH52" s="174">
        <v>9</v>
      </c>
      <c r="DI52" s="174">
        <v>13</v>
      </c>
      <c r="DJ52" s="100">
        <f t="shared" si="30"/>
        <v>1414.2692307692307</v>
      </c>
      <c r="DK52" s="309"/>
      <c r="DL52" s="311"/>
      <c r="DM52" s="102">
        <v>9</v>
      </c>
      <c r="DN52" s="74">
        <f t="shared" si="31"/>
        <v>33.75</v>
      </c>
      <c r="DO52" s="1">
        <v>140</v>
      </c>
      <c r="DP52" s="74">
        <f t="shared" si="32"/>
        <v>525</v>
      </c>
      <c r="DQ52" s="1">
        <v>397</v>
      </c>
      <c r="DR52" s="74">
        <f t="shared" si="33"/>
        <v>2977.5</v>
      </c>
      <c r="DS52" s="1">
        <v>4</v>
      </c>
      <c r="DT52" s="1">
        <v>3</v>
      </c>
      <c r="DU52" s="110">
        <f t="shared" si="34"/>
        <v>3</v>
      </c>
      <c r="DV52" s="108">
        <f t="shared" si="35"/>
        <v>1178.75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49359</v>
      </c>
      <c r="AY53" s="175"/>
      <c r="AZ53" s="154"/>
      <c r="BA53" s="155">
        <f t="shared" si="46"/>
        <v>49359</v>
      </c>
      <c r="BB53" s="59"/>
      <c r="BC53" s="308" t="str">
        <f>C29</f>
        <v>JUEVES</v>
      </c>
      <c r="BD53" s="312">
        <f>AU29</f>
        <v>42607</v>
      </c>
      <c r="BE53" s="135">
        <v>1699</v>
      </c>
      <c r="BF53" s="82">
        <f t="shared" si="36"/>
        <v>5946.5</v>
      </c>
      <c r="BG53" s="79">
        <v>227</v>
      </c>
      <c r="BH53" s="82">
        <f t="shared" si="14"/>
        <v>794.5</v>
      </c>
      <c r="BI53" s="79">
        <v>5508</v>
      </c>
      <c r="BJ53" s="82">
        <f t="shared" si="15"/>
        <v>38556</v>
      </c>
      <c r="BK53" s="79"/>
      <c r="BL53" s="174">
        <v>23</v>
      </c>
      <c r="BM53" s="174">
        <v>23</v>
      </c>
      <c r="BN53" s="119">
        <f t="shared" si="9"/>
        <v>1969.4347826086957</v>
      </c>
      <c r="BO53" s="308" t="str">
        <f>BC53</f>
        <v>JUEVES</v>
      </c>
      <c r="BP53" s="314">
        <f>BD53</f>
        <v>42607</v>
      </c>
      <c r="BQ53" s="99">
        <v>1938</v>
      </c>
      <c r="BR53" s="83">
        <f t="shared" si="16"/>
        <v>6783</v>
      </c>
      <c r="BS53" s="174">
        <v>191</v>
      </c>
      <c r="BT53" s="83">
        <f t="shared" si="39"/>
        <v>668.5</v>
      </c>
      <c r="BU53" s="174">
        <v>7715</v>
      </c>
      <c r="BV53" s="83">
        <f t="shared" si="40"/>
        <v>54005</v>
      </c>
      <c r="BW53" s="174"/>
      <c r="BX53" s="174">
        <v>27</v>
      </c>
      <c r="BY53" s="174">
        <v>30</v>
      </c>
      <c r="BZ53" s="100">
        <f t="shared" si="10"/>
        <v>2048.5500000000002</v>
      </c>
      <c r="CA53" s="308" t="str">
        <f>BO53</f>
        <v>JUEVES</v>
      </c>
      <c r="CB53" s="316">
        <f>BP53</f>
        <v>42607</v>
      </c>
      <c r="CC53" s="99">
        <v>1508</v>
      </c>
      <c r="CD53" s="74">
        <f t="shared" si="19"/>
        <v>4524</v>
      </c>
      <c r="CE53" s="174">
        <v>190</v>
      </c>
      <c r="CF53" s="74">
        <f t="shared" si="20"/>
        <v>570</v>
      </c>
      <c r="CG53" s="174">
        <v>4130</v>
      </c>
      <c r="CH53" s="74">
        <f t="shared" si="21"/>
        <v>24780</v>
      </c>
      <c r="CI53" s="174"/>
      <c r="CJ53" s="174">
        <v>17</v>
      </c>
      <c r="CK53" s="174">
        <v>17</v>
      </c>
      <c r="CL53" s="100">
        <f t="shared" si="22"/>
        <v>1757.2941176470588</v>
      </c>
      <c r="CM53" s="308" t="str">
        <f>CA53</f>
        <v>JUEVES</v>
      </c>
      <c r="CN53" s="318">
        <f>CB53</f>
        <v>42607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JUEVES</v>
      </c>
      <c r="CZ53" s="306">
        <f>CN53</f>
        <v>42607</v>
      </c>
      <c r="DA53" s="99">
        <v>657</v>
      </c>
      <c r="DB53" s="83">
        <f t="shared" si="27"/>
        <v>2299.5</v>
      </c>
      <c r="DC53" s="174">
        <v>77</v>
      </c>
      <c r="DD53" s="83">
        <f t="shared" si="28"/>
        <v>269.5</v>
      </c>
      <c r="DE53" s="174">
        <v>3270</v>
      </c>
      <c r="DF53" s="83">
        <f t="shared" si="29"/>
        <v>22890</v>
      </c>
      <c r="DG53" s="174"/>
      <c r="DH53" s="174">
        <v>14</v>
      </c>
      <c r="DI53" s="174">
        <v>14</v>
      </c>
      <c r="DJ53" s="100">
        <f t="shared" si="30"/>
        <v>1818.5</v>
      </c>
      <c r="DK53" s="308" t="str">
        <f>CY53</f>
        <v>JUEVES</v>
      </c>
      <c r="DL53" s="310">
        <f>CZ53</f>
        <v>42607</v>
      </c>
      <c r="DM53" s="102">
        <v>28</v>
      </c>
      <c r="DN53" s="74">
        <f t="shared" si="31"/>
        <v>105</v>
      </c>
      <c r="DO53" s="1">
        <v>252</v>
      </c>
      <c r="DP53" s="74">
        <f t="shared" si="32"/>
        <v>945</v>
      </c>
      <c r="DQ53" s="1">
        <v>463</v>
      </c>
      <c r="DR53" s="74">
        <f t="shared" si="33"/>
        <v>3472.5</v>
      </c>
      <c r="DS53" s="1"/>
      <c r="DT53" s="1">
        <v>4</v>
      </c>
      <c r="DU53" s="110">
        <f t="shared" si="34"/>
        <v>4</v>
      </c>
      <c r="DV53" s="108">
        <f t="shared" si="35"/>
        <v>1130.625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84829.5</v>
      </c>
      <c r="AW54" s="16">
        <f>AW42*3.5</f>
        <v>67581.5</v>
      </c>
      <c r="AX54" s="16"/>
      <c r="AY54" s="16">
        <f>AY42*3.5</f>
        <v>0</v>
      </c>
      <c r="AZ54" s="16">
        <f>AZ42*3.5</f>
        <v>16327.5</v>
      </c>
      <c r="BA54" s="163">
        <f t="shared" si="46"/>
        <v>168738.5</v>
      </c>
      <c r="BC54" s="309"/>
      <c r="BD54" s="313"/>
      <c r="BE54" s="135">
        <v>1735</v>
      </c>
      <c r="BF54" s="82">
        <f t="shared" si="36"/>
        <v>6072.5</v>
      </c>
      <c r="BG54" s="79">
        <v>308</v>
      </c>
      <c r="BH54" s="82">
        <f t="shared" si="14"/>
        <v>1078</v>
      </c>
      <c r="BI54" s="79">
        <v>5895</v>
      </c>
      <c r="BJ54" s="82">
        <f t="shared" si="15"/>
        <v>41265</v>
      </c>
      <c r="BK54" s="79">
        <v>29</v>
      </c>
      <c r="BL54" s="174">
        <v>29</v>
      </c>
      <c r="BM54" s="174">
        <v>23</v>
      </c>
      <c r="BN54" s="119">
        <f t="shared" si="9"/>
        <v>2105.021739130435</v>
      </c>
      <c r="BO54" s="309"/>
      <c r="BP54" s="315"/>
      <c r="BQ54" s="99">
        <v>2008</v>
      </c>
      <c r="BR54" s="83">
        <f t="shared" si="16"/>
        <v>7028</v>
      </c>
      <c r="BS54" s="174">
        <v>326</v>
      </c>
      <c r="BT54" s="83">
        <f t="shared" si="39"/>
        <v>1141</v>
      </c>
      <c r="BU54" s="174">
        <v>9199</v>
      </c>
      <c r="BV54" s="83">
        <f t="shared" si="40"/>
        <v>64393</v>
      </c>
      <c r="BW54" s="174">
        <v>31</v>
      </c>
      <c r="BX54" s="174">
        <v>34</v>
      </c>
      <c r="BY54" s="174">
        <v>30</v>
      </c>
      <c r="BZ54" s="100">
        <f t="shared" si="10"/>
        <v>2418.7333333333331</v>
      </c>
      <c r="CA54" s="309"/>
      <c r="CB54" s="317"/>
      <c r="CC54" s="99">
        <v>1126</v>
      </c>
      <c r="CD54" s="74">
        <f t="shared" si="19"/>
        <v>3378</v>
      </c>
      <c r="CE54" s="174">
        <v>96</v>
      </c>
      <c r="CF54" s="74">
        <f t="shared" si="20"/>
        <v>288</v>
      </c>
      <c r="CG54" s="174">
        <v>3190</v>
      </c>
      <c r="CH54" s="74">
        <f t="shared" si="21"/>
        <v>19140</v>
      </c>
      <c r="CI54" s="174">
        <v>17</v>
      </c>
      <c r="CJ54" s="174">
        <v>12</v>
      </c>
      <c r="CK54" s="174">
        <v>17</v>
      </c>
      <c r="CL54" s="100">
        <f t="shared" si="22"/>
        <v>1341.5294117647059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458</v>
      </c>
      <c r="DB54" s="83">
        <f t="shared" si="27"/>
        <v>1603</v>
      </c>
      <c r="DC54" s="174">
        <v>53</v>
      </c>
      <c r="DD54" s="83">
        <f t="shared" si="28"/>
        <v>185.5</v>
      </c>
      <c r="DE54" s="174">
        <v>2529</v>
      </c>
      <c r="DF54" s="83">
        <f t="shared" si="29"/>
        <v>17703</v>
      </c>
      <c r="DG54" s="174">
        <v>14</v>
      </c>
      <c r="DH54" s="174">
        <v>10</v>
      </c>
      <c r="DI54" s="174">
        <v>14</v>
      </c>
      <c r="DJ54" s="100">
        <f t="shared" si="30"/>
        <v>1392.25</v>
      </c>
      <c r="DK54" s="309"/>
      <c r="DL54" s="311"/>
      <c r="DM54" s="102">
        <v>40</v>
      </c>
      <c r="DN54" s="74">
        <f t="shared" si="31"/>
        <v>150</v>
      </c>
      <c r="DO54" s="1">
        <v>178</v>
      </c>
      <c r="DP54" s="74">
        <f t="shared" si="32"/>
        <v>667.5</v>
      </c>
      <c r="DQ54" s="1">
        <v>485</v>
      </c>
      <c r="DR54" s="74">
        <f t="shared" si="33"/>
        <v>3637.5</v>
      </c>
      <c r="DS54" s="1">
        <v>5</v>
      </c>
      <c r="DT54" s="1">
        <v>4</v>
      </c>
      <c r="DU54" s="110">
        <f t="shared" si="34"/>
        <v>4</v>
      </c>
      <c r="DV54" s="108">
        <f t="shared" si="35"/>
        <v>1113.75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2708111</v>
      </c>
      <c r="AW55" s="167">
        <f>SUM(AW49:AW54)</f>
        <v>3366412</v>
      </c>
      <c r="AX55" s="146">
        <f>SUM(AX49:AX54)</f>
        <v>1366485</v>
      </c>
      <c r="AY55" s="167">
        <f>SUM(AY49:AY54)</f>
        <v>0</v>
      </c>
      <c r="AZ55" s="146">
        <f>SUM(AZ49:AZ54)</f>
        <v>1175216</v>
      </c>
      <c r="BA55" s="255">
        <f>SUM(AV55:AZ55)</f>
        <v>8616224</v>
      </c>
      <c r="BC55" s="308" t="str">
        <f>C30</f>
        <v>VIERNES</v>
      </c>
      <c r="BD55" s="312">
        <f>AU30</f>
        <v>42608</v>
      </c>
      <c r="BE55" s="135">
        <v>1736</v>
      </c>
      <c r="BF55" s="82">
        <f t="shared" si="36"/>
        <v>6076</v>
      </c>
      <c r="BG55" s="79">
        <v>287</v>
      </c>
      <c r="BH55" s="82">
        <f t="shared" si="14"/>
        <v>1004.5</v>
      </c>
      <c r="BI55" s="79">
        <v>5712</v>
      </c>
      <c r="BJ55" s="82">
        <f t="shared" si="15"/>
        <v>39984</v>
      </c>
      <c r="BK55" s="79"/>
      <c r="BL55" s="174">
        <v>24</v>
      </c>
      <c r="BM55" s="174">
        <v>25</v>
      </c>
      <c r="BN55" s="119">
        <f t="shared" si="9"/>
        <v>1882.58</v>
      </c>
      <c r="BO55" s="308" t="str">
        <f>BC55</f>
        <v>VIERNES</v>
      </c>
      <c r="BP55" s="314">
        <f>BD55</f>
        <v>42608</v>
      </c>
      <c r="BQ55" s="99">
        <v>1872</v>
      </c>
      <c r="BR55" s="83">
        <f t="shared" si="16"/>
        <v>6552</v>
      </c>
      <c r="BS55" s="174">
        <v>256</v>
      </c>
      <c r="BT55" s="83">
        <f t="shared" si="39"/>
        <v>896</v>
      </c>
      <c r="BU55" s="174">
        <v>8452</v>
      </c>
      <c r="BV55" s="83">
        <f t="shared" si="40"/>
        <v>59164</v>
      </c>
      <c r="BW55" s="174"/>
      <c r="BX55" s="174">
        <v>29</v>
      </c>
      <c r="BY55" s="174">
        <v>29</v>
      </c>
      <c r="BZ55" s="100">
        <f t="shared" si="10"/>
        <v>2296.9655172413795</v>
      </c>
      <c r="CA55" s="308" t="str">
        <f>BO55</f>
        <v>VIERNES</v>
      </c>
      <c r="CB55" s="316">
        <f>BP55</f>
        <v>42608</v>
      </c>
      <c r="CC55" s="99">
        <v>1409</v>
      </c>
      <c r="CD55" s="74">
        <f t="shared" si="19"/>
        <v>4227</v>
      </c>
      <c r="CE55" s="174">
        <v>354</v>
      </c>
      <c r="CF55" s="74">
        <f t="shared" si="20"/>
        <v>1062</v>
      </c>
      <c r="CG55" s="174">
        <v>4292</v>
      </c>
      <c r="CH55" s="74">
        <f t="shared" si="21"/>
        <v>25752</v>
      </c>
      <c r="CI55" s="174"/>
      <c r="CJ55" s="174">
        <v>17</v>
      </c>
      <c r="CK55" s="174">
        <v>17</v>
      </c>
      <c r="CL55" s="100">
        <f t="shared" si="22"/>
        <v>1825.9411764705883</v>
      </c>
      <c r="CM55" s="308" t="str">
        <f>CA55</f>
        <v>VIERNES</v>
      </c>
      <c r="CN55" s="318">
        <f>CB55</f>
        <v>42608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VIERNES</v>
      </c>
      <c r="CZ55" s="306">
        <f>CN55</f>
        <v>42608</v>
      </c>
      <c r="DA55" s="99">
        <v>678</v>
      </c>
      <c r="DB55" s="83">
        <f t="shared" si="27"/>
        <v>2373</v>
      </c>
      <c r="DC55" s="174">
        <v>66</v>
      </c>
      <c r="DD55" s="83">
        <f t="shared" si="28"/>
        <v>231</v>
      </c>
      <c r="DE55" s="174">
        <v>3400</v>
      </c>
      <c r="DF55" s="83">
        <f t="shared" si="29"/>
        <v>23800</v>
      </c>
      <c r="DG55" s="174"/>
      <c r="DH55" s="174">
        <v>14</v>
      </c>
      <c r="DI55" s="174">
        <v>14</v>
      </c>
      <c r="DJ55" s="100">
        <f t="shared" si="30"/>
        <v>1886</v>
      </c>
      <c r="DK55" s="308" t="str">
        <f>CY55</f>
        <v>VIERNES</v>
      </c>
      <c r="DL55" s="310">
        <f>CZ55</f>
        <v>42608</v>
      </c>
      <c r="DM55" s="102">
        <v>26</v>
      </c>
      <c r="DN55" s="74">
        <f t="shared" si="31"/>
        <v>97.5</v>
      </c>
      <c r="DO55" s="1">
        <v>220</v>
      </c>
      <c r="DP55" s="74">
        <f t="shared" si="32"/>
        <v>825</v>
      </c>
      <c r="DQ55" s="1">
        <v>516</v>
      </c>
      <c r="DR55" s="74">
        <f t="shared" si="33"/>
        <v>3870</v>
      </c>
      <c r="DS55" s="1"/>
      <c r="DT55" s="1">
        <v>4</v>
      </c>
      <c r="DU55" s="110">
        <f t="shared" si="34"/>
        <v>4</v>
      </c>
      <c r="DV55" s="108">
        <f t="shared" si="35"/>
        <v>1198.125</v>
      </c>
    </row>
    <row r="56" spans="8:126" ht="15.75" thickBot="1" x14ac:dyDescent="0.3">
      <c r="AV56" s="324">
        <f>AV55+AW55+AX55</f>
        <v>7441008</v>
      </c>
      <c r="AW56" s="325"/>
      <c r="AX56" s="326"/>
      <c r="AY56" s="324">
        <f>AY55+AZ55</f>
        <v>1175216</v>
      </c>
      <c r="AZ56" s="326"/>
      <c r="BA56" s="210"/>
      <c r="BC56" s="309"/>
      <c r="BD56" s="313"/>
      <c r="BE56" s="135">
        <v>1664</v>
      </c>
      <c r="BF56" s="82">
        <f t="shared" si="36"/>
        <v>5824</v>
      </c>
      <c r="BG56" s="79">
        <v>396</v>
      </c>
      <c r="BH56" s="82">
        <f t="shared" si="14"/>
        <v>1386</v>
      </c>
      <c r="BI56" s="79">
        <v>6256</v>
      </c>
      <c r="BJ56" s="82">
        <f t="shared" si="15"/>
        <v>43792</v>
      </c>
      <c r="BK56" s="79">
        <v>30</v>
      </c>
      <c r="BL56" s="174">
        <v>27</v>
      </c>
      <c r="BM56" s="174">
        <v>25</v>
      </c>
      <c r="BN56" s="119">
        <f t="shared" si="9"/>
        <v>2040.08</v>
      </c>
      <c r="BO56" s="309"/>
      <c r="BP56" s="315"/>
      <c r="BQ56" s="99">
        <v>1646</v>
      </c>
      <c r="BR56" s="83">
        <f t="shared" si="16"/>
        <v>5761</v>
      </c>
      <c r="BS56" s="174">
        <v>319</v>
      </c>
      <c r="BT56" s="83">
        <f t="shared" si="39"/>
        <v>1116.5</v>
      </c>
      <c r="BU56" s="174">
        <v>7594</v>
      </c>
      <c r="BV56" s="83">
        <f t="shared" si="40"/>
        <v>53158</v>
      </c>
      <c r="BW56" s="174">
        <v>29</v>
      </c>
      <c r="BX56" s="174">
        <v>24</v>
      </c>
      <c r="BY56" s="174">
        <v>29</v>
      </c>
      <c r="BZ56" s="100">
        <f t="shared" si="10"/>
        <v>2070.1896551724139</v>
      </c>
      <c r="CA56" s="309"/>
      <c r="CB56" s="317"/>
      <c r="CC56" s="99">
        <v>1079</v>
      </c>
      <c r="CD56" s="74">
        <f t="shared" si="19"/>
        <v>3237</v>
      </c>
      <c r="CE56" s="174">
        <v>246</v>
      </c>
      <c r="CF56" s="74">
        <f t="shared" si="20"/>
        <v>738</v>
      </c>
      <c r="CG56" s="174">
        <v>3175</v>
      </c>
      <c r="CH56" s="74">
        <f t="shared" si="21"/>
        <v>19050</v>
      </c>
      <c r="CI56" s="174">
        <v>17</v>
      </c>
      <c r="CJ56" s="174">
        <v>12</v>
      </c>
      <c r="CK56" s="174">
        <v>17</v>
      </c>
      <c r="CL56" s="100">
        <f t="shared" si="22"/>
        <v>1354.4117647058824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481</v>
      </c>
      <c r="DB56" s="83">
        <f t="shared" si="27"/>
        <v>1683.5</v>
      </c>
      <c r="DC56" s="174">
        <v>79</v>
      </c>
      <c r="DD56" s="83">
        <f t="shared" si="28"/>
        <v>276.5</v>
      </c>
      <c r="DE56" s="174">
        <v>2601</v>
      </c>
      <c r="DF56" s="83">
        <f t="shared" si="29"/>
        <v>18207</v>
      </c>
      <c r="DG56" s="174">
        <v>14</v>
      </c>
      <c r="DH56" s="174">
        <v>11</v>
      </c>
      <c r="DI56" s="174">
        <v>14</v>
      </c>
      <c r="DJ56" s="100">
        <f t="shared" si="30"/>
        <v>1440.5</v>
      </c>
      <c r="DK56" s="309"/>
      <c r="DL56" s="311"/>
      <c r="DM56" s="102">
        <v>17</v>
      </c>
      <c r="DN56" s="74">
        <f t="shared" si="31"/>
        <v>63.75</v>
      </c>
      <c r="DO56" s="1">
        <v>204</v>
      </c>
      <c r="DP56" s="74">
        <f t="shared" si="32"/>
        <v>765</v>
      </c>
      <c r="DQ56" s="1">
        <v>600</v>
      </c>
      <c r="DR56" s="74">
        <f t="shared" si="33"/>
        <v>4500</v>
      </c>
      <c r="DS56" s="1">
        <v>4</v>
      </c>
      <c r="DT56" s="1">
        <v>4</v>
      </c>
      <c r="DU56" s="110">
        <f t="shared" si="34"/>
        <v>4</v>
      </c>
      <c r="DV56" s="108">
        <f t="shared" si="35"/>
        <v>1332.1875</v>
      </c>
    </row>
    <row r="57" spans="8:126" ht="16.5" thickTop="1" thickBot="1" x14ac:dyDescent="0.3">
      <c r="AX57" s="193">
        <f>AV56</f>
        <v>7441008</v>
      </c>
      <c r="AY57" s="194"/>
      <c r="AZ57" s="193">
        <f>AY56</f>
        <v>1175216</v>
      </c>
      <c r="BA57" s="213">
        <f>M36-BA55</f>
        <v>0</v>
      </c>
      <c r="BC57" s="308" t="str">
        <f>C31</f>
        <v>SÁBADO</v>
      </c>
      <c r="BD57" s="312">
        <f>AU31</f>
        <v>42609</v>
      </c>
      <c r="BE57" s="135">
        <v>688</v>
      </c>
      <c r="BF57" s="82">
        <f t="shared" si="36"/>
        <v>2408</v>
      </c>
      <c r="BG57" s="79">
        <v>272</v>
      </c>
      <c r="BH57" s="82">
        <f t="shared" si="14"/>
        <v>952</v>
      </c>
      <c r="BI57" s="79">
        <v>3629</v>
      </c>
      <c r="BJ57" s="82">
        <f t="shared" si="15"/>
        <v>25403</v>
      </c>
      <c r="BK57" s="79"/>
      <c r="BL57" s="174">
        <v>16</v>
      </c>
      <c r="BM57" s="174">
        <v>23</v>
      </c>
      <c r="BN57" s="119">
        <f t="shared" si="9"/>
        <v>1250.5652173913043</v>
      </c>
      <c r="BO57" s="308" t="str">
        <f>BC57</f>
        <v>SÁBADO</v>
      </c>
      <c r="BP57" s="314">
        <f>BD57</f>
        <v>42609</v>
      </c>
      <c r="BQ57" s="99">
        <v>901</v>
      </c>
      <c r="BR57" s="83">
        <f t="shared" si="16"/>
        <v>3153.5</v>
      </c>
      <c r="BS57" s="174">
        <v>221</v>
      </c>
      <c r="BT57" s="83">
        <f t="shared" si="39"/>
        <v>773.5</v>
      </c>
      <c r="BU57" s="174">
        <v>5667</v>
      </c>
      <c r="BV57" s="83">
        <f t="shared" si="40"/>
        <v>39669</v>
      </c>
      <c r="BW57" s="174"/>
      <c r="BX57" s="174">
        <v>18</v>
      </c>
      <c r="BY57" s="174">
        <v>24</v>
      </c>
      <c r="BZ57" s="100">
        <f t="shared" si="10"/>
        <v>1816.5</v>
      </c>
      <c r="CA57" s="308" t="str">
        <f>BO57</f>
        <v>SÁBADO</v>
      </c>
      <c r="CB57" s="316">
        <f>BP57</f>
        <v>42609</v>
      </c>
      <c r="CC57" s="99">
        <v>455</v>
      </c>
      <c r="CD57" s="74">
        <f t="shared" si="19"/>
        <v>1365</v>
      </c>
      <c r="CE57" s="174">
        <v>232</v>
      </c>
      <c r="CF57" s="74">
        <f t="shared" si="20"/>
        <v>696</v>
      </c>
      <c r="CG57" s="174">
        <v>2309</v>
      </c>
      <c r="CH57" s="74">
        <f t="shared" si="21"/>
        <v>13854</v>
      </c>
      <c r="CI57" s="174"/>
      <c r="CJ57" s="174">
        <v>8</v>
      </c>
      <c r="CK57" s="174">
        <v>14</v>
      </c>
      <c r="CL57" s="100">
        <f t="shared" si="22"/>
        <v>1136.7857142857142</v>
      </c>
      <c r="CM57" s="308" t="str">
        <f>CA57</f>
        <v>SÁBADO</v>
      </c>
      <c r="CN57" s="318">
        <f>CB57</f>
        <v>42609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SÁBADO</v>
      </c>
      <c r="CZ57" s="306">
        <f>CN57</f>
        <v>42609</v>
      </c>
      <c r="DA57" s="99">
        <v>399</v>
      </c>
      <c r="DB57" s="83">
        <f t="shared" si="27"/>
        <v>1396.5</v>
      </c>
      <c r="DC57" s="174">
        <v>78</v>
      </c>
      <c r="DD57" s="83">
        <f t="shared" si="28"/>
        <v>273</v>
      </c>
      <c r="DE57" s="174">
        <v>2220</v>
      </c>
      <c r="DF57" s="83">
        <f t="shared" si="29"/>
        <v>15540</v>
      </c>
      <c r="DG57" s="174"/>
      <c r="DH57" s="174">
        <v>10</v>
      </c>
      <c r="DI57" s="174">
        <v>12</v>
      </c>
      <c r="DJ57" s="100">
        <f t="shared" si="30"/>
        <v>1434.125</v>
      </c>
      <c r="DK57" s="308" t="str">
        <f>CY57</f>
        <v>SÁBADO</v>
      </c>
      <c r="DL57" s="310">
        <f>CZ57</f>
        <v>42609</v>
      </c>
      <c r="DM57" s="102">
        <v>16</v>
      </c>
      <c r="DN57" s="74">
        <f t="shared" si="31"/>
        <v>60</v>
      </c>
      <c r="DO57" s="1">
        <v>158</v>
      </c>
      <c r="DP57" s="74">
        <f t="shared" si="32"/>
        <v>592.5</v>
      </c>
      <c r="DQ57" s="1">
        <v>401</v>
      </c>
      <c r="DR57" s="74">
        <f t="shared" si="33"/>
        <v>3007.5</v>
      </c>
      <c r="DS57" s="1"/>
      <c r="DT57" s="1">
        <v>4</v>
      </c>
      <c r="DU57" s="110">
        <f t="shared" si="34"/>
        <v>4</v>
      </c>
      <c r="DV57" s="108">
        <f t="shared" si="35"/>
        <v>915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741</v>
      </c>
      <c r="BF58" s="82">
        <f t="shared" si="36"/>
        <v>2593.5</v>
      </c>
      <c r="BG58" s="79">
        <v>371</v>
      </c>
      <c r="BH58" s="82">
        <f t="shared" si="14"/>
        <v>1298.5</v>
      </c>
      <c r="BI58" s="79">
        <v>4394</v>
      </c>
      <c r="BJ58" s="82">
        <f t="shared" si="15"/>
        <v>30758</v>
      </c>
      <c r="BK58" s="79">
        <v>20</v>
      </c>
      <c r="BL58" s="174">
        <v>19</v>
      </c>
      <c r="BM58" s="174">
        <v>23</v>
      </c>
      <c r="BN58" s="119">
        <f t="shared" si="9"/>
        <v>1506.5217391304348</v>
      </c>
      <c r="BO58" s="309"/>
      <c r="BP58" s="315"/>
      <c r="BQ58" s="99">
        <v>731</v>
      </c>
      <c r="BR58" s="83">
        <f t="shared" si="16"/>
        <v>2558.5</v>
      </c>
      <c r="BS58" s="174">
        <v>318</v>
      </c>
      <c r="BT58" s="83">
        <f t="shared" si="39"/>
        <v>1113</v>
      </c>
      <c r="BU58" s="174">
        <v>5043</v>
      </c>
      <c r="BV58" s="83">
        <f t="shared" si="40"/>
        <v>35301</v>
      </c>
      <c r="BW58" s="174">
        <v>19</v>
      </c>
      <c r="BX58" s="174">
        <v>16</v>
      </c>
      <c r="BY58" s="174">
        <v>24</v>
      </c>
      <c r="BZ58" s="100">
        <f t="shared" si="10"/>
        <v>1623.8541666666667</v>
      </c>
      <c r="CA58" s="309"/>
      <c r="CB58" s="317"/>
      <c r="CC58" s="99">
        <v>320</v>
      </c>
      <c r="CD58" s="74">
        <f t="shared" si="19"/>
        <v>960</v>
      </c>
      <c r="CE58" s="174">
        <v>143</v>
      </c>
      <c r="CF58" s="74">
        <f t="shared" si="20"/>
        <v>429</v>
      </c>
      <c r="CG58" s="174">
        <v>1714</v>
      </c>
      <c r="CH58" s="74">
        <f t="shared" si="21"/>
        <v>10284</v>
      </c>
      <c r="CI58" s="174">
        <v>11</v>
      </c>
      <c r="CJ58" s="174">
        <v>8</v>
      </c>
      <c r="CK58" s="174">
        <v>14</v>
      </c>
      <c r="CL58" s="100">
        <f t="shared" si="22"/>
        <v>833.78571428571433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360</v>
      </c>
      <c r="DB58" s="83">
        <f t="shared" si="27"/>
        <v>1260</v>
      </c>
      <c r="DC58" s="174">
        <v>106</v>
      </c>
      <c r="DD58" s="83">
        <f t="shared" si="28"/>
        <v>371</v>
      </c>
      <c r="DE58" s="174">
        <v>2401</v>
      </c>
      <c r="DF58" s="83">
        <f t="shared" si="29"/>
        <v>16807</v>
      </c>
      <c r="DG58" s="174">
        <v>11</v>
      </c>
      <c r="DH58" s="174">
        <v>9</v>
      </c>
      <c r="DI58" s="174">
        <v>12</v>
      </c>
      <c r="DJ58" s="100">
        <f t="shared" si="30"/>
        <v>1536.5</v>
      </c>
      <c r="DK58" s="309"/>
      <c r="DL58" s="311"/>
      <c r="DM58" s="102">
        <v>7</v>
      </c>
      <c r="DN58" s="74">
        <f t="shared" si="31"/>
        <v>26.25</v>
      </c>
      <c r="DO58" s="1">
        <v>98</v>
      </c>
      <c r="DP58" s="74">
        <f t="shared" si="32"/>
        <v>367.5</v>
      </c>
      <c r="DQ58" s="1">
        <v>495</v>
      </c>
      <c r="DR58" s="74">
        <f t="shared" si="33"/>
        <v>3712.5</v>
      </c>
      <c r="DS58" s="1">
        <v>4</v>
      </c>
      <c r="DT58" s="1">
        <v>4</v>
      </c>
      <c r="DU58" s="110">
        <f t="shared" si="34"/>
        <v>4</v>
      </c>
      <c r="DV58" s="108">
        <f t="shared" si="35"/>
        <v>1026.5625</v>
      </c>
    </row>
    <row r="59" spans="8:126" ht="15.75" thickTop="1" x14ac:dyDescent="0.25">
      <c r="BC59" s="308" t="str">
        <f>C32</f>
        <v>DOMINGO</v>
      </c>
      <c r="BD59" s="312">
        <f>AU32</f>
        <v>42610</v>
      </c>
      <c r="BE59" s="135">
        <v>496</v>
      </c>
      <c r="BF59" s="82">
        <f t="shared" si="36"/>
        <v>1736</v>
      </c>
      <c r="BG59" s="79">
        <v>247</v>
      </c>
      <c r="BH59" s="82">
        <f t="shared" si="14"/>
        <v>864.5</v>
      </c>
      <c r="BI59" s="79">
        <v>2621</v>
      </c>
      <c r="BJ59" s="82">
        <f t="shared" si="15"/>
        <v>18347</v>
      </c>
      <c r="BK59" s="79"/>
      <c r="BL59" s="174">
        <v>15</v>
      </c>
      <c r="BM59" s="174">
        <v>16</v>
      </c>
      <c r="BN59" s="119">
        <f t="shared" si="9"/>
        <v>1309.21875</v>
      </c>
      <c r="BO59" s="308" t="str">
        <f>BC59</f>
        <v>DOMINGO</v>
      </c>
      <c r="BP59" s="314">
        <f>BD59</f>
        <v>42610</v>
      </c>
      <c r="BQ59" s="99">
        <v>417</v>
      </c>
      <c r="BR59" s="83">
        <f t="shared" si="16"/>
        <v>1459.5</v>
      </c>
      <c r="BS59" s="174">
        <v>159</v>
      </c>
      <c r="BT59" s="83">
        <f t="shared" si="39"/>
        <v>556.5</v>
      </c>
      <c r="BU59" s="174">
        <v>3236</v>
      </c>
      <c r="BV59" s="83">
        <f t="shared" si="40"/>
        <v>22652</v>
      </c>
      <c r="BW59" s="174"/>
      <c r="BX59" s="174">
        <v>14</v>
      </c>
      <c r="BY59" s="174">
        <v>17</v>
      </c>
      <c r="BZ59" s="100">
        <f t="shared" si="10"/>
        <v>1451.0588235294117</v>
      </c>
      <c r="CA59" s="308" t="str">
        <f>BO59</f>
        <v>DOMINGO</v>
      </c>
      <c r="CB59" s="316">
        <f>BP59</f>
        <v>42610</v>
      </c>
      <c r="CC59" s="99">
        <v>212</v>
      </c>
      <c r="CD59" s="74">
        <f t="shared" si="19"/>
        <v>636</v>
      </c>
      <c r="CE59" s="174">
        <v>129</v>
      </c>
      <c r="CF59" s="74">
        <f t="shared" si="20"/>
        <v>387</v>
      </c>
      <c r="CG59" s="174">
        <v>1350</v>
      </c>
      <c r="CH59" s="74">
        <f t="shared" si="21"/>
        <v>8100</v>
      </c>
      <c r="CI59" s="174"/>
      <c r="CJ59" s="174">
        <v>9</v>
      </c>
      <c r="CK59" s="174">
        <v>14</v>
      </c>
      <c r="CL59" s="100">
        <f t="shared" si="22"/>
        <v>651.64285714285711</v>
      </c>
      <c r="CM59" s="308" t="str">
        <f>CA59</f>
        <v>DOMINGO</v>
      </c>
      <c r="CN59" s="318">
        <f>CB59</f>
        <v>42610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DOMINGO</v>
      </c>
      <c r="CZ59" s="306">
        <f>CN59</f>
        <v>42610</v>
      </c>
      <c r="DA59" s="99">
        <v>0</v>
      </c>
      <c r="DB59" s="83">
        <f t="shared" si="27"/>
        <v>0</v>
      </c>
      <c r="DC59" s="174">
        <v>0</v>
      </c>
      <c r="DD59" s="83">
        <f t="shared" si="28"/>
        <v>0</v>
      </c>
      <c r="DE59" s="174">
        <v>0</v>
      </c>
      <c r="DF59" s="83">
        <f t="shared" si="29"/>
        <v>0</v>
      </c>
      <c r="DG59" s="174"/>
      <c r="DH59" s="174">
        <v>0</v>
      </c>
      <c r="DI59" s="174">
        <v>0</v>
      </c>
      <c r="DJ59" s="100" t="e">
        <f t="shared" si="30"/>
        <v>#DIV/0!</v>
      </c>
      <c r="DK59" s="308" t="str">
        <f>CY59</f>
        <v>DOMINGO</v>
      </c>
      <c r="DL59" s="310">
        <f>CZ59</f>
        <v>42610</v>
      </c>
      <c r="DM59" s="102">
        <v>0</v>
      </c>
      <c r="DN59" s="74">
        <f t="shared" si="31"/>
        <v>0</v>
      </c>
      <c r="DO59" s="1">
        <v>70</v>
      </c>
      <c r="DP59" s="74">
        <f t="shared" si="32"/>
        <v>262.5</v>
      </c>
      <c r="DQ59" s="1">
        <v>273</v>
      </c>
      <c r="DR59" s="74">
        <f t="shared" si="33"/>
        <v>2047.5</v>
      </c>
      <c r="DS59" s="1"/>
      <c r="DT59" s="1">
        <v>3</v>
      </c>
      <c r="DU59" s="110">
        <f t="shared" si="34"/>
        <v>3</v>
      </c>
      <c r="DV59" s="108">
        <f t="shared" si="35"/>
        <v>770</v>
      </c>
    </row>
    <row r="60" spans="8:126" ht="15.75" thickBot="1" x14ac:dyDescent="0.3">
      <c r="BC60" s="309"/>
      <c r="BD60" s="313"/>
      <c r="BE60" s="135">
        <v>473</v>
      </c>
      <c r="BF60" s="82">
        <f t="shared" si="36"/>
        <v>1655.5</v>
      </c>
      <c r="BG60" s="79">
        <v>353</v>
      </c>
      <c r="BH60" s="82">
        <f t="shared" si="14"/>
        <v>1235.5</v>
      </c>
      <c r="BI60" s="79">
        <v>3277</v>
      </c>
      <c r="BJ60" s="82">
        <f t="shared" si="15"/>
        <v>22939</v>
      </c>
      <c r="BK60" s="79">
        <v>22</v>
      </c>
      <c r="BL60" s="174">
        <v>18</v>
      </c>
      <c r="BM60" s="174">
        <v>16</v>
      </c>
      <c r="BN60" s="119">
        <f t="shared" si="9"/>
        <v>1614.375</v>
      </c>
      <c r="BO60" s="309"/>
      <c r="BP60" s="315"/>
      <c r="BQ60" s="99">
        <v>389</v>
      </c>
      <c r="BR60" s="83">
        <f t="shared" si="16"/>
        <v>1361.5</v>
      </c>
      <c r="BS60" s="174">
        <v>221</v>
      </c>
      <c r="BT60" s="83">
        <f t="shared" si="39"/>
        <v>773.5</v>
      </c>
      <c r="BU60" s="174">
        <v>3538</v>
      </c>
      <c r="BV60" s="83">
        <f t="shared" si="40"/>
        <v>24766</v>
      </c>
      <c r="BW60" s="174">
        <v>17</v>
      </c>
      <c r="BX60" s="174">
        <v>15</v>
      </c>
      <c r="BY60" s="174">
        <v>17</v>
      </c>
      <c r="BZ60" s="100">
        <f t="shared" si="10"/>
        <v>1582.4117647058824</v>
      </c>
      <c r="CA60" s="309"/>
      <c r="CB60" s="317"/>
      <c r="CC60" s="99">
        <v>142</v>
      </c>
      <c r="CD60" s="74">
        <f t="shared" si="19"/>
        <v>426</v>
      </c>
      <c r="CE60" s="174">
        <v>112</v>
      </c>
      <c r="CF60" s="74">
        <f t="shared" si="20"/>
        <v>336</v>
      </c>
      <c r="CG60" s="174">
        <v>1091</v>
      </c>
      <c r="CH60" s="74">
        <f t="shared" si="21"/>
        <v>6546</v>
      </c>
      <c r="CI60" s="174">
        <v>10</v>
      </c>
      <c r="CJ60" s="174">
        <v>7</v>
      </c>
      <c r="CK60" s="174">
        <v>12</v>
      </c>
      <c r="CL60" s="100">
        <f t="shared" si="22"/>
        <v>609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93</v>
      </c>
      <c r="DB60" s="83">
        <f t="shared" si="27"/>
        <v>325.5</v>
      </c>
      <c r="DC60" s="174">
        <v>32</v>
      </c>
      <c r="DD60" s="83">
        <f t="shared" si="28"/>
        <v>112</v>
      </c>
      <c r="DE60" s="174">
        <v>715</v>
      </c>
      <c r="DF60" s="83">
        <f t="shared" si="29"/>
        <v>5005</v>
      </c>
      <c r="DG60" s="174">
        <v>4</v>
      </c>
      <c r="DH60" s="174">
        <v>4</v>
      </c>
      <c r="DI60" s="174">
        <v>6</v>
      </c>
      <c r="DJ60" s="100">
        <f t="shared" si="30"/>
        <v>907.08333333333337</v>
      </c>
      <c r="DK60" s="309"/>
      <c r="DL60" s="311"/>
      <c r="DM60" s="102">
        <v>0</v>
      </c>
      <c r="DN60" s="74">
        <f t="shared" si="31"/>
        <v>0</v>
      </c>
      <c r="DO60" s="1">
        <v>80</v>
      </c>
      <c r="DP60" s="74">
        <f t="shared" si="32"/>
        <v>300</v>
      </c>
      <c r="DQ60" s="1">
        <v>361</v>
      </c>
      <c r="DR60" s="74">
        <f t="shared" si="33"/>
        <v>2707.5</v>
      </c>
      <c r="DS60" s="1">
        <v>4</v>
      </c>
      <c r="DT60" s="1">
        <v>4</v>
      </c>
      <c r="DU60" s="110">
        <f t="shared" si="34"/>
        <v>4</v>
      </c>
      <c r="DV60" s="108">
        <f t="shared" si="35"/>
        <v>751.875</v>
      </c>
    </row>
    <row r="61" spans="8:126" x14ac:dyDescent="0.25">
      <c r="BC61" s="308" t="str">
        <f>C33</f>
        <v>LUNES</v>
      </c>
      <c r="BD61" s="312">
        <f>AU33</f>
        <v>42611</v>
      </c>
      <c r="BE61" s="135">
        <v>1629</v>
      </c>
      <c r="BF61" s="82">
        <f t="shared" si="36"/>
        <v>5701.5</v>
      </c>
      <c r="BG61" s="79">
        <v>279</v>
      </c>
      <c r="BH61" s="82">
        <f t="shared" si="14"/>
        <v>976.5</v>
      </c>
      <c r="BI61" s="79">
        <v>5540</v>
      </c>
      <c r="BJ61" s="82">
        <f t="shared" si="15"/>
        <v>38780</v>
      </c>
      <c r="BK61" s="79"/>
      <c r="BL61" s="174">
        <v>25</v>
      </c>
      <c r="BM61" s="174">
        <v>26</v>
      </c>
      <c r="BN61" s="119">
        <f t="shared" si="9"/>
        <v>1748.3846153846155</v>
      </c>
      <c r="BO61" s="308" t="str">
        <f>BC61</f>
        <v>LUNES</v>
      </c>
      <c r="BP61" s="314">
        <f>BD61</f>
        <v>42611</v>
      </c>
      <c r="BQ61" s="99">
        <v>1789</v>
      </c>
      <c r="BR61" s="83">
        <f t="shared" si="16"/>
        <v>6261.5</v>
      </c>
      <c r="BS61" s="174">
        <v>207</v>
      </c>
      <c r="BT61" s="83">
        <f t="shared" si="39"/>
        <v>724.5</v>
      </c>
      <c r="BU61" s="174">
        <v>7703</v>
      </c>
      <c r="BV61" s="83">
        <f t="shared" si="40"/>
        <v>53921</v>
      </c>
      <c r="BW61" s="174"/>
      <c r="BX61" s="174">
        <v>27</v>
      </c>
      <c r="BY61" s="174">
        <v>27</v>
      </c>
      <c r="BZ61" s="100">
        <f t="shared" si="10"/>
        <v>2255.8148148148148</v>
      </c>
      <c r="CA61" s="308" t="str">
        <f>BO61</f>
        <v>LUNES</v>
      </c>
      <c r="CB61" s="316">
        <f>BP61</f>
        <v>42611</v>
      </c>
      <c r="CC61" s="99">
        <v>1359</v>
      </c>
      <c r="CD61" s="74">
        <f t="shared" si="19"/>
        <v>4077</v>
      </c>
      <c r="CE61" s="174">
        <v>309</v>
      </c>
      <c r="CF61" s="74">
        <f t="shared" si="20"/>
        <v>927</v>
      </c>
      <c r="CG61" s="174">
        <v>4012</v>
      </c>
      <c r="CH61" s="74">
        <f t="shared" si="21"/>
        <v>24072</v>
      </c>
      <c r="CI61" s="174"/>
      <c r="CJ61" s="174">
        <v>15</v>
      </c>
      <c r="CK61" s="174">
        <v>15</v>
      </c>
      <c r="CL61" s="100">
        <f t="shared" si="22"/>
        <v>1938.4</v>
      </c>
      <c r="CM61" s="308" t="str">
        <f>CA61</f>
        <v>LUNES</v>
      </c>
      <c r="CN61" s="318">
        <f>CB61</f>
        <v>42611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LUNES</v>
      </c>
      <c r="CZ61" s="306">
        <f>CN61</f>
        <v>42611</v>
      </c>
      <c r="DA61" s="99">
        <v>599</v>
      </c>
      <c r="DB61" s="83">
        <f t="shared" si="27"/>
        <v>2096.5</v>
      </c>
      <c r="DC61" s="174">
        <v>38</v>
      </c>
      <c r="DD61" s="83">
        <f t="shared" si="28"/>
        <v>133</v>
      </c>
      <c r="DE61" s="174">
        <v>3023</v>
      </c>
      <c r="DF61" s="83">
        <f t="shared" si="29"/>
        <v>21161</v>
      </c>
      <c r="DG61" s="174"/>
      <c r="DH61" s="174">
        <v>14</v>
      </c>
      <c r="DI61" s="174">
        <v>13</v>
      </c>
      <c r="DJ61" s="100">
        <f t="shared" si="30"/>
        <v>1799.2692307692307</v>
      </c>
      <c r="DK61" s="308" t="str">
        <f>CY61</f>
        <v>LUNES</v>
      </c>
      <c r="DL61" s="310">
        <f>CZ61</f>
        <v>42611</v>
      </c>
      <c r="DM61" s="102">
        <v>29</v>
      </c>
      <c r="DN61" s="74">
        <f t="shared" si="31"/>
        <v>108.75</v>
      </c>
      <c r="DO61" s="1">
        <v>212</v>
      </c>
      <c r="DP61" s="74">
        <f t="shared" si="32"/>
        <v>795</v>
      </c>
      <c r="DQ61" s="1">
        <v>582</v>
      </c>
      <c r="DR61" s="74">
        <f t="shared" si="33"/>
        <v>4365</v>
      </c>
      <c r="DS61" s="1"/>
      <c r="DT61" s="1">
        <v>4</v>
      </c>
      <c r="DU61" s="110">
        <f t="shared" si="34"/>
        <v>4</v>
      </c>
      <c r="DV61" s="108">
        <f t="shared" si="35"/>
        <v>1317.1875</v>
      </c>
    </row>
    <row r="62" spans="8:126" ht="15.75" thickBot="1" x14ac:dyDescent="0.3">
      <c r="BC62" s="309"/>
      <c r="BD62" s="313"/>
      <c r="BE62" s="135">
        <v>1459</v>
      </c>
      <c r="BF62" s="82">
        <f t="shared" si="36"/>
        <v>5106.5</v>
      </c>
      <c r="BG62" s="79">
        <v>338</v>
      </c>
      <c r="BH62" s="82">
        <f t="shared" si="14"/>
        <v>1183</v>
      </c>
      <c r="BI62" s="79">
        <v>5665</v>
      </c>
      <c r="BJ62" s="82">
        <f t="shared" si="15"/>
        <v>39655</v>
      </c>
      <c r="BK62" s="79">
        <v>26</v>
      </c>
      <c r="BL62" s="174">
        <v>24</v>
      </c>
      <c r="BM62" s="174">
        <v>24</v>
      </c>
      <c r="BN62" s="119">
        <f t="shared" si="9"/>
        <v>1914.3541666666667</v>
      </c>
      <c r="BO62" s="309"/>
      <c r="BP62" s="315"/>
      <c r="BQ62" s="99">
        <v>1813</v>
      </c>
      <c r="BR62" s="83">
        <f t="shared" si="16"/>
        <v>6345.5</v>
      </c>
      <c r="BS62" s="174">
        <v>288</v>
      </c>
      <c r="BT62" s="83">
        <f t="shared" si="39"/>
        <v>1008</v>
      </c>
      <c r="BU62" s="174">
        <v>7572</v>
      </c>
      <c r="BV62" s="83">
        <f t="shared" si="40"/>
        <v>53004</v>
      </c>
      <c r="BW62" s="174">
        <v>28</v>
      </c>
      <c r="BX62" s="174">
        <v>26</v>
      </c>
      <c r="BY62" s="174">
        <v>26</v>
      </c>
      <c r="BZ62" s="100">
        <f t="shared" si="10"/>
        <v>2321.4423076923076</v>
      </c>
      <c r="CA62" s="309"/>
      <c r="CB62" s="317"/>
      <c r="CC62" s="99">
        <v>1118</v>
      </c>
      <c r="CD62" s="74">
        <f t="shared" si="19"/>
        <v>3354</v>
      </c>
      <c r="CE62" s="174">
        <v>264</v>
      </c>
      <c r="CF62" s="74">
        <f t="shared" si="20"/>
        <v>792</v>
      </c>
      <c r="CG62" s="174">
        <v>3536</v>
      </c>
      <c r="CH62" s="74">
        <f t="shared" si="21"/>
        <v>21216</v>
      </c>
      <c r="CI62" s="174">
        <v>17</v>
      </c>
      <c r="CJ62" s="174">
        <v>13</v>
      </c>
      <c r="CK62" s="174">
        <v>13</v>
      </c>
      <c r="CL62" s="100">
        <f t="shared" si="22"/>
        <v>1950.9230769230769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476</v>
      </c>
      <c r="DB62" s="83">
        <f t="shared" si="27"/>
        <v>1666</v>
      </c>
      <c r="DC62" s="174">
        <v>60</v>
      </c>
      <c r="DD62" s="83">
        <f t="shared" si="28"/>
        <v>210</v>
      </c>
      <c r="DE62" s="174">
        <v>2662</v>
      </c>
      <c r="DF62" s="83">
        <f t="shared" si="29"/>
        <v>18634</v>
      </c>
      <c r="DG62" s="174">
        <v>14</v>
      </c>
      <c r="DH62" s="174">
        <v>9</v>
      </c>
      <c r="DI62" s="174">
        <v>9</v>
      </c>
      <c r="DJ62" s="100">
        <f t="shared" si="30"/>
        <v>2278.8888888888887</v>
      </c>
      <c r="DK62" s="309"/>
      <c r="DL62" s="311"/>
      <c r="DM62" s="102">
        <v>28</v>
      </c>
      <c r="DN62" s="74">
        <f t="shared" si="31"/>
        <v>105</v>
      </c>
      <c r="DO62" s="1">
        <v>168</v>
      </c>
      <c r="DP62" s="74">
        <f t="shared" si="32"/>
        <v>630</v>
      </c>
      <c r="DQ62" s="1">
        <v>568</v>
      </c>
      <c r="DR62" s="74">
        <f t="shared" si="33"/>
        <v>4260</v>
      </c>
      <c r="DS62" s="1">
        <v>4</v>
      </c>
      <c r="DT62" s="1">
        <v>4</v>
      </c>
      <c r="DU62" s="110">
        <f t="shared" si="34"/>
        <v>4</v>
      </c>
      <c r="DV62" s="108">
        <f t="shared" si="35"/>
        <v>1248.75</v>
      </c>
    </row>
    <row r="63" spans="8:126" x14ac:dyDescent="0.25">
      <c r="BC63" s="308" t="str">
        <f>C34</f>
        <v>MARTES</v>
      </c>
      <c r="BD63" s="312">
        <f>AU34</f>
        <v>42612</v>
      </c>
      <c r="BE63" s="135">
        <v>1747</v>
      </c>
      <c r="BF63" s="82">
        <f t="shared" si="36"/>
        <v>6114.5</v>
      </c>
      <c r="BG63" s="79">
        <v>303</v>
      </c>
      <c r="BH63" s="82">
        <f t="shared" si="14"/>
        <v>1060.5</v>
      </c>
      <c r="BI63" s="79">
        <v>5642</v>
      </c>
      <c r="BJ63" s="82">
        <f t="shared" si="15"/>
        <v>39494</v>
      </c>
      <c r="BK63" s="79"/>
      <c r="BL63" s="174">
        <v>25</v>
      </c>
      <c r="BM63" s="174">
        <v>24</v>
      </c>
      <c r="BN63" s="119">
        <f t="shared" si="9"/>
        <v>1944.5416666666667</v>
      </c>
      <c r="BO63" s="308" t="str">
        <f t="shared" ref="BO63:BP65" si="47">BC63</f>
        <v>MARTES</v>
      </c>
      <c r="BP63" s="314">
        <f t="shared" si="47"/>
        <v>42612</v>
      </c>
      <c r="BQ63" s="99">
        <v>1870</v>
      </c>
      <c r="BR63" s="83">
        <f t="shared" si="16"/>
        <v>6545</v>
      </c>
      <c r="BS63" s="174">
        <v>195</v>
      </c>
      <c r="BT63" s="83">
        <f t="shared" si="39"/>
        <v>682.5</v>
      </c>
      <c r="BU63" s="174">
        <v>7981</v>
      </c>
      <c r="BV63" s="83">
        <f t="shared" si="40"/>
        <v>55867</v>
      </c>
      <c r="BW63" s="174"/>
      <c r="BX63" s="174">
        <v>28</v>
      </c>
      <c r="BY63" s="174">
        <v>28</v>
      </c>
      <c r="BZ63" s="100">
        <f t="shared" si="10"/>
        <v>2253.375</v>
      </c>
      <c r="CA63" s="308" t="str">
        <f t="shared" ref="CA63:CB65" si="48">BO63</f>
        <v>MARTES</v>
      </c>
      <c r="CB63" s="316">
        <f t="shared" si="48"/>
        <v>42612</v>
      </c>
      <c r="CC63" s="99">
        <v>1527</v>
      </c>
      <c r="CD63" s="74">
        <f t="shared" si="19"/>
        <v>4581</v>
      </c>
      <c r="CE63" s="174">
        <v>339</v>
      </c>
      <c r="CF63" s="74">
        <f t="shared" si="20"/>
        <v>1017</v>
      </c>
      <c r="CG63" s="174">
        <v>4451</v>
      </c>
      <c r="CH63" s="74">
        <f t="shared" si="21"/>
        <v>26706</v>
      </c>
      <c r="CI63" s="174"/>
      <c r="CJ63" s="174">
        <v>18</v>
      </c>
      <c r="CK63" s="174">
        <v>18</v>
      </c>
      <c r="CL63" s="100">
        <f t="shared" si="22"/>
        <v>1794.6666666666667</v>
      </c>
      <c r="CM63" s="308" t="str">
        <f t="shared" ref="CM63:CN65" si="49">CA63</f>
        <v>MARTES</v>
      </c>
      <c r="CN63" s="318">
        <f t="shared" si="49"/>
        <v>42612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:CZ65" si="50">CM63</f>
        <v>MARTES</v>
      </c>
      <c r="CZ63" s="306">
        <f t="shared" si="50"/>
        <v>42612</v>
      </c>
      <c r="DA63" s="99">
        <v>701</v>
      </c>
      <c r="DB63" s="83">
        <f t="shared" si="27"/>
        <v>2453.5</v>
      </c>
      <c r="DC63" s="174">
        <v>42</v>
      </c>
      <c r="DD63" s="83">
        <f t="shared" si="28"/>
        <v>147</v>
      </c>
      <c r="DE63" s="174">
        <v>3317</v>
      </c>
      <c r="DF63" s="83">
        <f t="shared" si="29"/>
        <v>23219</v>
      </c>
      <c r="DG63" s="174"/>
      <c r="DH63" s="174">
        <v>14</v>
      </c>
      <c r="DI63" s="174">
        <v>14</v>
      </c>
      <c r="DJ63" s="100">
        <f t="shared" si="30"/>
        <v>1844.25</v>
      </c>
      <c r="DK63" s="308" t="str">
        <f t="shared" ref="DK63:DL65" si="51">CY63</f>
        <v>MARTES</v>
      </c>
      <c r="DL63" s="310">
        <f t="shared" si="51"/>
        <v>42612</v>
      </c>
      <c r="DM63" s="102">
        <v>18</v>
      </c>
      <c r="DN63" s="74">
        <f t="shared" si="31"/>
        <v>67.5</v>
      </c>
      <c r="DO63" s="1">
        <v>166</v>
      </c>
      <c r="DP63" s="74">
        <f t="shared" si="32"/>
        <v>622.5</v>
      </c>
      <c r="DQ63" s="1">
        <v>351</v>
      </c>
      <c r="DR63" s="74">
        <f t="shared" si="33"/>
        <v>2632.5</v>
      </c>
      <c r="DS63" s="1"/>
      <c r="DT63" s="1">
        <v>3</v>
      </c>
      <c r="DU63" s="110">
        <f t="shared" si="34"/>
        <v>3</v>
      </c>
      <c r="DV63" s="108">
        <f t="shared" si="35"/>
        <v>1107.5</v>
      </c>
    </row>
    <row r="64" spans="8:126" ht="15.75" thickBot="1" x14ac:dyDescent="0.3">
      <c r="BC64" s="309"/>
      <c r="BD64" s="313"/>
      <c r="BE64" s="135">
        <v>1637</v>
      </c>
      <c r="BF64" s="82">
        <f t="shared" si="36"/>
        <v>5729.5</v>
      </c>
      <c r="BG64" s="79">
        <v>388</v>
      </c>
      <c r="BH64" s="82">
        <f t="shared" si="14"/>
        <v>1358</v>
      </c>
      <c r="BI64" s="79">
        <v>5689</v>
      </c>
      <c r="BJ64" s="82">
        <f t="shared" si="15"/>
        <v>39823</v>
      </c>
      <c r="BK64" s="79">
        <v>29</v>
      </c>
      <c r="BL64" s="174">
        <v>24</v>
      </c>
      <c r="BM64" s="174">
        <v>24</v>
      </c>
      <c r="BN64" s="119">
        <f t="shared" si="9"/>
        <v>1954.6041666666667</v>
      </c>
      <c r="BO64" s="309"/>
      <c r="BP64" s="315"/>
      <c r="BQ64" s="99">
        <v>1853</v>
      </c>
      <c r="BR64" s="83">
        <f t="shared" si="16"/>
        <v>6485.5</v>
      </c>
      <c r="BS64" s="174">
        <v>285</v>
      </c>
      <c r="BT64" s="83">
        <f t="shared" si="39"/>
        <v>997.5</v>
      </c>
      <c r="BU64" s="174">
        <v>7853</v>
      </c>
      <c r="BV64" s="83">
        <f t="shared" si="40"/>
        <v>54971</v>
      </c>
      <c r="BW64" s="174">
        <v>30</v>
      </c>
      <c r="BX64" s="174">
        <v>30</v>
      </c>
      <c r="BY64" s="174">
        <v>30</v>
      </c>
      <c r="BZ64" s="100">
        <f t="shared" si="10"/>
        <v>2081.8000000000002</v>
      </c>
      <c r="CA64" s="309"/>
      <c r="CB64" s="317"/>
      <c r="CC64" s="99">
        <v>1315</v>
      </c>
      <c r="CD64" s="74">
        <f t="shared" si="19"/>
        <v>3945</v>
      </c>
      <c r="CE64" s="174">
        <v>290</v>
      </c>
      <c r="CF64" s="74">
        <f t="shared" si="20"/>
        <v>870</v>
      </c>
      <c r="CG64" s="174">
        <v>3660</v>
      </c>
      <c r="CH64" s="74">
        <f t="shared" si="21"/>
        <v>21960</v>
      </c>
      <c r="CI64" s="174">
        <v>18</v>
      </c>
      <c r="CJ64" s="174">
        <v>14</v>
      </c>
      <c r="CK64" s="174">
        <v>14</v>
      </c>
      <c r="CL64" s="100">
        <f t="shared" si="22"/>
        <v>1912.5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>
        <v>544</v>
      </c>
      <c r="DB64" s="83">
        <f t="shared" si="27"/>
        <v>1904</v>
      </c>
      <c r="DC64" s="174">
        <v>80</v>
      </c>
      <c r="DD64" s="83">
        <f t="shared" si="28"/>
        <v>280</v>
      </c>
      <c r="DE64" s="174">
        <v>2896</v>
      </c>
      <c r="DF64" s="83">
        <f t="shared" si="29"/>
        <v>20272</v>
      </c>
      <c r="DG64" s="174">
        <v>14</v>
      </c>
      <c r="DH64" s="174">
        <v>10</v>
      </c>
      <c r="DI64" s="174">
        <v>10</v>
      </c>
      <c r="DJ64" s="100">
        <f t="shared" si="30"/>
        <v>2245.6</v>
      </c>
      <c r="DK64" s="309"/>
      <c r="DL64" s="311"/>
      <c r="DM64" s="102">
        <v>33</v>
      </c>
      <c r="DN64" s="74">
        <f t="shared" si="31"/>
        <v>123.75</v>
      </c>
      <c r="DO64" s="1">
        <v>196</v>
      </c>
      <c r="DP64" s="74">
        <f t="shared" si="32"/>
        <v>735</v>
      </c>
      <c r="DQ64" s="1">
        <v>520</v>
      </c>
      <c r="DR64" s="74">
        <f t="shared" si="33"/>
        <v>3900</v>
      </c>
      <c r="DS64" s="1">
        <v>3</v>
      </c>
      <c r="DT64" s="1">
        <v>3</v>
      </c>
      <c r="DU64" s="110">
        <f t="shared" si="34"/>
        <v>3</v>
      </c>
      <c r="DV64" s="108">
        <f t="shared" si="35"/>
        <v>1586.25</v>
      </c>
    </row>
    <row r="65" spans="55:126" x14ac:dyDescent="0.25">
      <c r="BC65" s="308" t="str">
        <f>C35</f>
        <v>MIÉRCOLES</v>
      </c>
      <c r="BD65" s="312">
        <f>AU35</f>
        <v>42613</v>
      </c>
      <c r="BE65" s="135">
        <v>1946</v>
      </c>
      <c r="BF65" s="82">
        <f t="shared" si="36"/>
        <v>6811</v>
      </c>
      <c r="BG65" s="79">
        <v>275</v>
      </c>
      <c r="BH65" s="82">
        <f t="shared" si="14"/>
        <v>962.5</v>
      </c>
      <c r="BI65" s="79">
        <v>5641</v>
      </c>
      <c r="BJ65" s="82">
        <f t="shared" si="15"/>
        <v>39487</v>
      </c>
      <c r="BK65" s="79"/>
      <c r="BL65" s="174">
        <v>28</v>
      </c>
      <c r="BM65" s="174">
        <v>28</v>
      </c>
      <c r="BN65" s="119">
        <f t="shared" si="9"/>
        <v>1687.875</v>
      </c>
      <c r="BO65" s="308" t="str">
        <f t="shared" ref="BO65" si="52">BC65</f>
        <v>MIÉRCOLES</v>
      </c>
      <c r="BP65" s="314">
        <f t="shared" si="47"/>
        <v>42613</v>
      </c>
      <c r="BQ65" s="99">
        <v>2215</v>
      </c>
      <c r="BR65" s="83">
        <f t="shared" si="16"/>
        <v>7752.5</v>
      </c>
      <c r="BS65" s="174">
        <v>198</v>
      </c>
      <c r="BT65" s="83">
        <f t="shared" si="39"/>
        <v>693</v>
      </c>
      <c r="BU65" s="174">
        <v>8643</v>
      </c>
      <c r="BV65" s="83">
        <f t="shared" si="40"/>
        <v>60501</v>
      </c>
      <c r="BW65" s="174"/>
      <c r="BX65" s="174">
        <v>32</v>
      </c>
      <c r="BY65" s="174">
        <v>32</v>
      </c>
      <c r="BZ65" s="100">
        <f t="shared" si="10"/>
        <v>2154.578125</v>
      </c>
      <c r="CA65" s="308" t="str">
        <f t="shared" ref="CA65" si="53">BO65</f>
        <v>MIÉRCOLES</v>
      </c>
      <c r="CB65" s="316">
        <f t="shared" si="48"/>
        <v>42613</v>
      </c>
      <c r="CC65" s="99">
        <v>1573</v>
      </c>
      <c r="CD65" s="74">
        <f t="shared" si="19"/>
        <v>4719</v>
      </c>
      <c r="CE65" s="174">
        <v>219</v>
      </c>
      <c r="CF65" s="74">
        <f t="shared" si="20"/>
        <v>657</v>
      </c>
      <c r="CG65" s="174">
        <v>4272</v>
      </c>
      <c r="CH65" s="74">
        <f t="shared" si="21"/>
        <v>25632</v>
      </c>
      <c r="CI65" s="174"/>
      <c r="CJ65" s="174">
        <v>18</v>
      </c>
      <c r="CK65" s="174">
        <v>17</v>
      </c>
      <c r="CL65" s="100">
        <f t="shared" si="22"/>
        <v>1824</v>
      </c>
      <c r="CM65" s="308" t="str">
        <f t="shared" ref="CM65" si="54">CA65</f>
        <v>MIÉRCOLES</v>
      </c>
      <c r="CN65" s="318">
        <f t="shared" si="49"/>
        <v>42613</v>
      </c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 t="str">
        <f t="shared" ref="CY65" si="55">CM65</f>
        <v>MIÉRCOLES</v>
      </c>
      <c r="CZ65" s="306">
        <f t="shared" si="50"/>
        <v>42613</v>
      </c>
      <c r="DA65" s="99">
        <v>645</v>
      </c>
      <c r="DB65" s="83">
        <f t="shared" si="27"/>
        <v>2257.5</v>
      </c>
      <c r="DC65" s="174">
        <v>52</v>
      </c>
      <c r="DD65" s="83">
        <f t="shared" si="28"/>
        <v>182</v>
      </c>
      <c r="DE65" s="174">
        <v>3221</v>
      </c>
      <c r="DF65" s="83">
        <f t="shared" si="29"/>
        <v>22547</v>
      </c>
      <c r="DG65" s="174"/>
      <c r="DH65" s="174">
        <v>14</v>
      </c>
      <c r="DI65" s="174">
        <v>14</v>
      </c>
      <c r="DJ65" s="100">
        <f t="shared" si="30"/>
        <v>1784.75</v>
      </c>
      <c r="DK65" s="308" t="str">
        <f t="shared" ref="DK65" si="56">CY65</f>
        <v>MIÉRCOLES</v>
      </c>
      <c r="DL65" s="310">
        <f t="shared" si="51"/>
        <v>42613</v>
      </c>
      <c r="DM65" s="102">
        <v>33</v>
      </c>
      <c r="DN65" s="74">
        <f t="shared" si="31"/>
        <v>123.75</v>
      </c>
      <c r="DO65" s="1">
        <v>172</v>
      </c>
      <c r="DP65" s="74">
        <f t="shared" si="32"/>
        <v>645</v>
      </c>
      <c r="DQ65" s="1">
        <v>333</v>
      </c>
      <c r="DR65" s="74">
        <f t="shared" si="33"/>
        <v>2497.5</v>
      </c>
      <c r="DS65" s="1"/>
      <c r="DT65" s="1">
        <v>3</v>
      </c>
      <c r="DU65" s="110">
        <f t="shared" si="34"/>
        <v>3</v>
      </c>
      <c r="DV65" s="108">
        <f t="shared" si="35"/>
        <v>1088.75</v>
      </c>
    </row>
    <row r="66" spans="55:126" ht="15.75" thickBot="1" x14ac:dyDescent="0.3">
      <c r="BC66" s="309"/>
      <c r="BD66" s="313"/>
      <c r="BE66" s="95">
        <v>1843</v>
      </c>
      <c r="BF66" s="82">
        <f t="shared" si="36"/>
        <v>6450.5</v>
      </c>
      <c r="BG66" s="96">
        <v>373</v>
      </c>
      <c r="BH66" s="82">
        <f t="shared" si="14"/>
        <v>1305.5</v>
      </c>
      <c r="BI66" s="96">
        <v>6256</v>
      </c>
      <c r="BJ66" s="82">
        <f t="shared" si="15"/>
        <v>43792</v>
      </c>
      <c r="BK66" s="96">
        <v>30</v>
      </c>
      <c r="BL66" s="97">
        <v>29</v>
      </c>
      <c r="BM66" s="97">
        <v>28</v>
      </c>
      <c r="BN66" s="119">
        <f t="shared" si="9"/>
        <v>1841</v>
      </c>
      <c r="BO66" s="309"/>
      <c r="BP66" s="315"/>
      <c r="BQ66" s="120">
        <v>19323</v>
      </c>
      <c r="BR66" s="83">
        <f t="shared" si="16"/>
        <v>67630.5</v>
      </c>
      <c r="BS66" s="174">
        <v>295</v>
      </c>
      <c r="BT66" s="83">
        <f t="shared" si="39"/>
        <v>1032.5</v>
      </c>
      <c r="BU66" s="174">
        <v>7978</v>
      </c>
      <c r="BV66" s="83">
        <f t="shared" si="40"/>
        <v>55846</v>
      </c>
      <c r="BW66" s="174">
        <v>33</v>
      </c>
      <c r="BX66" s="141">
        <v>32</v>
      </c>
      <c r="BY66" s="174">
        <v>32</v>
      </c>
      <c r="BZ66" s="100">
        <f t="shared" si="10"/>
        <v>3890.90625</v>
      </c>
      <c r="CA66" s="309"/>
      <c r="CB66" s="317"/>
      <c r="CC66" s="99">
        <v>1316</v>
      </c>
      <c r="CD66" s="74">
        <f t="shared" si="19"/>
        <v>3948</v>
      </c>
      <c r="CE66" s="174">
        <v>207</v>
      </c>
      <c r="CF66" s="74">
        <f t="shared" si="20"/>
        <v>621</v>
      </c>
      <c r="CG66" s="174">
        <v>3441</v>
      </c>
      <c r="CH66" s="74">
        <f t="shared" si="21"/>
        <v>20646</v>
      </c>
      <c r="CI66" s="174">
        <v>18</v>
      </c>
      <c r="CJ66" s="141">
        <v>13</v>
      </c>
      <c r="CK66" s="174">
        <v>14</v>
      </c>
      <c r="CL66" s="100">
        <f t="shared" si="22"/>
        <v>1801.0714285714287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>
        <v>585</v>
      </c>
      <c r="DB66" s="83">
        <f t="shared" si="27"/>
        <v>2047.5</v>
      </c>
      <c r="DC66" s="174">
        <v>58</v>
      </c>
      <c r="DD66" s="83">
        <f t="shared" si="28"/>
        <v>203</v>
      </c>
      <c r="DE66" s="174">
        <v>3021</v>
      </c>
      <c r="DF66" s="83">
        <f t="shared" si="29"/>
        <v>21147</v>
      </c>
      <c r="DG66" s="174">
        <v>14</v>
      </c>
      <c r="DH66" s="141">
        <v>13</v>
      </c>
      <c r="DI66" s="174">
        <v>13</v>
      </c>
      <c r="DJ66" s="100">
        <f t="shared" si="30"/>
        <v>1799.8076923076924</v>
      </c>
      <c r="DK66" s="309"/>
      <c r="DL66" s="311"/>
      <c r="DM66" s="103">
        <v>20</v>
      </c>
      <c r="DN66" s="87">
        <f t="shared" si="31"/>
        <v>75</v>
      </c>
      <c r="DO66" s="84">
        <v>180</v>
      </c>
      <c r="DP66" s="87">
        <f t="shared" si="32"/>
        <v>675</v>
      </c>
      <c r="DQ66" s="84">
        <v>505</v>
      </c>
      <c r="DR66" s="87">
        <f t="shared" si="33"/>
        <v>3787.5</v>
      </c>
      <c r="DS66" s="84">
        <v>4</v>
      </c>
      <c r="DT66" s="84">
        <v>4</v>
      </c>
      <c r="DU66" s="110">
        <f t="shared" si="34"/>
        <v>4</v>
      </c>
      <c r="DV66" s="108">
        <f t="shared" si="35"/>
        <v>1134.375</v>
      </c>
    </row>
    <row r="67" spans="55:126" ht="15.75" thickBot="1" x14ac:dyDescent="0.3">
      <c r="BD67" s="122" t="s">
        <v>28</v>
      </c>
      <c r="BE67" s="286">
        <f t="shared" ref="BE67:BM67" si="57">SUM(BE5:BE66)</f>
        <v>71783</v>
      </c>
      <c r="BF67" s="82">
        <f t="shared" si="36"/>
        <v>251240.5</v>
      </c>
      <c r="BG67" s="93">
        <f t="shared" si="57"/>
        <v>24237</v>
      </c>
      <c r="BH67" s="82">
        <f t="shared" si="14"/>
        <v>84829.5</v>
      </c>
      <c r="BI67" s="93">
        <f t="shared" si="57"/>
        <v>338863</v>
      </c>
      <c r="BJ67" s="82">
        <f t="shared" si="15"/>
        <v>2372041</v>
      </c>
      <c r="BK67" s="93">
        <f t="shared" si="57"/>
        <v>872</v>
      </c>
      <c r="BL67" s="94">
        <f t="shared" si="57"/>
        <v>1567</v>
      </c>
      <c r="BM67" s="121">
        <f t="shared" si="57"/>
        <v>1605</v>
      </c>
      <c r="BN67" s="119">
        <f t="shared" si="9"/>
        <v>1687.2965732087227</v>
      </c>
      <c r="BO67" s="127"/>
      <c r="BP67" s="131" t="s">
        <v>28</v>
      </c>
      <c r="BQ67" s="101">
        <f>SUM(BQ5:BQ66)</f>
        <v>93214</v>
      </c>
      <c r="BR67" s="83">
        <f t="shared" si="16"/>
        <v>326249</v>
      </c>
      <c r="BS67" s="80">
        <f>SUM(BS5:BS66)</f>
        <v>19309</v>
      </c>
      <c r="BT67" s="83">
        <f t="shared" si="39"/>
        <v>67581.5</v>
      </c>
      <c r="BU67" s="80">
        <f>SUM(BU5:BU66)</f>
        <v>433350</v>
      </c>
      <c r="BV67" s="83">
        <f t="shared" si="40"/>
        <v>3033450</v>
      </c>
      <c r="BW67" s="76">
        <f>SUM(BW5:BW66)</f>
        <v>822</v>
      </c>
      <c r="BX67" s="142">
        <f>SUM(BX5:BX66)</f>
        <v>1532</v>
      </c>
      <c r="BY67" s="86">
        <f>SUM(BY5:BY66)</f>
        <v>1587</v>
      </c>
      <c r="BZ67" s="100">
        <f t="shared" si="10"/>
        <v>2159.5970384373031</v>
      </c>
      <c r="CB67" s="122" t="s">
        <v>28</v>
      </c>
      <c r="CC67" s="101">
        <f>SUM(CC5:CC66)</f>
        <v>45416</v>
      </c>
      <c r="CD67" s="74">
        <f t="shared" si="19"/>
        <v>136248</v>
      </c>
      <c r="CE67" s="80">
        <f>SUM(CE5:CE66)</f>
        <v>16453</v>
      </c>
      <c r="CF67" s="74">
        <f t="shared" si="20"/>
        <v>49359</v>
      </c>
      <c r="CG67" s="80">
        <f>SUM(CG5:CG66)</f>
        <v>196813</v>
      </c>
      <c r="CH67" s="74">
        <f t="shared" si="21"/>
        <v>1180878</v>
      </c>
      <c r="CI67" s="80">
        <f>SUM(CI5:CI66)</f>
        <v>503</v>
      </c>
      <c r="CJ67" s="174">
        <f>SUM(CJ5:CJ66)</f>
        <v>865</v>
      </c>
      <c r="CK67" s="86">
        <f>SUM(CK5:CK66)</f>
        <v>987</v>
      </c>
      <c r="CL67" s="100">
        <f t="shared" si="22"/>
        <v>1384.483282674772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24387</v>
      </c>
      <c r="DB67" s="83">
        <f t="shared" si="27"/>
        <v>85354.5</v>
      </c>
      <c r="DC67" s="80">
        <f>SUM(DC5:DC66)</f>
        <v>4665</v>
      </c>
      <c r="DD67" s="83">
        <f t="shared" si="28"/>
        <v>16327.5</v>
      </c>
      <c r="DE67" s="80">
        <f>SUM(DE5:DE66)</f>
        <v>153362</v>
      </c>
      <c r="DF67" s="83">
        <f t="shared" si="29"/>
        <v>1073534</v>
      </c>
      <c r="DG67" s="80">
        <f>SUM(DG5:DG66)</f>
        <v>369</v>
      </c>
      <c r="DH67" s="174">
        <f>SUM(DH5:DH66)</f>
        <v>637</v>
      </c>
      <c r="DI67" s="86">
        <f>SUM(DI5:DI66)</f>
        <v>688</v>
      </c>
      <c r="DJ67" s="100">
        <f t="shared" si="30"/>
        <v>1708.1627906976744</v>
      </c>
      <c r="DK67" s="130"/>
      <c r="DL67" s="105" t="s">
        <v>28</v>
      </c>
      <c r="DM67" s="104">
        <f>SUM(DM5:DM66)</f>
        <v>844</v>
      </c>
      <c r="DN67" s="74">
        <f t="shared" si="31"/>
        <v>3165</v>
      </c>
      <c r="DO67" s="85">
        <f t="shared" ref="DO67:DU67" si="58">SUM(DO5:DO66)</f>
        <v>8046</v>
      </c>
      <c r="DP67" s="74">
        <f t="shared" si="32"/>
        <v>30172.5</v>
      </c>
      <c r="DQ67" s="85">
        <f t="shared" si="58"/>
        <v>25931</v>
      </c>
      <c r="DR67" s="74">
        <f t="shared" si="33"/>
        <v>194482.5</v>
      </c>
      <c r="DS67" s="85">
        <f t="shared" si="58"/>
        <v>115</v>
      </c>
      <c r="DT67" s="126">
        <f t="shared" si="58"/>
        <v>211</v>
      </c>
      <c r="DU67" s="123">
        <f t="shared" si="58"/>
        <v>211</v>
      </c>
      <c r="DV67" s="108">
        <f t="shared" si="35"/>
        <v>1079.7156398104266</v>
      </c>
    </row>
  </sheetData>
  <dataConsolidate/>
  <mergeCells count="400"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</mergeCells>
  <pageMargins left="0.74803149606299213" right="0.74803149606299213" top="0.51181102362204722" bottom="0.51181102362204722" header="0.51181102362204722" footer="0.51181102362204722"/>
  <pageSetup scale="1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Y67"/>
  <sheetViews>
    <sheetView topLeftCell="AO1" zoomScaleNormal="100" workbookViewId="0">
      <pane ySplit="4" topLeftCell="A32" activePane="bottomLeft" state="frozen"/>
      <selection activeCell="F1" sqref="F1"/>
      <selection pane="bottomLeft" activeCell="AN38" sqref="AN38"/>
    </sheetView>
  </sheetViews>
  <sheetFormatPr baseColWidth="10" defaultRowHeight="15" x14ac:dyDescent="0.25"/>
  <cols>
    <col min="1" max="1" width="2.7109375" customWidth="1"/>
    <col min="2" max="2" width="8.42578125" customWidth="1"/>
    <col min="5" max="6" width="13.85546875" bestFit="1" customWidth="1"/>
    <col min="7" max="7" width="12.7109375" bestFit="1" customWidth="1"/>
    <col min="8" max="8" width="5.5703125" bestFit="1" customWidth="1"/>
    <col min="9" max="10" width="12.7109375" bestFit="1" customWidth="1"/>
    <col min="11" max="11" width="11.85546875" bestFit="1" customWidth="1"/>
    <col min="12" max="12" width="13.42578125" customWidth="1"/>
    <col min="13" max="13" width="16.28515625" customWidth="1"/>
    <col min="14" max="14" width="10.140625" bestFit="1" customWidth="1"/>
    <col min="17" max="17" width="17.28515625" bestFit="1" customWidth="1"/>
    <col min="18" max="18" width="12.7109375" bestFit="1" customWidth="1"/>
    <col min="19" max="19" width="14.28515625" bestFit="1" customWidth="1"/>
    <col min="20" max="20" width="13.5703125" customWidth="1"/>
    <col min="21" max="21" width="14.140625" customWidth="1"/>
    <col min="22" max="22" width="12.7109375" bestFit="1" customWidth="1"/>
    <col min="23" max="23" width="13.7109375" customWidth="1"/>
    <col min="24" max="24" width="12.85546875" bestFit="1" customWidth="1"/>
    <col min="25" max="25" width="13.85546875" bestFit="1" customWidth="1"/>
    <col min="26" max="26" width="14.28515625" hidden="1" customWidth="1"/>
    <col min="27" max="27" width="16.42578125" bestFit="1" customWidth="1"/>
    <col min="28" max="28" width="12.85546875" customWidth="1"/>
    <col min="29" max="29" width="14.28515625" customWidth="1"/>
    <col min="30" max="30" width="11.42578125" hidden="1" customWidth="1"/>
    <col min="31" max="31" width="11.5703125" hidden="1" customWidth="1"/>
    <col min="32" max="32" width="11.7109375" customWidth="1"/>
    <col min="33" max="33" width="12.7109375" hidden="1" customWidth="1"/>
    <col min="34" max="34" width="13.42578125" hidden="1" customWidth="1"/>
    <col min="35" max="35" width="11.5703125" hidden="1" customWidth="1"/>
    <col min="36" max="36" width="12.7109375" customWidth="1"/>
    <col min="37" max="37" width="13.85546875" hidden="1" customWidth="1"/>
    <col min="38" max="38" width="13.85546875" customWidth="1"/>
    <col min="39" max="39" width="19.5703125" bestFit="1" customWidth="1"/>
    <col min="40" max="40" width="17.42578125" bestFit="1" customWidth="1"/>
    <col min="41" max="42" width="21" customWidth="1"/>
    <col min="43" max="43" width="22.85546875" bestFit="1" customWidth="1"/>
    <col min="45" max="45" width="7.5703125" customWidth="1"/>
    <col min="48" max="48" width="15.28515625" customWidth="1"/>
    <col min="49" max="50" width="14.140625" customWidth="1"/>
    <col min="51" max="51" width="6.140625" bestFit="1" customWidth="1"/>
    <col min="52" max="52" width="14.140625" bestFit="1" customWidth="1"/>
    <col min="53" max="53" width="22.7109375" customWidth="1"/>
    <col min="54" max="54" width="14.140625" bestFit="1" customWidth="1"/>
    <col min="55" max="55" width="11" bestFit="1" customWidth="1"/>
    <col min="57" max="57" width="10.7109375" bestFit="1" customWidth="1"/>
    <col min="58" max="58" width="12.28515625" customWidth="1"/>
    <col min="59" max="59" width="8.28515625" customWidth="1"/>
    <col min="60" max="60" width="12.28515625" bestFit="1" customWidth="1"/>
    <col min="61" max="61" width="9" bestFit="1" customWidth="1"/>
    <col min="62" max="62" width="14.140625" bestFit="1" customWidth="1"/>
    <col min="63" max="63" width="8.42578125" style="81" customWidth="1"/>
    <col min="64" max="64" width="8.140625" bestFit="1" customWidth="1"/>
    <col min="65" max="65" width="9.85546875" bestFit="1" customWidth="1"/>
    <col min="66" max="66" width="11.28515625" bestFit="1" customWidth="1"/>
    <col min="67" max="68" width="11.28515625" customWidth="1"/>
    <col min="69" max="69" width="10" bestFit="1" customWidth="1"/>
    <col min="70" max="70" width="12.5703125" bestFit="1" customWidth="1"/>
    <col min="71" max="71" width="8.28515625" customWidth="1"/>
    <col min="72" max="72" width="11.5703125" bestFit="1" customWidth="1"/>
    <col min="73" max="73" width="9" bestFit="1" customWidth="1"/>
    <col min="74" max="74" width="14.140625" bestFit="1" customWidth="1"/>
    <col min="75" max="75" width="8.28515625" customWidth="1"/>
    <col min="76" max="76" width="8.140625" bestFit="1" customWidth="1"/>
    <col min="78" max="78" width="11.5703125" bestFit="1" customWidth="1"/>
    <col min="79" max="80" width="11.5703125" customWidth="1"/>
    <col min="81" max="81" width="10" bestFit="1" customWidth="1"/>
    <col min="82" max="82" width="12.5703125" bestFit="1" customWidth="1"/>
    <col min="83" max="83" width="8.28515625" customWidth="1"/>
    <col min="84" max="84" width="11.5703125" bestFit="1" customWidth="1"/>
    <col min="85" max="85" width="10.140625" customWidth="1"/>
    <col min="86" max="86" width="14.140625" bestFit="1" customWidth="1"/>
    <col min="87" max="87" width="8.140625" customWidth="1"/>
    <col min="88" max="88" width="8.140625" bestFit="1" customWidth="1"/>
    <col min="89" max="89" width="9.85546875" bestFit="1" customWidth="1"/>
    <col min="90" max="90" width="11.5703125" bestFit="1" customWidth="1"/>
    <col min="91" max="92" width="11.5703125" customWidth="1"/>
    <col min="93" max="93" width="10" bestFit="1" customWidth="1"/>
    <col min="94" max="94" width="12.5703125" customWidth="1"/>
    <col min="95" max="95" width="8.28515625" customWidth="1"/>
    <col min="96" max="96" width="11.5703125" bestFit="1" customWidth="1"/>
    <col min="97" max="97" width="9" bestFit="1" customWidth="1"/>
    <col min="98" max="98" width="14.140625" bestFit="1" customWidth="1"/>
    <col min="99" max="99" width="8.42578125" customWidth="1"/>
    <col min="100" max="100" width="8.140625" bestFit="1" customWidth="1"/>
    <col min="101" max="101" width="9.85546875" bestFit="1" customWidth="1"/>
    <col min="102" max="102" width="11.5703125" bestFit="1" customWidth="1"/>
    <col min="103" max="104" width="11.5703125" customWidth="1"/>
    <col min="105" max="105" width="10" bestFit="1" customWidth="1"/>
    <col min="106" max="106" width="13.140625" customWidth="1"/>
    <col min="107" max="107" width="8.28515625" customWidth="1"/>
    <col min="108" max="108" width="11.5703125" bestFit="1" customWidth="1"/>
    <col min="109" max="109" width="9" bestFit="1" customWidth="1"/>
    <col min="110" max="110" width="14.5703125" customWidth="1"/>
    <col min="111" max="111" width="8.7109375" customWidth="1"/>
    <col min="112" max="112" width="8.140625" bestFit="1" customWidth="1"/>
    <col min="113" max="113" width="9.85546875" bestFit="1" customWidth="1"/>
    <col min="114" max="114" width="10.5703125" bestFit="1" customWidth="1"/>
    <col min="115" max="116" width="10.5703125" customWidth="1"/>
    <col min="117" max="117" width="10" bestFit="1" customWidth="1"/>
    <col min="118" max="118" width="11.28515625" bestFit="1" customWidth="1"/>
    <col min="119" max="119" width="10.28515625" bestFit="1" customWidth="1"/>
    <col min="121" max="121" width="8.5703125" bestFit="1" customWidth="1"/>
    <col min="122" max="122" width="12.5703125" bestFit="1" customWidth="1"/>
    <col min="123" max="123" width="8.28515625" bestFit="1" customWidth="1"/>
    <col min="124" max="124" width="11.140625" bestFit="1" customWidth="1"/>
    <col min="125" max="125" width="10.140625" bestFit="1" customWidth="1"/>
    <col min="126" max="126" width="10.5703125" bestFit="1" customWidth="1"/>
    <col min="129" max="129" width="19.5703125" bestFit="1" customWidth="1"/>
  </cols>
  <sheetData>
    <row r="1" spans="2:129" ht="28.5" x14ac:dyDescent="0.45">
      <c r="B1" s="11" t="s">
        <v>136</v>
      </c>
      <c r="I1" s="12" t="s">
        <v>36</v>
      </c>
      <c r="P1" s="4"/>
      <c r="Q1" s="11" t="s">
        <v>75</v>
      </c>
      <c r="R1" s="4"/>
      <c r="S1" s="4"/>
      <c r="T1" s="4"/>
      <c r="U1" s="4"/>
      <c r="V1" s="4"/>
      <c r="W1" s="4"/>
      <c r="X1" s="12" t="s">
        <v>36</v>
      </c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232" t="str">
        <f>Q2</f>
        <v>SEPTIEMBRE  2016</v>
      </c>
      <c r="AP1" s="4"/>
      <c r="AQ1" s="4"/>
      <c r="AR1" s="4"/>
      <c r="AS1" s="221" t="s">
        <v>72</v>
      </c>
      <c r="AT1" s="4"/>
      <c r="AU1" s="4"/>
      <c r="AV1" s="4"/>
      <c r="AW1" s="4"/>
      <c r="AX1" s="12" t="s">
        <v>36</v>
      </c>
      <c r="AY1" s="4"/>
      <c r="AZ1" s="4"/>
      <c r="BA1" s="4"/>
      <c r="BV1" s="81"/>
      <c r="CH1" s="81"/>
      <c r="CT1" s="81"/>
      <c r="DF1" s="81"/>
      <c r="DR1" s="81"/>
    </row>
    <row r="2" spans="2:129" ht="24" thickBot="1" x14ac:dyDescent="0.4">
      <c r="B2" s="10" t="s">
        <v>160</v>
      </c>
      <c r="P2" s="4"/>
      <c r="Q2" s="10" t="str">
        <f>B2</f>
        <v>SEPTIEMBRE  2016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3"/>
      <c r="AM2" s="4"/>
      <c r="AN2" s="4"/>
      <c r="AO2" s="4"/>
      <c r="AP2" s="4"/>
      <c r="AQ2" s="4"/>
      <c r="AR2" s="4"/>
      <c r="AS2" s="10" t="str">
        <f>B2</f>
        <v>SEPTIEMBRE  2016</v>
      </c>
      <c r="AT2" s="4"/>
      <c r="AU2" s="4"/>
      <c r="AV2" s="4"/>
      <c r="AW2" s="4"/>
      <c r="AX2" s="4"/>
      <c r="AY2" s="4"/>
      <c r="AZ2" s="4"/>
      <c r="BA2" s="4"/>
      <c r="BI2" s="233" t="str">
        <f>AS2</f>
        <v>SEPTIEMBRE  2016</v>
      </c>
      <c r="BU2" s="233" t="str">
        <f>BI2</f>
        <v>SEPTIEMBRE  2016</v>
      </c>
      <c r="CG2" s="233" t="str">
        <f>BU2</f>
        <v>SEPTIEMBRE  2016</v>
      </c>
      <c r="CS2" s="233" t="str">
        <f>CG2</f>
        <v>SEPTIEMBRE  2016</v>
      </c>
      <c r="DE2" s="233" t="str">
        <f>CS2</f>
        <v>SEPTIEMBRE  2016</v>
      </c>
      <c r="DQ2" s="233" t="str">
        <f>DE2</f>
        <v>SEPTIEMBRE  2016</v>
      </c>
      <c r="DR2" s="81"/>
    </row>
    <row r="3" spans="2:129" ht="27" thickBot="1" x14ac:dyDescent="0.45">
      <c r="B3" s="351"/>
      <c r="C3" s="351"/>
      <c r="D3" s="351"/>
      <c r="E3" s="352" t="s">
        <v>117</v>
      </c>
      <c r="F3" s="353"/>
      <c r="G3" s="353"/>
      <c r="H3" s="353"/>
      <c r="I3" s="354"/>
      <c r="J3" s="355" t="s">
        <v>106</v>
      </c>
      <c r="K3" s="356"/>
      <c r="L3" s="356"/>
      <c r="M3" s="357"/>
      <c r="N3" s="297"/>
      <c r="P3" s="201"/>
      <c r="Q3" s="358" t="s">
        <v>118</v>
      </c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60"/>
      <c r="AM3" s="361" t="s">
        <v>119</v>
      </c>
      <c r="AN3" s="362"/>
      <c r="AO3" s="362"/>
      <c r="AP3" s="362"/>
      <c r="AQ3" s="363"/>
      <c r="AR3" s="4"/>
      <c r="AS3" s="351"/>
      <c r="AT3" s="351"/>
      <c r="AU3" s="351"/>
      <c r="AV3" s="364" t="s">
        <v>120</v>
      </c>
      <c r="AW3" s="365"/>
      <c r="AX3" s="365"/>
      <c r="AY3" s="365"/>
      <c r="AZ3" s="366"/>
      <c r="BA3" s="200"/>
      <c r="BE3" s="338" t="s">
        <v>113</v>
      </c>
      <c r="BF3" s="339"/>
      <c r="BG3" s="339"/>
      <c r="BH3" s="339"/>
      <c r="BI3" s="339"/>
      <c r="BJ3" s="339"/>
      <c r="BK3" s="339"/>
      <c r="BL3" s="339"/>
      <c r="BM3" s="339"/>
      <c r="BN3" s="340"/>
      <c r="BO3" s="203"/>
      <c r="BP3" s="203"/>
      <c r="BQ3" s="338" t="s">
        <v>114</v>
      </c>
      <c r="BR3" s="339"/>
      <c r="BS3" s="339"/>
      <c r="BT3" s="339"/>
      <c r="BU3" s="339"/>
      <c r="BV3" s="339"/>
      <c r="BW3" s="339"/>
      <c r="BX3" s="339"/>
      <c r="BY3" s="339"/>
      <c r="BZ3" s="340"/>
      <c r="CA3" s="203"/>
      <c r="CB3" s="203"/>
      <c r="CC3" s="341" t="s">
        <v>115</v>
      </c>
      <c r="CD3" s="342"/>
      <c r="CE3" s="342"/>
      <c r="CF3" s="342"/>
      <c r="CG3" s="342"/>
      <c r="CH3" s="342"/>
      <c r="CI3" s="342"/>
      <c r="CJ3" s="342"/>
      <c r="CK3" s="342"/>
      <c r="CL3" s="343"/>
      <c r="CM3" s="203"/>
      <c r="CN3" s="203"/>
      <c r="CO3" s="344"/>
      <c r="CP3" s="345"/>
      <c r="CQ3" s="345"/>
      <c r="CR3" s="345"/>
      <c r="CS3" s="345"/>
      <c r="CT3" s="345"/>
      <c r="CU3" s="345"/>
      <c r="CV3" s="345"/>
      <c r="CW3" s="345"/>
      <c r="CX3" s="346"/>
      <c r="CY3" s="203"/>
      <c r="CZ3" s="203"/>
      <c r="DA3" s="344" t="s">
        <v>116</v>
      </c>
      <c r="DB3" s="345"/>
      <c r="DC3" s="345"/>
      <c r="DD3" s="345"/>
      <c r="DE3" s="345"/>
      <c r="DF3" s="345"/>
      <c r="DG3" s="345"/>
      <c r="DH3" s="345"/>
      <c r="DI3" s="345"/>
      <c r="DJ3" s="346"/>
      <c r="DK3" s="203"/>
      <c r="DL3" s="203"/>
      <c r="DM3" s="347" t="s">
        <v>112</v>
      </c>
      <c r="DN3" s="348"/>
      <c r="DO3" s="348"/>
      <c r="DP3" s="348"/>
      <c r="DQ3" s="348"/>
      <c r="DR3" s="348"/>
      <c r="DS3" s="348"/>
      <c r="DT3" s="348"/>
      <c r="DU3" s="348"/>
      <c r="DV3" s="349"/>
    </row>
    <row r="4" spans="2:129" ht="75.75" thickBot="1" x14ac:dyDescent="0.3">
      <c r="B4" s="187" t="s">
        <v>30</v>
      </c>
      <c r="C4" s="188" t="s">
        <v>0</v>
      </c>
      <c r="D4" s="189" t="s">
        <v>1</v>
      </c>
      <c r="E4" s="234" t="s">
        <v>121</v>
      </c>
      <c r="F4" s="235" t="s">
        <v>122</v>
      </c>
      <c r="G4" s="236">
        <v>200</v>
      </c>
      <c r="H4" s="191"/>
      <c r="I4" s="237" t="s">
        <v>124</v>
      </c>
      <c r="J4" s="190" t="s">
        <v>2</v>
      </c>
      <c r="K4" s="277" t="s">
        <v>149</v>
      </c>
      <c r="L4" s="278" t="s">
        <v>148</v>
      </c>
      <c r="M4" s="191" t="s">
        <v>137</v>
      </c>
      <c r="N4" s="297"/>
      <c r="P4" s="182" t="s">
        <v>1</v>
      </c>
      <c r="Q4" s="183" t="s">
        <v>3</v>
      </c>
      <c r="R4" s="183" t="s">
        <v>31</v>
      </c>
      <c r="S4" s="183" t="s">
        <v>161</v>
      </c>
      <c r="T4" s="183" t="s">
        <v>5</v>
      </c>
      <c r="U4" s="183" t="s">
        <v>9</v>
      </c>
      <c r="V4" s="183" t="s">
        <v>14</v>
      </c>
      <c r="W4" s="183" t="s">
        <v>4</v>
      </c>
      <c r="X4" s="183" t="s">
        <v>10</v>
      </c>
      <c r="Y4" s="183" t="s">
        <v>6</v>
      </c>
      <c r="Z4" s="183" t="s">
        <v>111</v>
      </c>
      <c r="AA4" s="184" t="s">
        <v>12</v>
      </c>
      <c r="AB4" s="183" t="s">
        <v>32</v>
      </c>
      <c r="AC4" s="183" t="s">
        <v>33</v>
      </c>
      <c r="AD4" s="183" t="s">
        <v>37</v>
      </c>
      <c r="AE4" s="183" t="s">
        <v>34</v>
      </c>
      <c r="AF4" s="183" t="s">
        <v>15</v>
      </c>
      <c r="AG4" s="185" t="s">
        <v>13</v>
      </c>
      <c r="AH4" s="183" t="s">
        <v>8</v>
      </c>
      <c r="AI4" s="183" t="s">
        <v>11</v>
      </c>
      <c r="AJ4" s="186" t="s">
        <v>127</v>
      </c>
      <c r="AK4" s="183" t="s">
        <v>103</v>
      </c>
      <c r="AL4" s="202" t="s">
        <v>76</v>
      </c>
      <c r="AM4" s="238" t="s">
        <v>74</v>
      </c>
      <c r="AN4" s="239" t="s">
        <v>125</v>
      </c>
      <c r="AO4" s="240" t="s">
        <v>128</v>
      </c>
      <c r="AP4" s="256" t="s">
        <v>129</v>
      </c>
      <c r="AQ4" s="241" t="s">
        <v>133</v>
      </c>
      <c r="AR4" s="4"/>
      <c r="AS4" s="195" t="s">
        <v>30</v>
      </c>
      <c r="AT4" s="196" t="s">
        <v>0</v>
      </c>
      <c r="AU4" s="196" t="s">
        <v>1</v>
      </c>
      <c r="AV4" s="197" t="s">
        <v>107</v>
      </c>
      <c r="AW4" s="197" t="s">
        <v>108</v>
      </c>
      <c r="AX4" s="198">
        <v>200</v>
      </c>
      <c r="AY4" s="199"/>
      <c r="AZ4" s="199" t="s">
        <v>109</v>
      </c>
      <c r="BA4" s="220" t="s">
        <v>130</v>
      </c>
      <c r="BD4" s="125" t="s">
        <v>1</v>
      </c>
      <c r="BE4" s="177" t="s">
        <v>99</v>
      </c>
      <c r="BF4" s="178" t="s">
        <v>150</v>
      </c>
      <c r="BG4" s="179" t="s">
        <v>89</v>
      </c>
      <c r="BH4" s="178" t="s">
        <v>151</v>
      </c>
      <c r="BI4" s="179" t="s">
        <v>90</v>
      </c>
      <c r="BJ4" s="178" t="s">
        <v>152</v>
      </c>
      <c r="BK4" s="179" t="s">
        <v>97</v>
      </c>
      <c r="BL4" s="180" t="s">
        <v>98</v>
      </c>
      <c r="BM4" s="180" t="s">
        <v>91</v>
      </c>
      <c r="BN4" s="181" t="s">
        <v>96</v>
      </c>
      <c r="BP4" s="125" t="s">
        <v>1</v>
      </c>
      <c r="BQ4" s="136" t="s">
        <v>99</v>
      </c>
      <c r="BR4" s="137" t="s">
        <v>150</v>
      </c>
      <c r="BS4" s="138" t="s">
        <v>89</v>
      </c>
      <c r="BT4" s="137" t="s">
        <v>151</v>
      </c>
      <c r="BU4" s="138" t="s">
        <v>90</v>
      </c>
      <c r="BV4" s="137" t="s">
        <v>152</v>
      </c>
      <c r="BW4" s="138" t="s">
        <v>97</v>
      </c>
      <c r="BX4" s="139" t="s">
        <v>98</v>
      </c>
      <c r="BY4" s="139" t="s">
        <v>91</v>
      </c>
      <c r="BZ4" s="140" t="s">
        <v>96</v>
      </c>
      <c r="CB4" s="125" t="s">
        <v>1</v>
      </c>
      <c r="CC4" s="111" t="s">
        <v>100</v>
      </c>
      <c r="CD4" s="112" t="s">
        <v>150</v>
      </c>
      <c r="CE4" s="113" t="s">
        <v>89</v>
      </c>
      <c r="CF4" s="112" t="s">
        <v>151</v>
      </c>
      <c r="CG4" s="113" t="s">
        <v>90</v>
      </c>
      <c r="CH4" s="112" t="s">
        <v>152</v>
      </c>
      <c r="CI4" s="113" t="s">
        <v>97</v>
      </c>
      <c r="CJ4" s="114" t="s">
        <v>98</v>
      </c>
      <c r="CK4" s="114" t="s">
        <v>91</v>
      </c>
      <c r="CL4" s="115" t="s">
        <v>96</v>
      </c>
      <c r="CN4" s="125" t="s">
        <v>1</v>
      </c>
      <c r="CO4" s="129" t="s">
        <v>100</v>
      </c>
      <c r="CP4" s="116" t="s">
        <v>150</v>
      </c>
      <c r="CQ4" s="117" t="s">
        <v>89</v>
      </c>
      <c r="CR4" s="116" t="s">
        <v>151</v>
      </c>
      <c r="CS4" s="117" t="s">
        <v>90</v>
      </c>
      <c r="CT4" s="116" t="s">
        <v>152</v>
      </c>
      <c r="CU4" s="117" t="s">
        <v>97</v>
      </c>
      <c r="CV4" s="118" t="s">
        <v>98</v>
      </c>
      <c r="CW4" s="118" t="s">
        <v>91</v>
      </c>
      <c r="CX4" s="124" t="s">
        <v>96</v>
      </c>
      <c r="CZ4" s="125" t="s">
        <v>1</v>
      </c>
      <c r="DA4" s="290" t="s">
        <v>100</v>
      </c>
      <c r="DB4" s="291" t="s">
        <v>150</v>
      </c>
      <c r="DC4" s="292" t="s">
        <v>89</v>
      </c>
      <c r="DD4" s="291" t="s">
        <v>151</v>
      </c>
      <c r="DE4" s="292" t="s">
        <v>90</v>
      </c>
      <c r="DF4" s="291" t="s">
        <v>152</v>
      </c>
      <c r="DG4" s="292" t="s">
        <v>97</v>
      </c>
      <c r="DH4" s="293" t="s">
        <v>98</v>
      </c>
      <c r="DI4" s="293" t="s">
        <v>91</v>
      </c>
      <c r="DJ4" s="294" t="s">
        <v>96</v>
      </c>
      <c r="DL4" s="204" t="s">
        <v>1</v>
      </c>
      <c r="DM4" s="205" t="s">
        <v>100</v>
      </c>
      <c r="DN4" s="206" t="s">
        <v>150</v>
      </c>
      <c r="DO4" s="207" t="s">
        <v>153</v>
      </c>
      <c r="DP4" s="206" t="s">
        <v>151</v>
      </c>
      <c r="DQ4" s="207" t="s">
        <v>90</v>
      </c>
      <c r="DR4" s="206" t="s">
        <v>152</v>
      </c>
      <c r="DS4" s="207" t="s">
        <v>97</v>
      </c>
      <c r="DT4" s="208" t="s">
        <v>98</v>
      </c>
      <c r="DU4" s="208" t="s">
        <v>91</v>
      </c>
      <c r="DV4" s="209" t="s">
        <v>96</v>
      </c>
    </row>
    <row r="5" spans="2:129" ht="19.5" thickBot="1" x14ac:dyDescent="0.35">
      <c r="B5" s="274">
        <v>245</v>
      </c>
      <c r="C5" s="38" t="s">
        <v>25</v>
      </c>
      <c r="D5" s="39">
        <v>42614</v>
      </c>
      <c r="E5" s="143">
        <v>84336</v>
      </c>
      <c r="F5" s="143">
        <v>108605</v>
      </c>
      <c r="G5" s="35">
        <v>42774</v>
      </c>
      <c r="H5" s="168"/>
      <c r="I5" s="169">
        <v>41951</v>
      </c>
      <c r="J5" s="57">
        <f t="shared" ref="J5:J35" si="0">SUM(E5:I5)</f>
        <v>277666</v>
      </c>
      <c r="K5" s="58">
        <v>5985.5</v>
      </c>
      <c r="L5" s="58">
        <v>40760.5</v>
      </c>
      <c r="M5" s="36">
        <f t="shared" ref="M5:M35" si="1">+J5+K5+L5</f>
        <v>324412</v>
      </c>
      <c r="N5" s="47"/>
      <c r="O5" s="48"/>
      <c r="P5" s="42">
        <f t="shared" ref="P5:P34" si="2">D5</f>
        <v>42614</v>
      </c>
      <c r="Q5" s="166">
        <v>91000</v>
      </c>
      <c r="R5" s="166">
        <v>2340</v>
      </c>
      <c r="S5" s="166">
        <v>5643</v>
      </c>
      <c r="T5" s="166"/>
      <c r="U5" s="166"/>
      <c r="V5" s="166"/>
      <c r="W5" s="166"/>
      <c r="X5" s="166">
        <v>58</v>
      </c>
      <c r="Y5" s="166">
        <v>6036</v>
      </c>
      <c r="Z5" s="166"/>
      <c r="AA5" s="40"/>
      <c r="AB5" s="166"/>
      <c r="AC5" s="166">
        <v>3400</v>
      </c>
      <c r="AD5" s="166"/>
      <c r="AE5" s="166"/>
      <c r="AF5" s="166"/>
      <c r="AG5" s="166"/>
      <c r="AH5" s="166"/>
      <c r="AI5" s="166"/>
      <c r="AJ5" s="41"/>
      <c r="AK5" s="55"/>
      <c r="AL5" s="52"/>
      <c r="AM5" s="44">
        <f t="shared" ref="AM5:AM35" si="3">SUM(Q5:AL5)</f>
        <v>108477</v>
      </c>
      <c r="AN5" s="43">
        <v>0</v>
      </c>
      <c r="AO5" s="50">
        <f t="shared" ref="AO5:AO35" si="4">M5</f>
        <v>324412</v>
      </c>
      <c r="AP5" s="49">
        <f>'[2]SEP 16'!$I$5</f>
        <v>10068.75</v>
      </c>
      <c r="AQ5" s="46">
        <f>SUM(AM5:AP5)</f>
        <v>442957.75</v>
      </c>
      <c r="AS5" s="275">
        <f t="shared" ref="AS5:AU33" si="5">B5</f>
        <v>245</v>
      </c>
      <c r="AT5" s="38" t="str">
        <f t="shared" si="5"/>
        <v>JUEVES</v>
      </c>
      <c r="AU5" s="42">
        <f t="shared" si="5"/>
        <v>42614</v>
      </c>
      <c r="AV5" s="69">
        <f t="shared" ref="AV5:AW31" si="6">E5/7</f>
        <v>12048</v>
      </c>
      <c r="AW5" s="69">
        <f t="shared" si="6"/>
        <v>15515</v>
      </c>
      <c r="AX5" s="69">
        <f t="shared" ref="AX5:AX35" si="7">G5/6</f>
        <v>7129</v>
      </c>
      <c r="AY5" s="69">
        <f>H5/7</f>
        <v>0</v>
      </c>
      <c r="AZ5" s="157">
        <f>I5/7</f>
        <v>5993</v>
      </c>
      <c r="BA5" s="158">
        <f t="shared" ref="BA5:BA35" si="8">SUM(AV5:AZ5)</f>
        <v>40685</v>
      </c>
      <c r="BC5" s="308" t="str">
        <f>C5</f>
        <v>JUEVES</v>
      </c>
      <c r="BD5" s="312">
        <f>AU5</f>
        <v>42614</v>
      </c>
      <c r="BE5" s="88">
        <v>2076</v>
      </c>
      <c r="BF5" s="82">
        <f>BE5*3.5</f>
        <v>7266</v>
      </c>
      <c r="BG5" s="77">
        <v>261</v>
      </c>
      <c r="BH5" s="82">
        <f>BG5*3.5</f>
        <v>913.5</v>
      </c>
      <c r="BI5" s="77">
        <v>5904</v>
      </c>
      <c r="BJ5" s="82">
        <f>BI5*7</f>
        <v>41328</v>
      </c>
      <c r="BK5" s="75"/>
      <c r="BL5" s="174">
        <v>27</v>
      </c>
      <c r="BM5" s="174">
        <v>29</v>
      </c>
      <c r="BN5" s="119">
        <f t="shared" ref="BN5:BN67" si="9">(BF5+BH5+BJ5)/BM5</f>
        <v>1707.155172413793</v>
      </c>
      <c r="BO5" s="308" t="str">
        <f>BC5</f>
        <v>JUEVES</v>
      </c>
      <c r="BP5" s="314">
        <f>BD5</f>
        <v>42614</v>
      </c>
      <c r="BQ5" s="107">
        <v>2291</v>
      </c>
      <c r="BR5" s="83">
        <f>BQ5*3.5</f>
        <v>8018.5</v>
      </c>
      <c r="BS5" s="69">
        <v>189</v>
      </c>
      <c r="BT5" s="83">
        <f>BS5*3.5</f>
        <v>661.5</v>
      </c>
      <c r="BU5" s="69">
        <v>8012</v>
      </c>
      <c r="BV5" s="83">
        <f>BU5*7</f>
        <v>56084</v>
      </c>
      <c r="BW5" s="69"/>
      <c r="BX5" s="69">
        <v>29</v>
      </c>
      <c r="BY5" s="69">
        <v>29</v>
      </c>
      <c r="BZ5" s="108">
        <f t="shared" ref="BZ5:BZ67" si="10">(BR5+BT5+BV5)/BY5</f>
        <v>2233.2413793103447</v>
      </c>
      <c r="CA5" s="308" t="str">
        <f>BO5</f>
        <v>JUEVES</v>
      </c>
      <c r="CB5" s="316">
        <f>BP5</f>
        <v>42614</v>
      </c>
      <c r="CC5" s="107">
        <v>1733</v>
      </c>
      <c r="CD5" s="83">
        <f>CC5*3</f>
        <v>5199</v>
      </c>
      <c r="CE5" s="69">
        <v>373</v>
      </c>
      <c r="CF5" s="83">
        <f>CE5*3</f>
        <v>1119</v>
      </c>
      <c r="CG5" s="69">
        <v>4539</v>
      </c>
      <c r="CH5" s="83">
        <f>CG5*6</f>
        <v>27234</v>
      </c>
      <c r="CI5" s="69"/>
      <c r="CJ5" s="69">
        <v>17</v>
      </c>
      <c r="CK5" s="69">
        <v>17</v>
      </c>
      <c r="CL5" s="108">
        <f>(CD5+CF5+CH5)/CK5</f>
        <v>1973.6470588235295</v>
      </c>
      <c r="CM5" s="308" t="str">
        <f>CA5</f>
        <v>JUEVES</v>
      </c>
      <c r="CN5" s="318">
        <f>CB5</f>
        <v>42614</v>
      </c>
      <c r="CO5" s="90"/>
      <c r="CP5" s="83">
        <f>CO5*3.5</f>
        <v>0</v>
      </c>
      <c r="CQ5" s="69"/>
      <c r="CR5" s="83">
        <f>CQ5*3.5</f>
        <v>0</v>
      </c>
      <c r="CS5" s="69"/>
      <c r="CT5" s="83">
        <f>CS5*7</f>
        <v>0</v>
      </c>
      <c r="CU5" s="69"/>
      <c r="CV5" s="69"/>
      <c r="CW5" s="69"/>
      <c r="CX5" s="106" t="e">
        <f>(CP5+CR5+CT5)/CW5</f>
        <v>#DIV/0!</v>
      </c>
      <c r="CY5" s="308" t="str">
        <f>CM5</f>
        <v>JUEVES</v>
      </c>
      <c r="CZ5" s="306">
        <f>CN5</f>
        <v>42614</v>
      </c>
      <c r="DA5" s="107">
        <v>660</v>
      </c>
      <c r="DB5" s="83">
        <f>DA5*3.5</f>
        <v>2310</v>
      </c>
      <c r="DC5" s="69">
        <v>54</v>
      </c>
      <c r="DD5" s="83">
        <f>DC5*3.5</f>
        <v>189</v>
      </c>
      <c r="DE5" s="69">
        <v>3202</v>
      </c>
      <c r="DF5" s="83">
        <f>DE5*7</f>
        <v>22414</v>
      </c>
      <c r="DG5" s="69"/>
      <c r="DH5" s="69">
        <v>13</v>
      </c>
      <c r="DI5" s="69">
        <v>13</v>
      </c>
      <c r="DJ5" s="108">
        <f>(DB5+DD5+DF5)/DI5</f>
        <v>1916.3846153846155</v>
      </c>
      <c r="DK5" s="308" t="str">
        <f>CY5</f>
        <v>JUEVES</v>
      </c>
      <c r="DL5" s="310">
        <f>CZ5</f>
        <v>42614</v>
      </c>
      <c r="DM5" s="109">
        <v>48</v>
      </c>
      <c r="DN5" s="83">
        <f>DM5*3.75</f>
        <v>180</v>
      </c>
      <c r="DO5" s="110">
        <v>245</v>
      </c>
      <c r="DP5" s="83">
        <f>DO5*3.75</f>
        <v>918.75</v>
      </c>
      <c r="DQ5" s="110">
        <v>536</v>
      </c>
      <c r="DR5" s="83">
        <f>DQ5*7.5</f>
        <v>4020</v>
      </c>
      <c r="DS5" s="110"/>
      <c r="DT5" s="110">
        <v>4</v>
      </c>
      <c r="DU5" s="110">
        <f>DT5</f>
        <v>4</v>
      </c>
      <c r="DV5" s="108">
        <f>(DN5+DP5+DR5)/DU5</f>
        <v>1279.6875</v>
      </c>
      <c r="DX5" s="337" t="s">
        <v>92</v>
      </c>
      <c r="DY5" s="73" t="s">
        <v>93</v>
      </c>
    </row>
    <row r="6" spans="2:129" ht="19.5" thickBot="1" x14ac:dyDescent="0.35">
      <c r="B6" s="274">
        <v>246</v>
      </c>
      <c r="C6" s="38" t="s">
        <v>26</v>
      </c>
      <c r="D6" s="132">
        <f t="shared" ref="D6:D34" si="11">D5+1</f>
        <v>42615</v>
      </c>
      <c r="E6" s="144">
        <v>84511</v>
      </c>
      <c r="F6" s="144">
        <v>115402</v>
      </c>
      <c r="G6" s="2">
        <v>44088</v>
      </c>
      <c r="H6" s="170"/>
      <c r="I6" s="171">
        <v>42007</v>
      </c>
      <c r="J6" s="24">
        <f t="shared" si="0"/>
        <v>286008</v>
      </c>
      <c r="K6" s="7">
        <v>6999.5</v>
      </c>
      <c r="L6" s="7">
        <v>40386</v>
      </c>
      <c r="M6" s="23">
        <f t="shared" si="1"/>
        <v>333393.5</v>
      </c>
      <c r="N6" s="47"/>
      <c r="O6" s="48"/>
      <c r="P6" s="8">
        <f t="shared" si="2"/>
        <v>42615</v>
      </c>
      <c r="Q6" s="3">
        <v>39500</v>
      </c>
      <c r="R6" s="3">
        <v>2340</v>
      </c>
      <c r="S6" s="3">
        <v>1296</v>
      </c>
      <c r="T6" s="3"/>
      <c r="U6" s="3"/>
      <c r="V6" s="3"/>
      <c r="W6" s="3">
        <v>696</v>
      </c>
      <c r="X6" s="3"/>
      <c r="Y6" s="3"/>
      <c r="Z6" s="3"/>
      <c r="AA6" s="6"/>
      <c r="AB6" s="3"/>
      <c r="AC6" s="3">
        <v>200</v>
      </c>
      <c r="AD6" s="3"/>
      <c r="AE6" s="3"/>
      <c r="AF6" s="3"/>
      <c r="AG6" s="3"/>
      <c r="AH6" s="3"/>
      <c r="AI6" s="3"/>
      <c r="AJ6" s="25"/>
      <c r="AK6" s="3"/>
      <c r="AL6" s="53">
        <v>6036</v>
      </c>
      <c r="AM6" s="44">
        <f t="shared" si="3"/>
        <v>50068</v>
      </c>
      <c r="AN6" s="9">
        <v>0</v>
      </c>
      <c r="AO6" s="9">
        <f t="shared" si="4"/>
        <v>333393.5</v>
      </c>
      <c r="AP6" s="49">
        <f>'[2]SEP 16'!$I$6</f>
        <v>6243.75</v>
      </c>
      <c r="AQ6" s="46">
        <f t="shared" ref="AQ6:AQ35" si="12">SUM(AM6:AP6)</f>
        <v>389705.25</v>
      </c>
      <c r="AS6" s="276">
        <f t="shared" si="5"/>
        <v>246</v>
      </c>
      <c r="AT6" s="5" t="str">
        <f t="shared" si="5"/>
        <v>VIERNES</v>
      </c>
      <c r="AU6" s="8">
        <f t="shared" si="5"/>
        <v>42615</v>
      </c>
      <c r="AV6" s="69">
        <f t="shared" si="6"/>
        <v>12073</v>
      </c>
      <c r="AW6" s="69">
        <f t="shared" si="6"/>
        <v>16486</v>
      </c>
      <c r="AX6" s="69">
        <f t="shared" si="7"/>
        <v>7348</v>
      </c>
      <c r="AY6" s="69">
        <f t="shared" ref="AY6:AZ34" si="13">H6/7</f>
        <v>0</v>
      </c>
      <c r="AZ6" s="157">
        <f t="shared" si="13"/>
        <v>6001</v>
      </c>
      <c r="BA6" s="159">
        <f t="shared" si="8"/>
        <v>41908</v>
      </c>
      <c r="BC6" s="309"/>
      <c r="BD6" s="313"/>
      <c r="BE6" s="88">
        <v>1920</v>
      </c>
      <c r="BF6" s="82">
        <f>BE6*3.5</f>
        <v>6720</v>
      </c>
      <c r="BG6" s="77">
        <v>347</v>
      </c>
      <c r="BH6" s="82">
        <f t="shared" ref="BH6:BH67" si="14">BG6*3.5</f>
        <v>1214.5</v>
      </c>
      <c r="BI6" s="77">
        <v>6144</v>
      </c>
      <c r="BJ6" s="82">
        <f t="shared" ref="BJ6:BJ67" si="15">BI6*7</f>
        <v>43008</v>
      </c>
      <c r="BK6" s="77">
        <v>30</v>
      </c>
      <c r="BL6" s="174">
        <v>30</v>
      </c>
      <c r="BM6" s="174">
        <v>29</v>
      </c>
      <c r="BN6" s="119">
        <f t="shared" si="9"/>
        <v>1756.6379310344828</v>
      </c>
      <c r="BO6" s="309"/>
      <c r="BP6" s="315"/>
      <c r="BQ6" s="99">
        <v>1807</v>
      </c>
      <c r="BR6" s="83">
        <f t="shared" ref="BR6:BR67" si="16">BQ6*3.5</f>
        <v>6324.5</v>
      </c>
      <c r="BS6" s="174">
        <v>324</v>
      </c>
      <c r="BT6" s="83">
        <f t="shared" ref="BT6:BT32" si="17">BS6*3.5</f>
        <v>1134</v>
      </c>
      <c r="BU6" s="174">
        <v>7503</v>
      </c>
      <c r="BV6" s="83">
        <f t="shared" ref="BV6:BV32" si="18">BU6*7</f>
        <v>52521</v>
      </c>
      <c r="BW6" s="174">
        <v>33</v>
      </c>
      <c r="BX6" s="174">
        <v>28</v>
      </c>
      <c r="BY6" s="174">
        <v>28</v>
      </c>
      <c r="BZ6" s="100">
        <f t="shared" si="10"/>
        <v>2142.125</v>
      </c>
      <c r="CA6" s="309"/>
      <c r="CB6" s="317"/>
      <c r="CC6" s="99">
        <v>984</v>
      </c>
      <c r="CD6" s="74">
        <f t="shared" ref="CD6:CD67" si="19">CC6*3</f>
        <v>2952</v>
      </c>
      <c r="CE6" s="174">
        <v>165</v>
      </c>
      <c r="CF6" s="74">
        <f t="shared" ref="CF6:CF67" si="20">CE6*3</f>
        <v>495</v>
      </c>
      <c r="CG6" s="174">
        <v>2590</v>
      </c>
      <c r="CH6" s="74">
        <f t="shared" ref="CH6:CH67" si="21">CG6*6</f>
        <v>15540</v>
      </c>
      <c r="CI6" s="174">
        <v>18</v>
      </c>
      <c r="CJ6" s="174">
        <v>12</v>
      </c>
      <c r="CK6" s="174">
        <v>13</v>
      </c>
      <c r="CL6" s="100">
        <f t="shared" ref="CL6:CL67" si="22">(CD6+CF6+CH6)/CK6</f>
        <v>1460.5384615384614</v>
      </c>
      <c r="CM6" s="309"/>
      <c r="CN6" s="319"/>
      <c r="CO6" s="91"/>
      <c r="CP6" s="83">
        <f t="shared" ref="CP6:CP67" si="23">CO6*3.5</f>
        <v>0</v>
      </c>
      <c r="CQ6" s="174"/>
      <c r="CR6" s="83">
        <f t="shared" ref="CR6:CR67" si="24">CQ6*3.5</f>
        <v>0</v>
      </c>
      <c r="CS6" s="174"/>
      <c r="CT6" s="83">
        <f t="shared" ref="CT6:CT67" si="25">CS6*7</f>
        <v>0</v>
      </c>
      <c r="CU6" s="174"/>
      <c r="CV6" s="174"/>
      <c r="CW6" s="174"/>
      <c r="CX6" s="98" t="e">
        <f t="shared" ref="CX6:CX67" si="26">(CP6+CR6+CT6)/CW6</f>
        <v>#DIV/0!</v>
      </c>
      <c r="CY6" s="309"/>
      <c r="CZ6" s="307"/>
      <c r="DA6" s="99">
        <v>563</v>
      </c>
      <c r="DB6" s="83">
        <f t="shared" ref="DB6:DB67" si="27">DA6*3.5</f>
        <v>1970.5</v>
      </c>
      <c r="DC6" s="174">
        <v>74</v>
      </c>
      <c r="DD6" s="83">
        <f t="shared" ref="DD6:DD67" si="28">DC6*3.5</f>
        <v>259</v>
      </c>
      <c r="DE6" s="174">
        <v>2791</v>
      </c>
      <c r="DF6" s="83">
        <f t="shared" ref="DF6:DF67" si="29">DE6*7</f>
        <v>19537</v>
      </c>
      <c r="DG6" s="174">
        <v>13</v>
      </c>
      <c r="DH6" s="174">
        <v>11</v>
      </c>
      <c r="DI6" s="174">
        <v>11</v>
      </c>
      <c r="DJ6" s="100">
        <f t="shared" ref="DJ6:DJ67" si="30">(DB6+DD6+DF6)/DI6</f>
        <v>1978.7727272727273</v>
      </c>
      <c r="DK6" s="309"/>
      <c r="DL6" s="311"/>
      <c r="DM6" s="102">
        <v>66</v>
      </c>
      <c r="DN6" s="74">
        <f t="shared" ref="DN6:DN67" si="31">DM6*3.75</f>
        <v>247.5</v>
      </c>
      <c r="DO6" s="1">
        <v>182</v>
      </c>
      <c r="DP6" s="74">
        <f t="shared" ref="DP6:DP67" si="32">DO6*3.75</f>
        <v>682.5</v>
      </c>
      <c r="DQ6" s="1">
        <v>536</v>
      </c>
      <c r="DR6" s="74">
        <f t="shared" ref="DR6:DR67" si="33">DQ6*7.5</f>
        <v>4020</v>
      </c>
      <c r="DS6" s="1">
        <v>4</v>
      </c>
      <c r="DT6" s="1">
        <v>4</v>
      </c>
      <c r="DU6" s="110">
        <f t="shared" ref="DU6:DU66" si="34">DT6</f>
        <v>4</v>
      </c>
      <c r="DV6" s="108">
        <f t="shared" ref="DV6:DV67" si="35">(DN6+DP6+DR6)/DU6</f>
        <v>1237.5</v>
      </c>
      <c r="DX6" s="337"/>
      <c r="DY6" s="73" t="s">
        <v>41</v>
      </c>
    </row>
    <row r="7" spans="2:129" ht="19.5" thickBot="1" x14ac:dyDescent="0.35">
      <c r="B7" s="274">
        <v>247</v>
      </c>
      <c r="C7" s="38" t="s">
        <v>27</v>
      </c>
      <c r="D7" s="132">
        <f t="shared" si="11"/>
        <v>42616</v>
      </c>
      <c r="E7" s="144">
        <v>60648</v>
      </c>
      <c r="F7" s="144">
        <v>81445</v>
      </c>
      <c r="G7" s="2">
        <v>25422</v>
      </c>
      <c r="H7" s="170"/>
      <c r="I7" s="171">
        <v>31031</v>
      </c>
      <c r="J7" s="24">
        <f t="shared" si="0"/>
        <v>198546</v>
      </c>
      <c r="K7" s="7">
        <v>6234</v>
      </c>
      <c r="L7" s="7">
        <v>18144.5</v>
      </c>
      <c r="M7" s="23">
        <f t="shared" si="1"/>
        <v>222924.5</v>
      </c>
      <c r="N7" s="47"/>
      <c r="O7" s="48"/>
      <c r="P7" s="8">
        <f t="shared" si="2"/>
        <v>42616</v>
      </c>
      <c r="Q7" s="3">
        <v>0</v>
      </c>
      <c r="R7" s="3"/>
      <c r="S7" s="3"/>
      <c r="T7" s="3"/>
      <c r="U7" s="3"/>
      <c r="V7" s="3"/>
      <c r="W7" s="3"/>
      <c r="X7" s="3"/>
      <c r="Y7" s="3"/>
      <c r="Z7" s="3"/>
      <c r="AA7" s="6"/>
      <c r="AB7" s="3"/>
      <c r="AC7" s="3"/>
      <c r="AD7" s="3"/>
      <c r="AE7" s="3"/>
      <c r="AF7" s="3"/>
      <c r="AG7" s="3"/>
      <c r="AH7" s="3"/>
      <c r="AI7" s="3"/>
      <c r="AJ7" s="25"/>
      <c r="AK7" s="3"/>
      <c r="AL7" s="53"/>
      <c r="AM7" s="44">
        <f t="shared" si="3"/>
        <v>0</v>
      </c>
      <c r="AN7" s="9">
        <v>0</v>
      </c>
      <c r="AO7" s="9">
        <f t="shared" si="4"/>
        <v>222924.5</v>
      </c>
      <c r="AP7" s="49">
        <f>'[2]SEP 16'!$I$7</f>
        <v>4042.5</v>
      </c>
      <c r="AQ7" s="46">
        <f t="shared" si="12"/>
        <v>226967</v>
      </c>
      <c r="AS7" s="276">
        <f t="shared" si="5"/>
        <v>247</v>
      </c>
      <c r="AT7" s="5" t="str">
        <f t="shared" si="5"/>
        <v>SÁBADO</v>
      </c>
      <c r="AU7" s="8">
        <f t="shared" si="5"/>
        <v>42616</v>
      </c>
      <c r="AV7" s="69">
        <f t="shared" si="6"/>
        <v>8664</v>
      </c>
      <c r="AW7" s="69">
        <f t="shared" si="6"/>
        <v>11635</v>
      </c>
      <c r="AX7" s="69">
        <f t="shared" si="7"/>
        <v>4237</v>
      </c>
      <c r="AY7" s="69">
        <f t="shared" si="13"/>
        <v>0</v>
      </c>
      <c r="AZ7" s="157">
        <f t="shared" si="13"/>
        <v>4433</v>
      </c>
      <c r="BA7" s="159">
        <f t="shared" si="8"/>
        <v>28969</v>
      </c>
      <c r="BC7" s="308" t="str">
        <f>C6</f>
        <v>VIERNES</v>
      </c>
      <c r="BD7" s="312">
        <f>AU6</f>
        <v>42615</v>
      </c>
      <c r="BE7" s="89">
        <v>1925</v>
      </c>
      <c r="BF7" s="82">
        <f t="shared" ref="BF7:BF67" si="36">BE7*3.5</f>
        <v>6737.5</v>
      </c>
      <c r="BG7" s="78">
        <v>274</v>
      </c>
      <c r="BH7" s="82">
        <f t="shared" si="14"/>
        <v>959</v>
      </c>
      <c r="BI7" s="78">
        <v>5464</v>
      </c>
      <c r="BJ7" s="82">
        <f t="shared" si="15"/>
        <v>38248</v>
      </c>
      <c r="BK7" s="78"/>
      <c r="BL7" s="174">
        <v>26</v>
      </c>
      <c r="BM7" s="174">
        <v>27</v>
      </c>
      <c r="BN7" s="119">
        <f t="shared" si="9"/>
        <v>1701.648148148148</v>
      </c>
      <c r="BO7" s="308" t="str">
        <f>BC7</f>
        <v>VIERNES</v>
      </c>
      <c r="BP7" s="314">
        <f>BD7</f>
        <v>42615</v>
      </c>
      <c r="BQ7" s="99">
        <v>1858</v>
      </c>
      <c r="BR7" s="83">
        <f t="shared" si="16"/>
        <v>6503</v>
      </c>
      <c r="BS7" s="174">
        <v>321</v>
      </c>
      <c r="BT7" s="83">
        <f t="shared" si="17"/>
        <v>1123.5</v>
      </c>
      <c r="BU7" s="174">
        <v>7779</v>
      </c>
      <c r="BV7" s="83">
        <f t="shared" si="18"/>
        <v>54453</v>
      </c>
      <c r="BW7" s="174"/>
      <c r="BX7" s="174">
        <v>27</v>
      </c>
      <c r="BY7" s="174">
        <v>30</v>
      </c>
      <c r="BZ7" s="100">
        <f t="shared" si="10"/>
        <v>2069.3166666666666</v>
      </c>
      <c r="CA7" s="308" t="str">
        <f>BO7</f>
        <v>VIERNES</v>
      </c>
      <c r="CB7" s="316">
        <f>BP7</f>
        <v>42615</v>
      </c>
      <c r="CC7" s="99">
        <v>1578</v>
      </c>
      <c r="CD7" s="74">
        <f t="shared" si="19"/>
        <v>4734</v>
      </c>
      <c r="CE7" s="174">
        <v>374</v>
      </c>
      <c r="CF7" s="74">
        <f t="shared" si="20"/>
        <v>1122</v>
      </c>
      <c r="CG7" s="174">
        <v>4296</v>
      </c>
      <c r="CH7" s="74">
        <f t="shared" si="21"/>
        <v>25776</v>
      </c>
      <c r="CI7" s="174"/>
      <c r="CJ7" s="174">
        <v>17</v>
      </c>
      <c r="CK7" s="174">
        <v>14</v>
      </c>
      <c r="CL7" s="100">
        <f t="shared" si="22"/>
        <v>2259.4285714285716</v>
      </c>
      <c r="CM7" s="308" t="str">
        <f>CA7</f>
        <v>VIERNES</v>
      </c>
      <c r="CN7" s="318">
        <f>CB7</f>
        <v>42615</v>
      </c>
      <c r="CO7" s="91"/>
      <c r="CP7" s="83">
        <f t="shared" si="23"/>
        <v>0</v>
      </c>
      <c r="CQ7" s="174"/>
      <c r="CR7" s="83">
        <f t="shared" si="24"/>
        <v>0</v>
      </c>
      <c r="CS7" s="174"/>
      <c r="CT7" s="83">
        <f t="shared" si="25"/>
        <v>0</v>
      </c>
      <c r="CU7" s="174"/>
      <c r="CV7" s="174"/>
      <c r="CW7" s="174"/>
      <c r="CX7" s="98" t="e">
        <f t="shared" si="26"/>
        <v>#DIV/0!</v>
      </c>
      <c r="CY7" s="308" t="str">
        <f>CM7</f>
        <v>VIERNES</v>
      </c>
      <c r="CZ7" s="306">
        <f>CN7</f>
        <v>42615</v>
      </c>
      <c r="DA7" s="99">
        <v>686</v>
      </c>
      <c r="DB7" s="83">
        <f t="shared" si="27"/>
        <v>2401</v>
      </c>
      <c r="DC7" s="174">
        <v>87</v>
      </c>
      <c r="DD7" s="83">
        <f t="shared" si="28"/>
        <v>304.5</v>
      </c>
      <c r="DE7" s="174">
        <v>3240</v>
      </c>
      <c r="DF7" s="83">
        <f t="shared" si="29"/>
        <v>22680</v>
      </c>
      <c r="DG7" s="174"/>
      <c r="DH7" s="174">
        <v>13</v>
      </c>
      <c r="DI7" s="174">
        <v>12</v>
      </c>
      <c r="DJ7" s="100">
        <f t="shared" si="30"/>
        <v>2115.4583333333335</v>
      </c>
      <c r="DK7" s="308" t="str">
        <f>CY7</f>
        <v>VIERNES</v>
      </c>
      <c r="DL7" s="310">
        <f>CZ7</f>
        <v>42615</v>
      </c>
      <c r="DM7" s="102">
        <v>41</v>
      </c>
      <c r="DN7" s="74">
        <f t="shared" si="31"/>
        <v>153.75</v>
      </c>
      <c r="DO7" s="1">
        <v>174</v>
      </c>
      <c r="DP7" s="74">
        <f t="shared" si="32"/>
        <v>652.5</v>
      </c>
      <c r="DQ7" s="1">
        <v>294</v>
      </c>
      <c r="DR7" s="74">
        <f t="shared" si="33"/>
        <v>2205</v>
      </c>
      <c r="DS7" s="1"/>
      <c r="DT7" s="1">
        <v>3</v>
      </c>
      <c r="DU7" s="110">
        <f t="shared" si="34"/>
        <v>3</v>
      </c>
      <c r="DV7" s="108">
        <f t="shared" si="35"/>
        <v>1003.75</v>
      </c>
      <c r="DX7" s="337"/>
      <c r="DY7" s="73" t="s">
        <v>94</v>
      </c>
    </row>
    <row r="8" spans="2:129" ht="19.5" thickBot="1" x14ac:dyDescent="0.35">
      <c r="B8" s="274">
        <v>248</v>
      </c>
      <c r="C8" s="38" t="s">
        <v>22</v>
      </c>
      <c r="D8" s="132">
        <f t="shared" si="11"/>
        <v>42617</v>
      </c>
      <c r="E8" s="144">
        <v>45906</v>
      </c>
      <c r="F8" s="144">
        <v>49273</v>
      </c>
      <c r="G8" s="2">
        <v>15042</v>
      </c>
      <c r="H8" s="170"/>
      <c r="I8" s="171">
        <v>6489</v>
      </c>
      <c r="J8" s="24">
        <f t="shared" si="0"/>
        <v>116710</v>
      </c>
      <c r="K8" s="7">
        <v>4704</v>
      </c>
      <c r="L8" s="7">
        <v>8382</v>
      </c>
      <c r="M8" s="23">
        <f t="shared" si="1"/>
        <v>129796</v>
      </c>
      <c r="N8" s="47"/>
      <c r="O8" s="48"/>
      <c r="P8" s="8">
        <f t="shared" si="2"/>
        <v>42617</v>
      </c>
      <c r="Q8" s="3">
        <v>0</v>
      </c>
      <c r="R8" s="3"/>
      <c r="S8" s="3"/>
      <c r="T8" s="3"/>
      <c r="U8" s="3"/>
      <c r="V8" s="3"/>
      <c r="W8" s="3"/>
      <c r="X8" s="3"/>
      <c r="Y8" s="3"/>
      <c r="Z8" s="3"/>
      <c r="AA8" s="6"/>
      <c r="AB8" s="3"/>
      <c r="AC8" s="3"/>
      <c r="AD8" s="3"/>
      <c r="AE8" s="3"/>
      <c r="AF8" s="3"/>
      <c r="AG8" s="3"/>
      <c r="AH8" s="3"/>
      <c r="AI8" s="3"/>
      <c r="AJ8" s="25"/>
      <c r="AK8" s="3"/>
      <c r="AL8" s="53"/>
      <c r="AM8" s="44">
        <f t="shared" si="3"/>
        <v>0</v>
      </c>
      <c r="AN8" s="9">
        <v>0</v>
      </c>
      <c r="AO8" s="9">
        <f t="shared" si="4"/>
        <v>129796</v>
      </c>
      <c r="AP8" s="49">
        <f>'[2]SEP 16'!$I$8</f>
        <v>4230</v>
      </c>
      <c r="AQ8" s="46">
        <f t="shared" si="12"/>
        <v>134026</v>
      </c>
      <c r="AS8" s="276">
        <f t="shared" si="5"/>
        <v>248</v>
      </c>
      <c r="AT8" s="5" t="str">
        <f t="shared" si="5"/>
        <v>DOMINGO</v>
      </c>
      <c r="AU8" s="8">
        <f t="shared" si="5"/>
        <v>42617</v>
      </c>
      <c r="AV8" s="69">
        <f t="shared" si="6"/>
        <v>6558</v>
      </c>
      <c r="AW8" s="69">
        <f t="shared" si="6"/>
        <v>7039</v>
      </c>
      <c r="AX8" s="69">
        <f t="shared" si="7"/>
        <v>2507</v>
      </c>
      <c r="AY8" s="69">
        <f t="shared" si="13"/>
        <v>0</v>
      </c>
      <c r="AZ8" s="157">
        <f t="shared" si="13"/>
        <v>927</v>
      </c>
      <c r="BA8" s="159">
        <f t="shared" si="8"/>
        <v>17031</v>
      </c>
      <c r="BC8" s="309"/>
      <c r="BD8" s="313"/>
      <c r="BE8" s="135">
        <v>1986</v>
      </c>
      <c r="BF8" s="82">
        <f t="shared" si="36"/>
        <v>6951</v>
      </c>
      <c r="BG8" s="79">
        <v>417</v>
      </c>
      <c r="BH8" s="82">
        <f t="shared" si="14"/>
        <v>1459.5</v>
      </c>
      <c r="BI8" s="79">
        <v>6609</v>
      </c>
      <c r="BJ8" s="82">
        <f t="shared" si="15"/>
        <v>46263</v>
      </c>
      <c r="BK8" s="79">
        <v>29</v>
      </c>
      <c r="BL8" s="174">
        <v>28</v>
      </c>
      <c r="BM8" s="174">
        <v>27</v>
      </c>
      <c r="BN8" s="119">
        <f t="shared" si="9"/>
        <v>2024.9444444444443</v>
      </c>
      <c r="BO8" s="309"/>
      <c r="BP8" s="315"/>
      <c r="BQ8" s="99">
        <v>2115</v>
      </c>
      <c r="BR8" s="83">
        <f t="shared" si="16"/>
        <v>7402.5</v>
      </c>
      <c r="BS8" s="174">
        <v>329</v>
      </c>
      <c r="BT8" s="83">
        <f t="shared" si="17"/>
        <v>1151.5</v>
      </c>
      <c r="BU8" s="174">
        <v>8707</v>
      </c>
      <c r="BV8" s="83">
        <f t="shared" si="18"/>
        <v>60949</v>
      </c>
      <c r="BW8" s="174">
        <v>32</v>
      </c>
      <c r="BX8" s="174">
        <v>31</v>
      </c>
      <c r="BY8" s="174">
        <v>30</v>
      </c>
      <c r="BZ8" s="100">
        <f t="shared" si="10"/>
        <v>2316.7666666666669</v>
      </c>
      <c r="CA8" s="309"/>
      <c r="CB8" s="317"/>
      <c r="CC8" s="99">
        <v>1188</v>
      </c>
      <c r="CD8" s="74">
        <f t="shared" si="19"/>
        <v>3564</v>
      </c>
      <c r="CE8" s="174">
        <v>208</v>
      </c>
      <c r="CF8" s="74">
        <f t="shared" si="20"/>
        <v>624</v>
      </c>
      <c r="CG8" s="174">
        <v>3052</v>
      </c>
      <c r="CH8" s="74">
        <f t="shared" si="21"/>
        <v>18312</v>
      </c>
      <c r="CI8" s="174">
        <v>15</v>
      </c>
      <c r="CJ8" s="174">
        <v>11</v>
      </c>
      <c r="CK8" s="174">
        <v>14</v>
      </c>
      <c r="CL8" s="100">
        <f t="shared" si="22"/>
        <v>1607.1428571428571</v>
      </c>
      <c r="CM8" s="309"/>
      <c r="CN8" s="319"/>
      <c r="CO8" s="91"/>
      <c r="CP8" s="83">
        <f t="shared" si="23"/>
        <v>0</v>
      </c>
      <c r="CQ8" s="174"/>
      <c r="CR8" s="83">
        <f t="shared" si="24"/>
        <v>0</v>
      </c>
      <c r="CS8" s="174"/>
      <c r="CT8" s="83">
        <f t="shared" si="25"/>
        <v>0</v>
      </c>
      <c r="CU8" s="174"/>
      <c r="CV8" s="174"/>
      <c r="CW8" s="174"/>
      <c r="CX8" s="98" t="e">
        <f t="shared" si="26"/>
        <v>#DIV/0!</v>
      </c>
      <c r="CY8" s="309"/>
      <c r="CZ8" s="307"/>
      <c r="DA8" s="99">
        <v>598</v>
      </c>
      <c r="DB8" s="83">
        <f t="shared" si="27"/>
        <v>2093</v>
      </c>
      <c r="DC8" s="174">
        <v>73</v>
      </c>
      <c r="DD8" s="83">
        <f t="shared" si="28"/>
        <v>255.5</v>
      </c>
      <c r="DE8" s="174">
        <v>2761</v>
      </c>
      <c r="DF8" s="83">
        <f t="shared" si="29"/>
        <v>19327</v>
      </c>
      <c r="DG8" s="174">
        <v>13</v>
      </c>
      <c r="DH8" s="174">
        <v>9</v>
      </c>
      <c r="DI8" s="174">
        <v>12</v>
      </c>
      <c r="DJ8" s="100">
        <f t="shared" si="30"/>
        <v>1806.2916666666667</v>
      </c>
      <c r="DK8" s="309"/>
      <c r="DL8" s="311"/>
      <c r="DM8" s="102">
        <v>26</v>
      </c>
      <c r="DN8" s="74">
        <f t="shared" si="31"/>
        <v>97.5</v>
      </c>
      <c r="DO8" s="1">
        <v>110</v>
      </c>
      <c r="DP8" s="74">
        <f t="shared" si="32"/>
        <v>412.5</v>
      </c>
      <c r="DQ8" s="1">
        <v>363</v>
      </c>
      <c r="DR8" s="74">
        <f t="shared" si="33"/>
        <v>2722.5</v>
      </c>
      <c r="DS8" s="1">
        <v>3</v>
      </c>
      <c r="DT8" s="1">
        <v>3</v>
      </c>
      <c r="DU8" s="110">
        <f t="shared" si="34"/>
        <v>3</v>
      </c>
      <c r="DV8" s="108">
        <f t="shared" si="35"/>
        <v>1077.5</v>
      </c>
      <c r="DX8" s="337"/>
      <c r="DY8" s="73" t="s">
        <v>95</v>
      </c>
    </row>
    <row r="9" spans="2:129" ht="19.5" thickBot="1" x14ac:dyDescent="0.35">
      <c r="B9" s="274">
        <v>249</v>
      </c>
      <c r="C9" s="38" t="s">
        <v>24</v>
      </c>
      <c r="D9" s="132">
        <f t="shared" si="11"/>
        <v>42618</v>
      </c>
      <c r="E9" s="144">
        <v>79667</v>
      </c>
      <c r="F9" s="144">
        <v>114100</v>
      </c>
      <c r="G9" s="2">
        <v>41544</v>
      </c>
      <c r="H9" s="170"/>
      <c r="I9" s="171">
        <v>39354</v>
      </c>
      <c r="J9" s="24">
        <f t="shared" si="0"/>
        <v>274665</v>
      </c>
      <c r="K9" s="7">
        <v>6033</v>
      </c>
      <c r="L9" s="7">
        <v>39151</v>
      </c>
      <c r="M9" s="23">
        <f t="shared" si="1"/>
        <v>319849</v>
      </c>
      <c r="N9" s="47"/>
      <c r="O9" s="48"/>
      <c r="P9" s="8">
        <f t="shared" si="2"/>
        <v>42618</v>
      </c>
      <c r="Q9" s="3">
        <v>87400</v>
      </c>
      <c r="R9" s="3">
        <v>1521</v>
      </c>
      <c r="S9" s="3">
        <v>7654</v>
      </c>
      <c r="T9" s="3"/>
      <c r="U9" s="3"/>
      <c r="V9" s="3"/>
      <c r="W9" s="3">
        <v>174</v>
      </c>
      <c r="X9" s="3">
        <v>348</v>
      </c>
      <c r="Y9" s="3"/>
      <c r="Z9" s="3"/>
      <c r="AA9" s="6"/>
      <c r="AB9" s="3">
        <v>350</v>
      </c>
      <c r="AC9" s="3">
        <v>6400</v>
      </c>
      <c r="AD9" s="3"/>
      <c r="AE9" s="3"/>
      <c r="AF9" s="3"/>
      <c r="AG9" s="3"/>
      <c r="AH9" s="3"/>
      <c r="AI9" s="3"/>
      <c r="AJ9" s="25">
        <v>6000</v>
      </c>
      <c r="AK9" s="3"/>
      <c r="AL9" s="53">
        <v>120720</v>
      </c>
      <c r="AM9" s="44">
        <f t="shared" si="3"/>
        <v>230567</v>
      </c>
      <c r="AN9" s="9">
        <v>0</v>
      </c>
      <c r="AO9" s="9">
        <f t="shared" si="4"/>
        <v>319849</v>
      </c>
      <c r="AP9" s="49">
        <f>'[2]SEP 16'!$I$9</f>
        <v>5508.75</v>
      </c>
      <c r="AQ9" s="46">
        <f t="shared" si="12"/>
        <v>555924.75</v>
      </c>
      <c r="AS9" s="276">
        <f t="shared" si="5"/>
        <v>249</v>
      </c>
      <c r="AT9" s="5" t="str">
        <f t="shared" si="5"/>
        <v>LUNES</v>
      </c>
      <c r="AU9" s="8">
        <f t="shared" si="5"/>
        <v>42618</v>
      </c>
      <c r="AV9" s="69">
        <f t="shared" si="6"/>
        <v>11381</v>
      </c>
      <c r="AW9" s="69">
        <f t="shared" si="6"/>
        <v>16300</v>
      </c>
      <c r="AX9" s="69">
        <f t="shared" si="7"/>
        <v>6924</v>
      </c>
      <c r="AY9" s="69">
        <f t="shared" si="13"/>
        <v>0</v>
      </c>
      <c r="AZ9" s="157">
        <f t="shared" si="13"/>
        <v>5622</v>
      </c>
      <c r="BA9" s="159">
        <f t="shared" si="8"/>
        <v>40227</v>
      </c>
      <c r="BC9" s="308" t="str">
        <f>C7</f>
        <v>SÁBADO</v>
      </c>
      <c r="BD9" s="312">
        <f>AU7</f>
        <v>42616</v>
      </c>
      <c r="BE9" s="135">
        <v>816</v>
      </c>
      <c r="BF9" s="82">
        <f t="shared" si="36"/>
        <v>2856</v>
      </c>
      <c r="BG9" s="79">
        <v>303</v>
      </c>
      <c r="BH9" s="82">
        <f t="shared" si="14"/>
        <v>1060.5</v>
      </c>
      <c r="BI9" s="79">
        <v>3996</v>
      </c>
      <c r="BJ9" s="82">
        <f t="shared" si="15"/>
        <v>27972</v>
      </c>
      <c r="BK9" s="79"/>
      <c r="BL9" s="174">
        <v>19</v>
      </c>
      <c r="BM9" s="174">
        <v>19</v>
      </c>
      <c r="BN9" s="119">
        <f t="shared" si="9"/>
        <v>1678.3421052631579</v>
      </c>
      <c r="BO9" s="308" t="str">
        <f>BC9</f>
        <v>SÁBADO</v>
      </c>
      <c r="BP9" s="314">
        <f>BD9</f>
        <v>42616</v>
      </c>
      <c r="BQ9" s="99">
        <v>1068</v>
      </c>
      <c r="BR9" s="83">
        <f t="shared" si="16"/>
        <v>3738</v>
      </c>
      <c r="BS9" s="174">
        <v>204</v>
      </c>
      <c r="BT9" s="83">
        <f t="shared" si="17"/>
        <v>714</v>
      </c>
      <c r="BU9" s="174">
        <v>5940</v>
      </c>
      <c r="BV9" s="83">
        <f t="shared" si="18"/>
        <v>41580</v>
      </c>
      <c r="BW9" s="174"/>
      <c r="BX9" s="174">
        <v>18</v>
      </c>
      <c r="BY9" s="174">
        <v>18</v>
      </c>
      <c r="BZ9" s="100">
        <f t="shared" si="10"/>
        <v>2557.3333333333335</v>
      </c>
      <c r="CA9" s="308" t="str">
        <f>BO9</f>
        <v>SÁBADO</v>
      </c>
      <c r="CB9" s="316">
        <f>BP9</f>
        <v>42616</v>
      </c>
      <c r="CC9" s="99">
        <v>581</v>
      </c>
      <c r="CD9" s="74">
        <f t="shared" si="19"/>
        <v>1743</v>
      </c>
      <c r="CE9" s="174">
        <v>192</v>
      </c>
      <c r="CF9" s="74">
        <f t="shared" si="20"/>
        <v>576</v>
      </c>
      <c r="CG9" s="174">
        <v>2489</v>
      </c>
      <c r="CH9" s="74">
        <f t="shared" si="21"/>
        <v>14934</v>
      </c>
      <c r="CI9" s="174"/>
      <c r="CJ9" s="174">
        <v>10</v>
      </c>
      <c r="CK9" s="174">
        <v>10</v>
      </c>
      <c r="CL9" s="100">
        <f t="shared" si="22"/>
        <v>1725.3</v>
      </c>
      <c r="CM9" s="308" t="str">
        <f>CA9</f>
        <v>SÁBADO</v>
      </c>
      <c r="CN9" s="318">
        <f>CB9</f>
        <v>42616</v>
      </c>
      <c r="CO9" s="91"/>
      <c r="CP9" s="83">
        <f t="shared" si="23"/>
        <v>0</v>
      </c>
      <c r="CQ9" s="174"/>
      <c r="CR9" s="83">
        <f t="shared" si="24"/>
        <v>0</v>
      </c>
      <c r="CS9" s="174"/>
      <c r="CT9" s="83">
        <f t="shared" si="25"/>
        <v>0</v>
      </c>
      <c r="CU9" s="174"/>
      <c r="CV9" s="174"/>
      <c r="CW9" s="174"/>
      <c r="CX9" s="98" t="e">
        <f t="shared" si="26"/>
        <v>#DIV/0!</v>
      </c>
      <c r="CY9" s="308" t="str">
        <f>CM9</f>
        <v>SÁBADO</v>
      </c>
      <c r="CZ9" s="306">
        <f>CN9</f>
        <v>42616</v>
      </c>
      <c r="DA9" s="99">
        <v>449</v>
      </c>
      <c r="DB9" s="83">
        <f t="shared" si="27"/>
        <v>1571.5</v>
      </c>
      <c r="DC9" s="174">
        <v>54</v>
      </c>
      <c r="DD9" s="83">
        <f t="shared" si="28"/>
        <v>189</v>
      </c>
      <c r="DE9" s="174">
        <v>2272</v>
      </c>
      <c r="DF9" s="83">
        <f t="shared" si="29"/>
        <v>15904</v>
      </c>
      <c r="DG9" s="174"/>
      <c r="DH9" s="174">
        <v>11</v>
      </c>
      <c r="DI9" s="174">
        <v>11</v>
      </c>
      <c r="DJ9" s="100">
        <f t="shared" si="30"/>
        <v>1605.8636363636363</v>
      </c>
      <c r="DK9" s="308" t="str">
        <f>CY9</f>
        <v>SÁBADO</v>
      </c>
      <c r="DL9" s="310">
        <f>CZ9</f>
        <v>42616</v>
      </c>
      <c r="DM9" s="102">
        <v>10</v>
      </c>
      <c r="DN9" s="74">
        <f t="shared" si="31"/>
        <v>37.5</v>
      </c>
      <c r="DO9" s="1">
        <v>90</v>
      </c>
      <c r="DP9" s="74">
        <f t="shared" si="32"/>
        <v>337.5</v>
      </c>
      <c r="DQ9" s="1">
        <v>210</v>
      </c>
      <c r="DR9" s="74">
        <f t="shared" si="33"/>
        <v>1575</v>
      </c>
      <c r="DS9" s="1"/>
      <c r="DT9" s="1">
        <v>2</v>
      </c>
      <c r="DU9" s="110">
        <f t="shared" si="34"/>
        <v>2</v>
      </c>
      <c r="DV9" s="108">
        <f t="shared" si="35"/>
        <v>975</v>
      </c>
    </row>
    <row r="10" spans="2:129" ht="19.5" thickBot="1" x14ac:dyDescent="0.35">
      <c r="B10" s="274">
        <v>250</v>
      </c>
      <c r="C10" s="38" t="s">
        <v>21</v>
      </c>
      <c r="D10" s="132">
        <f t="shared" si="11"/>
        <v>42619</v>
      </c>
      <c r="E10" s="144">
        <v>87339</v>
      </c>
      <c r="F10" s="144">
        <v>112693</v>
      </c>
      <c r="G10" s="2">
        <v>44400</v>
      </c>
      <c r="H10" s="170"/>
      <c r="I10" s="171">
        <v>42931</v>
      </c>
      <c r="J10" s="24">
        <f t="shared" si="0"/>
        <v>287363</v>
      </c>
      <c r="K10" s="7">
        <v>6518</v>
      </c>
      <c r="L10" s="7">
        <v>43987.5</v>
      </c>
      <c r="M10" s="23">
        <f t="shared" si="1"/>
        <v>337868.5</v>
      </c>
      <c r="N10" s="47"/>
      <c r="O10" s="48"/>
      <c r="P10" s="8">
        <f t="shared" si="2"/>
        <v>42619</v>
      </c>
      <c r="Q10" s="3">
        <v>77000</v>
      </c>
      <c r="R10" s="3">
        <v>1989</v>
      </c>
      <c r="S10" s="3">
        <v>3928</v>
      </c>
      <c r="T10" s="3"/>
      <c r="U10" s="3">
        <v>15041</v>
      </c>
      <c r="V10" s="3"/>
      <c r="W10" s="3">
        <v>58</v>
      </c>
      <c r="X10" s="3">
        <v>116</v>
      </c>
      <c r="Y10" s="3"/>
      <c r="Z10" s="3"/>
      <c r="AA10" s="6"/>
      <c r="AB10" s="3">
        <v>700</v>
      </c>
      <c r="AC10" s="3">
        <v>400</v>
      </c>
      <c r="AD10" s="3"/>
      <c r="AE10" s="3"/>
      <c r="AF10" s="3"/>
      <c r="AG10" s="3"/>
      <c r="AH10" s="3"/>
      <c r="AI10" s="3"/>
      <c r="AJ10" s="25"/>
      <c r="AK10" s="3"/>
      <c r="AL10" s="53">
        <v>72432</v>
      </c>
      <c r="AM10" s="44">
        <f t="shared" si="3"/>
        <v>171664</v>
      </c>
      <c r="AN10" s="9">
        <v>4000</v>
      </c>
      <c r="AO10" s="9">
        <f t="shared" si="4"/>
        <v>337868.5</v>
      </c>
      <c r="AP10" s="49">
        <f>'[2]SEP 16'!$I$10</f>
        <v>5572.5</v>
      </c>
      <c r="AQ10" s="46">
        <f t="shared" si="12"/>
        <v>519105</v>
      </c>
      <c r="AS10" s="276">
        <f t="shared" si="5"/>
        <v>250</v>
      </c>
      <c r="AT10" s="5" t="str">
        <f t="shared" si="5"/>
        <v>MARTES</v>
      </c>
      <c r="AU10" s="8">
        <f t="shared" si="5"/>
        <v>42619</v>
      </c>
      <c r="AV10" s="69">
        <f t="shared" si="6"/>
        <v>12477</v>
      </c>
      <c r="AW10" s="69">
        <f t="shared" si="6"/>
        <v>16099</v>
      </c>
      <c r="AX10" s="69">
        <f t="shared" si="7"/>
        <v>7400</v>
      </c>
      <c r="AY10" s="69">
        <f t="shared" si="13"/>
        <v>0</v>
      </c>
      <c r="AZ10" s="157">
        <f t="shared" si="13"/>
        <v>6133</v>
      </c>
      <c r="BA10" s="159">
        <f t="shared" si="8"/>
        <v>42109</v>
      </c>
      <c r="BC10" s="309"/>
      <c r="BD10" s="313"/>
      <c r="BE10" s="135">
        <v>811</v>
      </c>
      <c r="BF10" s="82">
        <f t="shared" si="36"/>
        <v>2838.5</v>
      </c>
      <c r="BG10" s="79">
        <v>465</v>
      </c>
      <c r="BH10" s="82">
        <f t="shared" si="14"/>
        <v>1627.5</v>
      </c>
      <c r="BI10" s="79">
        <v>4668</v>
      </c>
      <c r="BJ10" s="82">
        <f t="shared" si="15"/>
        <v>32676</v>
      </c>
      <c r="BK10" s="79">
        <v>22</v>
      </c>
      <c r="BL10" s="174">
        <v>23</v>
      </c>
      <c r="BM10" s="174">
        <v>23</v>
      </c>
      <c r="BN10" s="119">
        <f t="shared" si="9"/>
        <v>1614.8695652173913</v>
      </c>
      <c r="BO10" s="309"/>
      <c r="BP10" s="315"/>
      <c r="BQ10" s="99">
        <v>814</v>
      </c>
      <c r="BR10" s="83">
        <f t="shared" si="16"/>
        <v>2849</v>
      </c>
      <c r="BS10" s="174">
        <v>275</v>
      </c>
      <c r="BT10" s="83">
        <f t="shared" si="17"/>
        <v>962.5</v>
      </c>
      <c r="BU10" s="174">
        <v>5695</v>
      </c>
      <c r="BV10" s="83">
        <f t="shared" si="18"/>
        <v>39865</v>
      </c>
      <c r="BW10" s="174">
        <v>23</v>
      </c>
      <c r="BX10" s="174">
        <v>20</v>
      </c>
      <c r="BY10" s="174">
        <v>20</v>
      </c>
      <c r="BZ10" s="100">
        <f t="shared" si="10"/>
        <v>2183.8249999999998</v>
      </c>
      <c r="CA10" s="309"/>
      <c r="CB10" s="317"/>
      <c r="CC10" s="99">
        <v>419</v>
      </c>
      <c r="CD10" s="74">
        <f t="shared" si="19"/>
        <v>1257</v>
      </c>
      <c r="CE10" s="174">
        <v>206</v>
      </c>
      <c r="CF10" s="74">
        <f t="shared" si="20"/>
        <v>618</v>
      </c>
      <c r="CG10" s="174">
        <v>1748</v>
      </c>
      <c r="CH10" s="74">
        <f t="shared" si="21"/>
        <v>10488</v>
      </c>
      <c r="CI10" s="174">
        <v>10</v>
      </c>
      <c r="CJ10" s="174">
        <v>9</v>
      </c>
      <c r="CK10" s="174">
        <v>9</v>
      </c>
      <c r="CL10" s="100">
        <f t="shared" si="22"/>
        <v>1373.6666666666667</v>
      </c>
      <c r="CM10" s="309"/>
      <c r="CN10" s="319"/>
      <c r="CO10" s="91"/>
      <c r="CP10" s="83">
        <f t="shared" si="23"/>
        <v>0</v>
      </c>
      <c r="CQ10" s="174"/>
      <c r="CR10" s="83">
        <f t="shared" si="24"/>
        <v>0</v>
      </c>
      <c r="CS10" s="174"/>
      <c r="CT10" s="83">
        <f t="shared" si="25"/>
        <v>0</v>
      </c>
      <c r="CU10" s="174"/>
      <c r="CV10" s="174"/>
      <c r="CW10" s="174"/>
      <c r="CX10" s="98" t="e">
        <f t="shared" si="26"/>
        <v>#DIV/0!</v>
      </c>
      <c r="CY10" s="309"/>
      <c r="CZ10" s="307"/>
      <c r="DA10" s="99">
        <v>369</v>
      </c>
      <c r="DB10" s="83">
        <f t="shared" si="27"/>
        <v>1291.5</v>
      </c>
      <c r="DC10" s="174">
        <v>139</v>
      </c>
      <c r="DD10" s="83">
        <f t="shared" si="28"/>
        <v>486.5</v>
      </c>
      <c r="DE10" s="174">
        <v>2161</v>
      </c>
      <c r="DF10" s="83">
        <f t="shared" si="29"/>
        <v>15127</v>
      </c>
      <c r="DG10" s="174">
        <v>11</v>
      </c>
      <c r="DH10" s="174">
        <v>8</v>
      </c>
      <c r="DI10" s="174">
        <v>11</v>
      </c>
      <c r="DJ10" s="100">
        <f t="shared" si="30"/>
        <v>1536.8181818181818</v>
      </c>
      <c r="DK10" s="309"/>
      <c r="DL10" s="311"/>
      <c r="DM10" s="102">
        <v>2</v>
      </c>
      <c r="DN10" s="74">
        <f t="shared" si="31"/>
        <v>7.5</v>
      </c>
      <c r="DO10" s="1">
        <v>56</v>
      </c>
      <c r="DP10" s="74">
        <f t="shared" si="32"/>
        <v>210</v>
      </c>
      <c r="DQ10" s="1">
        <v>250</v>
      </c>
      <c r="DR10" s="74">
        <f t="shared" si="33"/>
        <v>1875</v>
      </c>
      <c r="DS10" s="1">
        <v>2</v>
      </c>
      <c r="DT10" s="1">
        <v>2</v>
      </c>
      <c r="DU10" s="110">
        <f t="shared" si="34"/>
        <v>2</v>
      </c>
      <c r="DV10" s="108">
        <f t="shared" si="35"/>
        <v>1046.25</v>
      </c>
    </row>
    <row r="11" spans="2:129" ht="19.5" thickBot="1" x14ac:dyDescent="0.35">
      <c r="B11" s="274">
        <v>251</v>
      </c>
      <c r="C11" s="38" t="s">
        <v>23</v>
      </c>
      <c r="D11" s="132">
        <f t="shared" si="11"/>
        <v>42620</v>
      </c>
      <c r="E11" s="144">
        <v>92694</v>
      </c>
      <c r="F11" s="144">
        <v>120351</v>
      </c>
      <c r="G11" s="2">
        <v>53472</v>
      </c>
      <c r="H11" s="170"/>
      <c r="I11" s="171">
        <v>47124</v>
      </c>
      <c r="J11" s="24">
        <f t="shared" si="0"/>
        <v>313641</v>
      </c>
      <c r="K11" s="7">
        <v>6601</v>
      </c>
      <c r="L11" s="7">
        <v>51862.5</v>
      </c>
      <c r="M11" s="23">
        <f t="shared" si="1"/>
        <v>372104.5</v>
      </c>
      <c r="N11" s="47"/>
      <c r="O11" s="48"/>
      <c r="P11" s="8">
        <f t="shared" si="2"/>
        <v>42620</v>
      </c>
      <c r="Q11" s="3">
        <v>36000</v>
      </c>
      <c r="R11" s="3">
        <v>936</v>
      </c>
      <c r="S11" s="3">
        <v>5517</v>
      </c>
      <c r="T11" s="3">
        <v>117</v>
      </c>
      <c r="U11" s="3"/>
      <c r="V11" s="3"/>
      <c r="W11" s="3"/>
      <c r="X11" s="3">
        <v>174</v>
      </c>
      <c r="Y11" s="3"/>
      <c r="Z11" s="3"/>
      <c r="AA11" s="6"/>
      <c r="AB11" s="3">
        <v>350</v>
      </c>
      <c r="AC11" s="3"/>
      <c r="AD11" s="3"/>
      <c r="AE11" s="3"/>
      <c r="AF11" s="3"/>
      <c r="AG11" s="3"/>
      <c r="AH11" s="3"/>
      <c r="AI11" s="3"/>
      <c r="AJ11" s="25"/>
      <c r="AK11" s="3"/>
      <c r="AL11" s="53"/>
      <c r="AM11" s="44">
        <f t="shared" si="3"/>
        <v>43094</v>
      </c>
      <c r="AN11" s="9">
        <v>0</v>
      </c>
      <c r="AO11" s="9">
        <f t="shared" si="4"/>
        <v>372104.5</v>
      </c>
      <c r="AP11" s="49">
        <f>'[2]SEP 16'!$I$11</f>
        <v>7361.25</v>
      </c>
      <c r="AQ11" s="46">
        <f t="shared" si="12"/>
        <v>422559.75</v>
      </c>
      <c r="AS11" s="276">
        <f t="shared" si="5"/>
        <v>251</v>
      </c>
      <c r="AT11" s="5" t="str">
        <f t="shared" si="5"/>
        <v>MIÉRCOLES</v>
      </c>
      <c r="AU11" s="8">
        <f t="shared" si="5"/>
        <v>42620</v>
      </c>
      <c r="AV11" s="69">
        <f t="shared" si="6"/>
        <v>13242</v>
      </c>
      <c r="AW11" s="69">
        <f t="shared" si="6"/>
        <v>17193</v>
      </c>
      <c r="AX11" s="69">
        <f t="shared" si="7"/>
        <v>8912</v>
      </c>
      <c r="AY11" s="69">
        <f t="shared" si="13"/>
        <v>0</v>
      </c>
      <c r="AZ11" s="157">
        <f t="shared" si="13"/>
        <v>6732</v>
      </c>
      <c r="BA11" s="159">
        <f t="shared" si="8"/>
        <v>46079</v>
      </c>
      <c r="BC11" s="308" t="str">
        <f>C8</f>
        <v>DOMINGO</v>
      </c>
      <c r="BD11" s="312">
        <f>AU8</f>
        <v>42617</v>
      </c>
      <c r="BE11" s="135">
        <v>532</v>
      </c>
      <c r="BF11" s="82">
        <f t="shared" si="36"/>
        <v>1862</v>
      </c>
      <c r="BG11" s="79">
        <v>245</v>
      </c>
      <c r="BH11" s="82">
        <f t="shared" si="14"/>
        <v>857.5</v>
      </c>
      <c r="BI11" s="79">
        <v>2777</v>
      </c>
      <c r="BJ11" s="82">
        <f t="shared" si="15"/>
        <v>19439</v>
      </c>
      <c r="BK11" s="79"/>
      <c r="BL11" s="174">
        <v>16</v>
      </c>
      <c r="BM11" s="174">
        <v>16</v>
      </c>
      <c r="BN11" s="119">
        <f t="shared" si="9"/>
        <v>1384.90625</v>
      </c>
      <c r="BO11" s="308" t="str">
        <f>BC11</f>
        <v>DOMINGO</v>
      </c>
      <c r="BP11" s="314">
        <f>BD11</f>
        <v>42617</v>
      </c>
      <c r="BQ11" s="99">
        <v>415</v>
      </c>
      <c r="BR11" s="83">
        <f t="shared" si="16"/>
        <v>1452.5</v>
      </c>
      <c r="BS11" s="174">
        <v>125</v>
      </c>
      <c r="BT11" s="83">
        <f t="shared" si="17"/>
        <v>437.5</v>
      </c>
      <c r="BU11" s="174">
        <v>3160</v>
      </c>
      <c r="BV11" s="83">
        <f t="shared" si="18"/>
        <v>22120</v>
      </c>
      <c r="BW11" s="174"/>
      <c r="BX11" s="174">
        <v>17</v>
      </c>
      <c r="BY11" s="174">
        <v>17</v>
      </c>
      <c r="BZ11" s="100">
        <f t="shared" si="10"/>
        <v>1412.3529411764705</v>
      </c>
      <c r="CA11" s="308" t="str">
        <f>BO11</f>
        <v>DOMINGO</v>
      </c>
      <c r="CB11" s="316">
        <f>BP11</f>
        <v>42617</v>
      </c>
      <c r="CC11" s="99">
        <v>232</v>
      </c>
      <c r="CD11" s="74">
        <f t="shared" si="19"/>
        <v>696</v>
      </c>
      <c r="CE11" s="174">
        <v>118</v>
      </c>
      <c r="CF11" s="74">
        <f t="shared" si="20"/>
        <v>354</v>
      </c>
      <c r="CG11" s="174">
        <v>1294</v>
      </c>
      <c r="CH11" s="74">
        <f t="shared" si="21"/>
        <v>7764</v>
      </c>
      <c r="CI11" s="174"/>
      <c r="CJ11" s="174">
        <v>8</v>
      </c>
      <c r="CK11" s="174">
        <v>8</v>
      </c>
      <c r="CL11" s="100">
        <f t="shared" si="22"/>
        <v>1101.75</v>
      </c>
      <c r="CM11" s="308" t="str">
        <f>CA11</f>
        <v>DOMINGO</v>
      </c>
      <c r="CN11" s="318">
        <f>CB11</f>
        <v>42617</v>
      </c>
      <c r="CO11" s="91"/>
      <c r="CP11" s="83">
        <f t="shared" si="23"/>
        <v>0</v>
      </c>
      <c r="CQ11" s="174"/>
      <c r="CR11" s="83">
        <f t="shared" si="24"/>
        <v>0</v>
      </c>
      <c r="CS11" s="174"/>
      <c r="CT11" s="83">
        <f t="shared" si="25"/>
        <v>0</v>
      </c>
      <c r="CU11" s="174"/>
      <c r="CV11" s="174"/>
      <c r="CW11" s="174"/>
      <c r="CX11" s="98" t="e">
        <f t="shared" si="26"/>
        <v>#DIV/0!</v>
      </c>
      <c r="CY11" s="308" t="str">
        <f>CM11</f>
        <v>DOMINGO</v>
      </c>
      <c r="CZ11" s="306">
        <f>CN11</f>
        <v>42617</v>
      </c>
      <c r="DA11" s="99"/>
      <c r="DB11" s="83">
        <f t="shared" si="27"/>
        <v>0</v>
      </c>
      <c r="DC11" s="174"/>
      <c r="DD11" s="83">
        <f t="shared" si="28"/>
        <v>0</v>
      </c>
      <c r="DE11" s="174"/>
      <c r="DF11" s="83">
        <f t="shared" si="29"/>
        <v>0</v>
      </c>
      <c r="DG11" s="174"/>
      <c r="DH11" s="174"/>
      <c r="DI11" s="174">
        <v>0</v>
      </c>
      <c r="DJ11" s="100" t="e">
        <f t="shared" si="30"/>
        <v>#DIV/0!</v>
      </c>
      <c r="DK11" s="308" t="str">
        <f>CY11</f>
        <v>DOMINGO</v>
      </c>
      <c r="DL11" s="310">
        <f>CZ11</f>
        <v>42617</v>
      </c>
      <c r="DM11" s="102">
        <v>0</v>
      </c>
      <c r="DN11" s="74">
        <f t="shared" si="31"/>
        <v>0</v>
      </c>
      <c r="DO11" s="1">
        <v>60</v>
      </c>
      <c r="DP11" s="74">
        <f t="shared" si="32"/>
        <v>225</v>
      </c>
      <c r="DQ11" s="1">
        <v>207</v>
      </c>
      <c r="DR11" s="74">
        <f t="shared" si="33"/>
        <v>1552.5</v>
      </c>
      <c r="DS11" s="1"/>
      <c r="DT11" s="1">
        <v>3</v>
      </c>
      <c r="DU11" s="110">
        <f t="shared" si="34"/>
        <v>3</v>
      </c>
      <c r="DV11" s="108">
        <f t="shared" si="35"/>
        <v>592.5</v>
      </c>
    </row>
    <row r="12" spans="2:129" ht="19.5" thickBot="1" x14ac:dyDescent="0.35">
      <c r="B12" s="274">
        <v>252</v>
      </c>
      <c r="C12" s="38" t="s">
        <v>25</v>
      </c>
      <c r="D12" s="132">
        <f t="shared" si="11"/>
        <v>42621</v>
      </c>
      <c r="E12" s="144">
        <v>84560</v>
      </c>
      <c r="F12" s="144">
        <v>112728</v>
      </c>
      <c r="G12" s="2">
        <v>42090</v>
      </c>
      <c r="H12" s="170"/>
      <c r="I12" s="171">
        <v>43694</v>
      </c>
      <c r="J12" s="24">
        <f t="shared" si="0"/>
        <v>283072</v>
      </c>
      <c r="K12" s="7">
        <v>5888</v>
      </c>
      <c r="L12" s="7">
        <v>46274</v>
      </c>
      <c r="M12" s="23">
        <f t="shared" si="1"/>
        <v>335234</v>
      </c>
      <c r="N12" s="47"/>
      <c r="O12" s="48"/>
      <c r="P12" s="8">
        <f t="shared" si="2"/>
        <v>42621</v>
      </c>
      <c r="Q12" s="3">
        <v>68250</v>
      </c>
      <c r="R12" s="3">
        <v>1989</v>
      </c>
      <c r="S12" s="3">
        <v>3308</v>
      </c>
      <c r="T12" s="3"/>
      <c r="U12" s="3"/>
      <c r="V12" s="3"/>
      <c r="W12" s="3"/>
      <c r="X12" s="3">
        <v>232</v>
      </c>
      <c r="Y12" s="3">
        <v>12072</v>
      </c>
      <c r="Z12" s="3"/>
      <c r="AA12" s="6"/>
      <c r="AB12" s="3">
        <v>350</v>
      </c>
      <c r="AC12" s="3">
        <v>600</v>
      </c>
      <c r="AD12" s="3"/>
      <c r="AE12" s="3"/>
      <c r="AF12" s="3"/>
      <c r="AG12" s="3"/>
      <c r="AH12" s="3"/>
      <c r="AI12" s="3"/>
      <c r="AJ12" s="25"/>
      <c r="AK12" s="3"/>
      <c r="AL12" s="53">
        <v>24144</v>
      </c>
      <c r="AM12" s="44">
        <f t="shared" si="3"/>
        <v>110945</v>
      </c>
      <c r="AN12" s="9">
        <v>1040</v>
      </c>
      <c r="AO12" s="9">
        <f t="shared" si="4"/>
        <v>335234</v>
      </c>
      <c r="AP12" s="49">
        <f>'[2]SEP 16'!$I$12</f>
        <v>8077.5</v>
      </c>
      <c r="AQ12" s="46">
        <f t="shared" si="12"/>
        <v>455296.5</v>
      </c>
      <c r="AS12" s="276">
        <f t="shared" si="5"/>
        <v>252</v>
      </c>
      <c r="AT12" s="5" t="str">
        <f t="shared" si="5"/>
        <v>JUEVES</v>
      </c>
      <c r="AU12" s="8">
        <f t="shared" si="5"/>
        <v>42621</v>
      </c>
      <c r="AV12" s="69">
        <f t="shared" si="6"/>
        <v>12080</v>
      </c>
      <c r="AW12" s="69">
        <f t="shared" si="6"/>
        <v>16104</v>
      </c>
      <c r="AX12" s="69">
        <f t="shared" si="7"/>
        <v>7015</v>
      </c>
      <c r="AY12" s="69">
        <f t="shared" si="13"/>
        <v>0</v>
      </c>
      <c r="AZ12" s="157">
        <f t="shared" si="13"/>
        <v>6242</v>
      </c>
      <c r="BA12" s="159">
        <f t="shared" si="8"/>
        <v>41441</v>
      </c>
      <c r="BC12" s="309"/>
      <c r="BD12" s="313"/>
      <c r="BE12" s="135">
        <v>570</v>
      </c>
      <c r="BF12" s="82">
        <f t="shared" si="36"/>
        <v>1995</v>
      </c>
      <c r="BG12" s="79">
        <v>420</v>
      </c>
      <c r="BH12" s="82">
        <f t="shared" si="14"/>
        <v>1470</v>
      </c>
      <c r="BI12" s="79">
        <v>3781</v>
      </c>
      <c r="BJ12" s="82">
        <f t="shared" si="15"/>
        <v>26467</v>
      </c>
      <c r="BK12" s="79">
        <v>23</v>
      </c>
      <c r="BL12" s="174">
        <v>19</v>
      </c>
      <c r="BM12" s="174">
        <v>19</v>
      </c>
      <c r="BN12" s="119">
        <f t="shared" si="9"/>
        <v>1575.3684210526317</v>
      </c>
      <c r="BO12" s="309"/>
      <c r="BP12" s="315"/>
      <c r="BQ12" s="99">
        <v>404</v>
      </c>
      <c r="BR12" s="83">
        <f t="shared" si="16"/>
        <v>1414</v>
      </c>
      <c r="BS12" s="174">
        <v>251</v>
      </c>
      <c r="BT12" s="83">
        <f t="shared" si="17"/>
        <v>878.5</v>
      </c>
      <c r="BU12" s="174">
        <v>3879</v>
      </c>
      <c r="BV12" s="83">
        <f t="shared" si="18"/>
        <v>27153</v>
      </c>
      <c r="BW12" s="174">
        <v>22</v>
      </c>
      <c r="BX12" s="174">
        <v>20</v>
      </c>
      <c r="BY12" s="174">
        <v>18</v>
      </c>
      <c r="BZ12" s="100">
        <f t="shared" si="10"/>
        <v>1635.8611111111111</v>
      </c>
      <c r="CA12" s="309"/>
      <c r="CB12" s="317"/>
      <c r="CC12" s="99">
        <v>189</v>
      </c>
      <c r="CD12" s="74">
        <f t="shared" si="19"/>
        <v>567</v>
      </c>
      <c r="CE12" s="174">
        <v>141</v>
      </c>
      <c r="CF12" s="74">
        <f t="shared" si="20"/>
        <v>423</v>
      </c>
      <c r="CG12" s="174">
        <v>1213</v>
      </c>
      <c r="CH12" s="74">
        <f t="shared" si="21"/>
        <v>7278</v>
      </c>
      <c r="CI12" s="174">
        <v>7</v>
      </c>
      <c r="CJ12" s="174">
        <v>8</v>
      </c>
      <c r="CK12" s="174">
        <v>8</v>
      </c>
      <c r="CL12" s="100">
        <f t="shared" si="22"/>
        <v>1033.5</v>
      </c>
      <c r="CM12" s="309"/>
      <c r="CN12" s="319"/>
      <c r="CO12" s="91"/>
      <c r="CP12" s="83">
        <f t="shared" si="23"/>
        <v>0</v>
      </c>
      <c r="CQ12" s="174"/>
      <c r="CR12" s="83">
        <f t="shared" si="24"/>
        <v>0</v>
      </c>
      <c r="CS12" s="174"/>
      <c r="CT12" s="83">
        <f t="shared" si="25"/>
        <v>0</v>
      </c>
      <c r="CU12" s="174"/>
      <c r="CV12" s="174"/>
      <c r="CW12" s="174"/>
      <c r="CX12" s="98" t="e">
        <f t="shared" si="26"/>
        <v>#DIV/0!</v>
      </c>
      <c r="CY12" s="309"/>
      <c r="CZ12" s="307"/>
      <c r="DA12" s="99">
        <v>113</v>
      </c>
      <c r="DB12" s="83">
        <f t="shared" si="27"/>
        <v>395.5</v>
      </c>
      <c r="DC12" s="174">
        <v>81</v>
      </c>
      <c r="DD12" s="83">
        <f t="shared" si="28"/>
        <v>283.5</v>
      </c>
      <c r="DE12" s="174">
        <v>927</v>
      </c>
      <c r="DF12" s="83">
        <f t="shared" si="29"/>
        <v>6489</v>
      </c>
      <c r="DG12" s="174">
        <v>7</v>
      </c>
      <c r="DH12" s="174">
        <v>7</v>
      </c>
      <c r="DI12" s="174">
        <v>7</v>
      </c>
      <c r="DJ12" s="100">
        <f t="shared" si="30"/>
        <v>1024</v>
      </c>
      <c r="DK12" s="309"/>
      <c r="DL12" s="311"/>
      <c r="DM12" s="102">
        <v>0</v>
      </c>
      <c r="DN12" s="74">
        <f t="shared" si="31"/>
        <v>0</v>
      </c>
      <c r="DO12" s="1">
        <v>64</v>
      </c>
      <c r="DP12" s="74">
        <f t="shared" si="32"/>
        <v>240</v>
      </c>
      <c r="DQ12" s="1">
        <v>295</v>
      </c>
      <c r="DR12" s="74">
        <f t="shared" si="33"/>
        <v>2212.5</v>
      </c>
      <c r="DS12" s="1">
        <v>3</v>
      </c>
      <c r="DT12" s="1">
        <v>3</v>
      </c>
      <c r="DU12" s="110">
        <f t="shared" si="34"/>
        <v>3</v>
      </c>
      <c r="DV12" s="108">
        <f t="shared" si="35"/>
        <v>817.5</v>
      </c>
    </row>
    <row r="13" spans="2:129" ht="19.5" thickBot="1" x14ac:dyDescent="0.35">
      <c r="B13" s="274">
        <v>253</v>
      </c>
      <c r="C13" s="38" t="s">
        <v>26</v>
      </c>
      <c r="D13" s="132">
        <f t="shared" si="11"/>
        <v>42622</v>
      </c>
      <c r="E13" s="144">
        <v>84581</v>
      </c>
      <c r="F13" s="144">
        <v>111076</v>
      </c>
      <c r="G13" s="2">
        <v>41454</v>
      </c>
      <c r="H13" s="170"/>
      <c r="I13" s="171">
        <v>43036</v>
      </c>
      <c r="J13" s="24">
        <f t="shared" si="0"/>
        <v>280147</v>
      </c>
      <c r="K13" s="7">
        <v>6626</v>
      </c>
      <c r="L13" s="7">
        <v>42809.5</v>
      </c>
      <c r="M13" s="23">
        <f t="shared" si="1"/>
        <v>329582.5</v>
      </c>
      <c r="N13" s="47"/>
      <c r="O13" s="48"/>
      <c r="P13" s="8">
        <f t="shared" si="2"/>
        <v>42622</v>
      </c>
      <c r="Q13" s="3">
        <v>50500</v>
      </c>
      <c r="R13" s="3">
        <v>1638</v>
      </c>
      <c r="S13" s="3">
        <v>3501</v>
      </c>
      <c r="T13" s="3"/>
      <c r="U13" s="3"/>
      <c r="V13" s="3"/>
      <c r="W13" s="3">
        <v>290</v>
      </c>
      <c r="X13" s="3">
        <v>58</v>
      </c>
      <c r="Y13" s="3"/>
      <c r="Z13" s="3"/>
      <c r="AA13" s="6"/>
      <c r="AB13" s="3">
        <v>700</v>
      </c>
      <c r="AC13" s="3">
        <v>300</v>
      </c>
      <c r="AD13" s="3"/>
      <c r="AE13" s="3"/>
      <c r="AF13" s="3"/>
      <c r="AG13" s="3"/>
      <c r="AH13" s="3"/>
      <c r="AI13" s="3"/>
      <c r="AJ13" s="25"/>
      <c r="AK13" s="3"/>
      <c r="AL13" s="53">
        <v>6036</v>
      </c>
      <c r="AM13" s="44">
        <f t="shared" si="3"/>
        <v>63023</v>
      </c>
      <c r="AN13" s="9">
        <v>0</v>
      </c>
      <c r="AO13" s="9">
        <f t="shared" si="4"/>
        <v>329582.5</v>
      </c>
      <c r="AP13" s="49">
        <f>'[2]SEP 16'!$I$13</f>
        <v>6356.25</v>
      </c>
      <c r="AQ13" s="46">
        <f t="shared" si="12"/>
        <v>398961.75</v>
      </c>
      <c r="AS13" s="276">
        <f t="shared" si="5"/>
        <v>253</v>
      </c>
      <c r="AT13" s="5" t="str">
        <f t="shared" si="5"/>
        <v>VIERNES</v>
      </c>
      <c r="AU13" s="8">
        <f t="shared" si="5"/>
        <v>42622</v>
      </c>
      <c r="AV13" s="69">
        <f t="shared" si="6"/>
        <v>12083</v>
      </c>
      <c r="AW13" s="69">
        <f t="shared" si="6"/>
        <v>15868</v>
      </c>
      <c r="AX13" s="69">
        <f t="shared" si="7"/>
        <v>6909</v>
      </c>
      <c r="AY13" s="69">
        <f t="shared" si="13"/>
        <v>0</v>
      </c>
      <c r="AZ13" s="157">
        <f t="shared" si="13"/>
        <v>6148</v>
      </c>
      <c r="BA13" s="159">
        <f t="shared" si="8"/>
        <v>41008</v>
      </c>
      <c r="BC13" s="308" t="str">
        <f>C9</f>
        <v>LUNES</v>
      </c>
      <c r="BD13" s="312">
        <f>AU9</f>
        <v>42618</v>
      </c>
      <c r="BE13" s="135">
        <v>2003</v>
      </c>
      <c r="BF13" s="82">
        <f t="shared" si="36"/>
        <v>7010.5</v>
      </c>
      <c r="BG13" s="79">
        <v>285</v>
      </c>
      <c r="BH13" s="82">
        <f t="shared" si="14"/>
        <v>997.5</v>
      </c>
      <c r="BI13" s="79">
        <v>5861</v>
      </c>
      <c r="BJ13" s="82">
        <f t="shared" si="15"/>
        <v>41027</v>
      </c>
      <c r="BK13" s="79"/>
      <c r="BL13" s="174">
        <v>28</v>
      </c>
      <c r="BM13" s="174">
        <v>28</v>
      </c>
      <c r="BN13" s="119">
        <f t="shared" si="9"/>
        <v>1751.25</v>
      </c>
      <c r="BO13" s="308" t="str">
        <f>BC13</f>
        <v>LUNES</v>
      </c>
      <c r="BP13" s="314">
        <f>BD13</f>
        <v>42618</v>
      </c>
      <c r="BQ13" s="99">
        <v>1876</v>
      </c>
      <c r="BR13" s="83">
        <f t="shared" si="16"/>
        <v>6566</v>
      </c>
      <c r="BS13" s="174">
        <v>234</v>
      </c>
      <c r="BT13" s="83">
        <f t="shared" si="17"/>
        <v>819</v>
      </c>
      <c r="BU13" s="174">
        <v>7757</v>
      </c>
      <c r="BV13" s="83">
        <f t="shared" si="18"/>
        <v>54299</v>
      </c>
      <c r="BW13" s="174"/>
      <c r="BX13" s="174">
        <v>30</v>
      </c>
      <c r="BY13" s="174">
        <v>31</v>
      </c>
      <c r="BZ13" s="100">
        <f t="shared" si="10"/>
        <v>1989.8064516129032</v>
      </c>
      <c r="CA13" s="308" t="str">
        <f>BO13</f>
        <v>LUNES</v>
      </c>
      <c r="CB13" s="316">
        <f>BP13</f>
        <v>42618</v>
      </c>
      <c r="CC13" s="99">
        <v>1498</v>
      </c>
      <c r="CD13" s="74">
        <f t="shared" si="19"/>
        <v>4494</v>
      </c>
      <c r="CE13" s="174">
        <v>319</v>
      </c>
      <c r="CF13" s="74">
        <f t="shared" si="20"/>
        <v>957</v>
      </c>
      <c r="CG13" s="174">
        <v>3865</v>
      </c>
      <c r="CH13" s="74">
        <f t="shared" si="21"/>
        <v>23190</v>
      </c>
      <c r="CI13" s="174"/>
      <c r="CJ13" s="174">
        <v>16</v>
      </c>
      <c r="CK13" s="174">
        <v>15</v>
      </c>
      <c r="CL13" s="100">
        <f t="shared" si="22"/>
        <v>1909.4</v>
      </c>
      <c r="CM13" s="308" t="str">
        <f>CA13</f>
        <v>LUNES</v>
      </c>
      <c r="CN13" s="318">
        <f>CB13</f>
        <v>42618</v>
      </c>
      <c r="CO13" s="91"/>
      <c r="CP13" s="83">
        <f t="shared" si="23"/>
        <v>0</v>
      </c>
      <c r="CQ13" s="174"/>
      <c r="CR13" s="83">
        <f t="shared" si="24"/>
        <v>0</v>
      </c>
      <c r="CS13" s="174"/>
      <c r="CT13" s="83">
        <f t="shared" si="25"/>
        <v>0</v>
      </c>
      <c r="CU13" s="174"/>
      <c r="CV13" s="174"/>
      <c r="CW13" s="174"/>
      <c r="CX13" s="98" t="e">
        <f t="shared" si="26"/>
        <v>#DIV/0!</v>
      </c>
      <c r="CY13" s="308" t="str">
        <f>CM13</f>
        <v>LUNES</v>
      </c>
      <c r="CZ13" s="306">
        <f>CN13</f>
        <v>42618</v>
      </c>
      <c r="DA13" s="99">
        <v>606</v>
      </c>
      <c r="DB13" s="83">
        <f t="shared" si="27"/>
        <v>2121</v>
      </c>
      <c r="DC13" s="174">
        <v>62</v>
      </c>
      <c r="DD13" s="83">
        <f t="shared" si="28"/>
        <v>217</v>
      </c>
      <c r="DE13" s="174">
        <v>2861</v>
      </c>
      <c r="DF13" s="83">
        <f t="shared" si="29"/>
        <v>20027</v>
      </c>
      <c r="DG13" s="174"/>
      <c r="DH13" s="174">
        <v>12</v>
      </c>
      <c r="DI13" s="174">
        <v>12</v>
      </c>
      <c r="DJ13" s="100">
        <f t="shared" si="30"/>
        <v>1863.75</v>
      </c>
      <c r="DK13" s="308" t="str">
        <f>CY13</f>
        <v>LUNES</v>
      </c>
      <c r="DL13" s="310">
        <f>CZ13</f>
        <v>42618</v>
      </c>
      <c r="DM13" s="102">
        <v>42</v>
      </c>
      <c r="DN13" s="74">
        <f t="shared" si="31"/>
        <v>157.5</v>
      </c>
      <c r="DO13" s="1">
        <v>144</v>
      </c>
      <c r="DP13" s="74">
        <f t="shared" si="32"/>
        <v>540</v>
      </c>
      <c r="DQ13" s="1">
        <v>285</v>
      </c>
      <c r="DR13" s="74">
        <f t="shared" si="33"/>
        <v>2137.5</v>
      </c>
      <c r="DS13" s="1"/>
      <c r="DT13" s="1">
        <v>2</v>
      </c>
      <c r="DU13" s="110">
        <f t="shared" si="34"/>
        <v>2</v>
      </c>
      <c r="DV13" s="108">
        <f t="shared" si="35"/>
        <v>1417.5</v>
      </c>
    </row>
    <row r="14" spans="2:129" ht="19.5" thickBot="1" x14ac:dyDescent="0.35">
      <c r="B14" s="274">
        <v>254</v>
      </c>
      <c r="C14" s="38" t="s">
        <v>27</v>
      </c>
      <c r="D14" s="132">
        <f t="shared" si="11"/>
        <v>42623</v>
      </c>
      <c r="E14" s="144">
        <v>54985</v>
      </c>
      <c r="F14" s="144">
        <v>80563</v>
      </c>
      <c r="G14" s="2">
        <v>23904</v>
      </c>
      <c r="H14" s="170"/>
      <c r="I14" s="171">
        <v>32130</v>
      </c>
      <c r="J14" s="24">
        <f t="shared" si="0"/>
        <v>191582</v>
      </c>
      <c r="K14" s="7">
        <v>5421.5</v>
      </c>
      <c r="L14" s="7">
        <v>19410</v>
      </c>
      <c r="M14" s="23">
        <f t="shared" si="1"/>
        <v>216413.5</v>
      </c>
      <c r="N14" s="47"/>
      <c r="O14" s="48"/>
      <c r="P14" s="8">
        <f t="shared" si="2"/>
        <v>42623</v>
      </c>
      <c r="Q14" s="3">
        <v>0</v>
      </c>
      <c r="R14" s="3"/>
      <c r="S14" s="3"/>
      <c r="T14" s="3"/>
      <c r="U14" s="3"/>
      <c r="V14" s="3"/>
      <c r="W14" s="3"/>
      <c r="X14" s="3"/>
      <c r="Y14" s="3"/>
      <c r="Z14" s="3"/>
      <c r="AA14" s="6"/>
      <c r="AB14" s="3"/>
      <c r="AC14" s="3"/>
      <c r="AD14" s="3"/>
      <c r="AE14" s="3"/>
      <c r="AF14" s="3"/>
      <c r="AG14" s="3"/>
      <c r="AH14" s="3"/>
      <c r="AI14" s="3"/>
      <c r="AJ14" s="25"/>
      <c r="AK14" s="3"/>
      <c r="AL14" s="53"/>
      <c r="AM14" s="44">
        <f t="shared" si="3"/>
        <v>0</v>
      </c>
      <c r="AN14" s="9">
        <v>0</v>
      </c>
      <c r="AO14" s="9">
        <f t="shared" si="4"/>
        <v>216413.5</v>
      </c>
      <c r="AP14" s="49">
        <f>'[2]SEP 16'!$I$14</f>
        <v>5880</v>
      </c>
      <c r="AQ14" s="46">
        <f t="shared" si="12"/>
        <v>222293.5</v>
      </c>
      <c r="AS14" s="276">
        <f t="shared" si="5"/>
        <v>254</v>
      </c>
      <c r="AT14" s="5" t="str">
        <f t="shared" si="5"/>
        <v>SÁBADO</v>
      </c>
      <c r="AU14" s="8">
        <f t="shared" si="5"/>
        <v>42623</v>
      </c>
      <c r="AV14" s="69">
        <f t="shared" si="6"/>
        <v>7855</v>
      </c>
      <c r="AW14" s="69">
        <f t="shared" si="6"/>
        <v>11509</v>
      </c>
      <c r="AX14" s="69">
        <f t="shared" si="7"/>
        <v>3984</v>
      </c>
      <c r="AY14" s="69">
        <f t="shared" si="13"/>
        <v>0</v>
      </c>
      <c r="AZ14" s="157">
        <f t="shared" si="13"/>
        <v>4590</v>
      </c>
      <c r="BA14" s="159">
        <f t="shared" si="8"/>
        <v>27938</v>
      </c>
      <c r="BC14" s="309"/>
      <c r="BD14" s="313"/>
      <c r="BE14" s="135">
        <v>1647</v>
      </c>
      <c r="BF14" s="82">
        <f t="shared" si="36"/>
        <v>5764.5</v>
      </c>
      <c r="BG14" s="79">
        <v>339</v>
      </c>
      <c r="BH14" s="82">
        <f t="shared" si="14"/>
        <v>1186.5</v>
      </c>
      <c r="BI14" s="79">
        <v>5520</v>
      </c>
      <c r="BJ14" s="82">
        <f t="shared" si="15"/>
        <v>38640</v>
      </c>
      <c r="BK14" s="79">
        <v>30</v>
      </c>
      <c r="BL14" s="174">
        <v>25</v>
      </c>
      <c r="BM14" s="174">
        <v>26</v>
      </c>
      <c r="BN14" s="119">
        <f t="shared" si="9"/>
        <v>1753.5</v>
      </c>
      <c r="BO14" s="309"/>
      <c r="BP14" s="315"/>
      <c r="BQ14" s="99">
        <v>2132</v>
      </c>
      <c r="BR14" s="83">
        <f t="shared" si="16"/>
        <v>7462</v>
      </c>
      <c r="BS14" s="174">
        <v>294</v>
      </c>
      <c r="BT14" s="83">
        <f t="shared" si="17"/>
        <v>1029</v>
      </c>
      <c r="BU14" s="174">
        <v>8543</v>
      </c>
      <c r="BV14" s="83">
        <f t="shared" si="18"/>
        <v>59801</v>
      </c>
      <c r="BW14" s="174">
        <v>34</v>
      </c>
      <c r="BX14" s="174">
        <v>33</v>
      </c>
      <c r="BY14" s="174">
        <v>31</v>
      </c>
      <c r="BZ14" s="100">
        <f t="shared" si="10"/>
        <v>2202.9677419354839</v>
      </c>
      <c r="CA14" s="309"/>
      <c r="CB14" s="317"/>
      <c r="CC14" s="99">
        <v>1218</v>
      </c>
      <c r="CD14" s="74">
        <f t="shared" si="19"/>
        <v>3654</v>
      </c>
      <c r="CE14" s="174">
        <v>194</v>
      </c>
      <c r="CF14" s="74">
        <f t="shared" si="20"/>
        <v>582</v>
      </c>
      <c r="CG14" s="174">
        <v>3059</v>
      </c>
      <c r="CH14" s="74">
        <f t="shared" si="21"/>
        <v>18354</v>
      </c>
      <c r="CI14" s="174">
        <v>15</v>
      </c>
      <c r="CJ14" s="174">
        <v>13</v>
      </c>
      <c r="CK14" s="174">
        <v>13</v>
      </c>
      <c r="CL14" s="100">
        <f t="shared" si="22"/>
        <v>1737.6923076923076</v>
      </c>
      <c r="CM14" s="309"/>
      <c r="CN14" s="319"/>
      <c r="CO14" s="91"/>
      <c r="CP14" s="83">
        <f t="shared" si="23"/>
        <v>0</v>
      </c>
      <c r="CQ14" s="174"/>
      <c r="CR14" s="83">
        <f t="shared" si="24"/>
        <v>0</v>
      </c>
      <c r="CS14" s="174"/>
      <c r="CT14" s="83">
        <f t="shared" si="25"/>
        <v>0</v>
      </c>
      <c r="CU14" s="174"/>
      <c r="CV14" s="174"/>
      <c r="CW14" s="174"/>
      <c r="CX14" s="98" t="e">
        <f t="shared" si="26"/>
        <v>#DIV/0!</v>
      </c>
      <c r="CY14" s="309"/>
      <c r="CZ14" s="307"/>
      <c r="DA14" s="99">
        <v>594</v>
      </c>
      <c r="DB14" s="83">
        <f t="shared" si="27"/>
        <v>2079</v>
      </c>
      <c r="DC14" s="174">
        <v>70</v>
      </c>
      <c r="DD14" s="83">
        <f t="shared" si="28"/>
        <v>245</v>
      </c>
      <c r="DE14" s="174">
        <v>2761</v>
      </c>
      <c r="DF14" s="83">
        <f t="shared" si="29"/>
        <v>19327</v>
      </c>
      <c r="DG14" s="174">
        <v>13</v>
      </c>
      <c r="DH14" s="174">
        <v>12</v>
      </c>
      <c r="DI14" s="174">
        <v>12</v>
      </c>
      <c r="DJ14" s="100">
        <f t="shared" si="30"/>
        <v>1804.25</v>
      </c>
      <c r="DK14" s="309"/>
      <c r="DL14" s="311"/>
      <c r="DM14" s="102">
        <v>21</v>
      </c>
      <c r="DN14" s="74">
        <f t="shared" si="31"/>
        <v>78.75</v>
      </c>
      <c r="DO14" s="1">
        <v>106</v>
      </c>
      <c r="DP14" s="74">
        <f t="shared" si="32"/>
        <v>397.5</v>
      </c>
      <c r="DQ14" s="1">
        <v>293</v>
      </c>
      <c r="DR14" s="74">
        <f t="shared" si="33"/>
        <v>2197.5</v>
      </c>
      <c r="DS14" s="1">
        <v>3</v>
      </c>
      <c r="DT14" s="1">
        <v>3</v>
      </c>
      <c r="DU14" s="110">
        <f t="shared" si="34"/>
        <v>3</v>
      </c>
      <c r="DV14" s="108">
        <f t="shared" si="35"/>
        <v>891.25</v>
      </c>
    </row>
    <row r="15" spans="2:129" ht="19.5" thickBot="1" x14ac:dyDescent="0.35">
      <c r="B15" s="274">
        <v>255</v>
      </c>
      <c r="C15" s="38" t="s">
        <v>22</v>
      </c>
      <c r="D15" s="132">
        <f t="shared" si="11"/>
        <v>42624</v>
      </c>
      <c r="E15" s="144">
        <v>44345</v>
      </c>
      <c r="F15" s="144">
        <v>50078</v>
      </c>
      <c r="G15" s="2">
        <v>15216</v>
      </c>
      <c r="H15" s="170"/>
      <c r="I15" s="171">
        <v>5572</v>
      </c>
      <c r="J15" s="24">
        <f t="shared" si="0"/>
        <v>115211</v>
      </c>
      <c r="K15" s="7">
        <v>4648</v>
      </c>
      <c r="L15" s="7">
        <v>7956</v>
      </c>
      <c r="M15" s="23">
        <f t="shared" si="1"/>
        <v>127815</v>
      </c>
      <c r="N15" s="47"/>
      <c r="O15" s="48"/>
      <c r="P15" s="8">
        <f t="shared" si="2"/>
        <v>42624</v>
      </c>
      <c r="Q15" s="3">
        <v>0</v>
      </c>
      <c r="R15" s="3"/>
      <c r="S15" s="3"/>
      <c r="T15" s="3"/>
      <c r="U15" s="3"/>
      <c r="V15" s="3"/>
      <c r="W15" s="3"/>
      <c r="X15" s="3"/>
      <c r="Y15" s="3"/>
      <c r="Z15" s="3"/>
      <c r="AA15" s="6"/>
      <c r="AB15" s="3"/>
      <c r="AC15" s="3"/>
      <c r="AD15" s="3"/>
      <c r="AE15" s="3"/>
      <c r="AF15" s="3"/>
      <c r="AG15" s="3"/>
      <c r="AH15" s="3"/>
      <c r="AI15" s="3"/>
      <c r="AJ15" s="25"/>
      <c r="AK15" s="3"/>
      <c r="AL15" s="53"/>
      <c r="AM15" s="44">
        <f t="shared" si="3"/>
        <v>0</v>
      </c>
      <c r="AN15" s="9">
        <v>0</v>
      </c>
      <c r="AO15" s="9">
        <f t="shared" si="4"/>
        <v>127815</v>
      </c>
      <c r="AP15" s="49">
        <f>'[2]SEP 16'!$I$15</f>
        <v>4530</v>
      </c>
      <c r="AQ15" s="46">
        <f t="shared" si="12"/>
        <v>132345</v>
      </c>
      <c r="AS15" s="276">
        <f t="shared" si="5"/>
        <v>255</v>
      </c>
      <c r="AT15" s="5" t="str">
        <f t="shared" si="5"/>
        <v>DOMINGO</v>
      </c>
      <c r="AU15" s="8">
        <f t="shared" si="5"/>
        <v>42624</v>
      </c>
      <c r="AV15" s="69">
        <f t="shared" si="6"/>
        <v>6335</v>
      </c>
      <c r="AW15" s="69">
        <f t="shared" si="6"/>
        <v>7154</v>
      </c>
      <c r="AX15" s="69">
        <f t="shared" si="7"/>
        <v>2536</v>
      </c>
      <c r="AY15" s="69">
        <f t="shared" si="13"/>
        <v>0</v>
      </c>
      <c r="AZ15" s="157">
        <f t="shared" si="13"/>
        <v>796</v>
      </c>
      <c r="BA15" s="159">
        <f t="shared" si="8"/>
        <v>16821</v>
      </c>
      <c r="BC15" s="308" t="str">
        <f>C10</f>
        <v>MARTES</v>
      </c>
      <c r="BD15" s="312">
        <f>AU10</f>
        <v>42619</v>
      </c>
      <c r="BE15" s="135">
        <v>2229</v>
      </c>
      <c r="BF15" s="82">
        <f t="shared" si="36"/>
        <v>7801.5</v>
      </c>
      <c r="BG15" s="79">
        <v>295</v>
      </c>
      <c r="BH15" s="82">
        <f t="shared" si="14"/>
        <v>1032.5</v>
      </c>
      <c r="BI15" s="79">
        <v>6135</v>
      </c>
      <c r="BJ15" s="82">
        <f t="shared" si="15"/>
        <v>42945</v>
      </c>
      <c r="BK15" s="79"/>
      <c r="BL15" s="174">
        <v>29</v>
      </c>
      <c r="BM15" s="174">
        <v>29</v>
      </c>
      <c r="BN15" s="119">
        <f t="shared" si="9"/>
        <v>1785.4827586206898</v>
      </c>
      <c r="BO15" s="308" t="str">
        <f>BC15</f>
        <v>MARTES</v>
      </c>
      <c r="BP15" s="314">
        <f>BD15</f>
        <v>42619</v>
      </c>
      <c r="BQ15" s="99">
        <v>2455</v>
      </c>
      <c r="BR15" s="83">
        <f t="shared" si="16"/>
        <v>8592.5</v>
      </c>
      <c r="BS15" s="174">
        <v>230</v>
      </c>
      <c r="BT15" s="83">
        <f t="shared" si="17"/>
        <v>805</v>
      </c>
      <c r="BU15" s="174">
        <v>8390</v>
      </c>
      <c r="BV15" s="83">
        <f t="shared" si="18"/>
        <v>58730</v>
      </c>
      <c r="BW15" s="174"/>
      <c r="BX15" s="174">
        <v>31</v>
      </c>
      <c r="BY15" s="174">
        <v>31</v>
      </c>
      <c r="BZ15" s="100">
        <f t="shared" si="10"/>
        <v>2197.6612903225805</v>
      </c>
      <c r="CA15" s="308" t="str">
        <f>BO15</f>
        <v>MARTES</v>
      </c>
      <c r="CB15" s="316">
        <f>BP15</f>
        <v>42619</v>
      </c>
      <c r="CC15" s="99">
        <v>1377</v>
      </c>
      <c r="CD15" s="74">
        <f t="shared" si="19"/>
        <v>4131</v>
      </c>
      <c r="CE15" s="174">
        <v>402</v>
      </c>
      <c r="CF15" s="74">
        <f t="shared" si="20"/>
        <v>1206</v>
      </c>
      <c r="CG15" s="174">
        <v>3944</v>
      </c>
      <c r="CH15" s="74">
        <f t="shared" si="21"/>
        <v>23664</v>
      </c>
      <c r="CI15" s="174"/>
      <c r="CJ15" s="174">
        <v>15</v>
      </c>
      <c r="CK15" s="174">
        <v>15</v>
      </c>
      <c r="CL15" s="100">
        <f t="shared" si="22"/>
        <v>1933.4</v>
      </c>
      <c r="CM15" s="308" t="str">
        <f>CA15</f>
        <v>MARTES</v>
      </c>
      <c r="CN15" s="318">
        <f>CB15</f>
        <v>42619</v>
      </c>
      <c r="CO15" s="91"/>
      <c r="CP15" s="83">
        <f t="shared" si="23"/>
        <v>0</v>
      </c>
      <c r="CQ15" s="174"/>
      <c r="CR15" s="83">
        <f t="shared" si="24"/>
        <v>0</v>
      </c>
      <c r="CS15" s="174"/>
      <c r="CT15" s="83">
        <f t="shared" si="25"/>
        <v>0</v>
      </c>
      <c r="CU15" s="174"/>
      <c r="CV15" s="174"/>
      <c r="CW15" s="174"/>
      <c r="CX15" s="98" t="e">
        <f t="shared" si="26"/>
        <v>#DIV/0!</v>
      </c>
      <c r="CY15" s="308" t="str">
        <f>CM15</f>
        <v>MARTES</v>
      </c>
      <c r="CZ15" s="306">
        <f>CN15</f>
        <v>42619</v>
      </c>
      <c r="DA15" s="99">
        <v>754</v>
      </c>
      <c r="DB15" s="83">
        <f t="shared" si="27"/>
        <v>2639</v>
      </c>
      <c r="DC15" s="174">
        <v>66</v>
      </c>
      <c r="DD15" s="83">
        <f t="shared" si="28"/>
        <v>231</v>
      </c>
      <c r="DE15" s="174">
        <v>3052</v>
      </c>
      <c r="DF15" s="83">
        <f t="shared" si="29"/>
        <v>21364</v>
      </c>
      <c r="DG15" s="174"/>
      <c r="DH15" s="174">
        <v>13</v>
      </c>
      <c r="DI15" s="174">
        <v>12</v>
      </c>
      <c r="DJ15" s="100">
        <f t="shared" si="30"/>
        <v>2019.5</v>
      </c>
      <c r="DK15" s="308" t="str">
        <f>CY15</f>
        <v>MARTES</v>
      </c>
      <c r="DL15" s="310">
        <f>CZ15</f>
        <v>42619</v>
      </c>
      <c r="DM15" s="102">
        <v>23</v>
      </c>
      <c r="DN15" s="74">
        <f t="shared" si="31"/>
        <v>86.25</v>
      </c>
      <c r="DO15" s="1">
        <v>108</v>
      </c>
      <c r="DP15" s="74">
        <f t="shared" si="32"/>
        <v>405</v>
      </c>
      <c r="DQ15" s="1">
        <v>203</v>
      </c>
      <c r="DR15" s="74">
        <f t="shared" si="33"/>
        <v>1522.5</v>
      </c>
      <c r="DS15" s="1"/>
      <c r="DT15" s="1">
        <v>2</v>
      </c>
      <c r="DU15" s="110">
        <f t="shared" si="34"/>
        <v>2</v>
      </c>
      <c r="DV15" s="108">
        <f t="shared" si="35"/>
        <v>1006.875</v>
      </c>
    </row>
    <row r="16" spans="2:129" ht="19.5" thickBot="1" x14ac:dyDescent="0.35">
      <c r="B16" s="274">
        <v>256</v>
      </c>
      <c r="C16" s="38" t="s">
        <v>24</v>
      </c>
      <c r="D16" s="132">
        <f t="shared" si="11"/>
        <v>42625</v>
      </c>
      <c r="E16" s="144">
        <v>84826</v>
      </c>
      <c r="F16" s="144">
        <v>106547</v>
      </c>
      <c r="G16" s="2">
        <v>41250</v>
      </c>
      <c r="H16" s="170"/>
      <c r="I16" s="171">
        <v>40411</v>
      </c>
      <c r="J16" s="24">
        <f t="shared" si="0"/>
        <v>273034</v>
      </c>
      <c r="K16" s="7">
        <v>6544</v>
      </c>
      <c r="L16" s="7">
        <v>43533</v>
      </c>
      <c r="M16" s="23">
        <f t="shared" si="1"/>
        <v>323111</v>
      </c>
      <c r="N16" s="47"/>
      <c r="O16" s="48"/>
      <c r="P16" s="8">
        <f t="shared" si="2"/>
        <v>42625</v>
      </c>
      <c r="Q16" s="3">
        <v>67500</v>
      </c>
      <c r="R16" s="3">
        <v>1755</v>
      </c>
      <c r="S16" s="3">
        <v>4795</v>
      </c>
      <c r="T16" s="3">
        <v>117</v>
      </c>
      <c r="U16" s="3"/>
      <c r="V16" s="3"/>
      <c r="W16" s="3"/>
      <c r="X16" s="3">
        <v>116</v>
      </c>
      <c r="Y16" s="3"/>
      <c r="Z16" s="3"/>
      <c r="AA16" s="6"/>
      <c r="AB16" s="3">
        <v>700</v>
      </c>
      <c r="AC16" s="3">
        <v>400</v>
      </c>
      <c r="AD16" s="3"/>
      <c r="AE16" s="3"/>
      <c r="AF16" s="3"/>
      <c r="AG16" s="3"/>
      <c r="AH16" s="3"/>
      <c r="AI16" s="3"/>
      <c r="AJ16" s="25"/>
      <c r="AK16" s="3"/>
      <c r="AL16" s="53"/>
      <c r="AM16" s="44">
        <f t="shared" si="3"/>
        <v>75383</v>
      </c>
      <c r="AN16" s="9">
        <v>0</v>
      </c>
      <c r="AO16" s="9">
        <f t="shared" si="4"/>
        <v>323111</v>
      </c>
      <c r="AP16" s="49">
        <f>'[2]SEP 16'!$I$16</f>
        <v>5313.75</v>
      </c>
      <c r="AQ16" s="46">
        <f t="shared" si="12"/>
        <v>403807.75</v>
      </c>
      <c r="AR16" s="68"/>
      <c r="AS16" s="276">
        <f t="shared" si="5"/>
        <v>256</v>
      </c>
      <c r="AT16" s="5" t="str">
        <f t="shared" si="5"/>
        <v>LUNES</v>
      </c>
      <c r="AU16" s="8">
        <f t="shared" si="5"/>
        <v>42625</v>
      </c>
      <c r="AV16" s="69">
        <f t="shared" si="6"/>
        <v>12118</v>
      </c>
      <c r="AW16" s="69">
        <f t="shared" si="6"/>
        <v>15221</v>
      </c>
      <c r="AX16" s="69">
        <f t="shared" si="7"/>
        <v>6875</v>
      </c>
      <c r="AY16" s="69">
        <f t="shared" si="13"/>
        <v>0</v>
      </c>
      <c r="AZ16" s="157">
        <f t="shared" si="13"/>
        <v>5773</v>
      </c>
      <c r="BA16" s="159">
        <f t="shared" si="8"/>
        <v>39987</v>
      </c>
      <c r="BC16" s="309"/>
      <c r="BD16" s="313"/>
      <c r="BE16" s="135">
        <v>2018</v>
      </c>
      <c r="BF16" s="82">
        <f t="shared" si="36"/>
        <v>7063</v>
      </c>
      <c r="BG16" s="79">
        <v>353</v>
      </c>
      <c r="BH16" s="82">
        <f t="shared" si="14"/>
        <v>1235.5</v>
      </c>
      <c r="BI16" s="79">
        <v>6342</v>
      </c>
      <c r="BJ16" s="82">
        <f t="shared" si="15"/>
        <v>44394</v>
      </c>
      <c r="BK16" s="79">
        <v>29</v>
      </c>
      <c r="BL16" s="174">
        <v>30</v>
      </c>
      <c r="BM16" s="174">
        <v>29</v>
      </c>
      <c r="BN16" s="119">
        <f t="shared" si="9"/>
        <v>1816.9827586206898</v>
      </c>
      <c r="BO16" s="309"/>
      <c r="BP16" s="315"/>
      <c r="BQ16" s="99">
        <v>1978</v>
      </c>
      <c r="BR16" s="83">
        <f t="shared" si="16"/>
        <v>6923</v>
      </c>
      <c r="BS16" s="174">
        <v>291</v>
      </c>
      <c r="BT16" s="83">
        <f t="shared" si="17"/>
        <v>1018.5</v>
      </c>
      <c r="BU16" s="174">
        <v>7709</v>
      </c>
      <c r="BV16" s="83">
        <f t="shared" si="18"/>
        <v>53963</v>
      </c>
      <c r="BW16" s="174">
        <v>31</v>
      </c>
      <c r="BX16" s="174">
        <v>31</v>
      </c>
      <c r="BY16" s="174">
        <v>31</v>
      </c>
      <c r="BZ16" s="100">
        <f t="shared" si="10"/>
        <v>1996.9193548387098</v>
      </c>
      <c r="CA16" s="309"/>
      <c r="CB16" s="317"/>
      <c r="CC16" s="99">
        <v>1501</v>
      </c>
      <c r="CD16" s="74">
        <f t="shared" si="19"/>
        <v>4503</v>
      </c>
      <c r="CE16" s="174">
        <v>198</v>
      </c>
      <c r="CF16" s="74">
        <f t="shared" si="20"/>
        <v>594</v>
      </c>
      <c r="CG16" s="174">
        <v>3456</v>
      </c>
      <c r="CH16" s="74">
        <f t="shared" si="21"/>
        <v>20736</v>
      </c>
      <c r="CI16" s="174">
        <v>15</v>
      </c>
      <c r="CJ16" s="174">
        <v>14</v>
      </c>
      <c r="CK16" s="174">
        <v>15</v>
      </c>
      <c r="CL16" s="100">
        <f t="shared" si="22"/>
        <v>1722.2</v>
      </c>
      <c r="CM16" s="309"/>
      <c r="CN16" s="319"/>
      <c r="CO16" s="91"/>
      <c r="CP16" s="83">
        <f t="shared" si="23"/>
        <v>0</v>
      </c>
      <c r="CQ16" s="174"/>
      <c r="CR16" s="83">
        <f t="shared" si="24"/>
        <v>0</v>
      </c>
      <c r="CS16" s="174"/>
      <c r="CT16" s="83">
        <f t="shared" si="25"/>
        <v>0</v>
      </c>
      <c r="CU16" s="174"/>
      <c r="CV16" s="174"/>
      <c r="CW16" s="174"/>
      <c r="CX16" s="98" t="e">
        <f t="shared" si="26"/>
        <v>#DIV/0!</v>
      </c>
      <c r="CY16" s="309"/>
      <c r="CZ16" s="307"/>
      <c r="DA16" s="99">
        <v>667</v>
      </c>
      <c r="DB16" s="83">
        <f t="shared" si="27"/>
        <v>2334.5</v>
      </c>
      <c r="DC16" s="174">
        <v>113</v>
      </c>
      <c r="DD16" s="83">
        <f t="shared" si="28"/>
        <v>395.5</v>
      </c>
      <c r="DE16" s="174">
        <v>3081</v>
      </c>
      <c r="DF16" s="83">
        <f t="shared" si="29"/>
        <v>21567</v>
      </c>
      <c r="DG16" s="174">
        <v>14</v>
      </c>
      <c r="DH16" s="174">
        <v>14</v>
      </c>
      <c r="DI16" s="174">
        <v>12</v>
      </c>
      <c r="DJ16" s="100">
        <f t="shared" si="30"/>
        <v>2024.75</v>
      </c>
      <c r="DK16" s="309"/>
      <c r="DL16" s="311"/>
      <c r="DM16" s="102">
        <v>33</v>
      </c>
      <c r="DN16" s="74">
        <f t="shared" si="31"/>
        <v>123.75</v>
      </c>
      <c r="DO16" s="1">
        <v>122</v>
      </c>
      <c r="DP16" s="74">
        <f t="shared" si="32"/>
        <v>457.5</v>
      </c>
      <c r="DQ16" s="1">
        <v>397</v>
      </c>
      <c r="DR16" s="74">
        <f t="shared" si="33"/>
        <v>2977.5</v>
      </c>
      <c r="DS16" s="1">
        <v>3</v>
      </c>
      <c r="DT16" s="1">
        <v>3</v>
      </c>
      <c r="DU16" s="110">
        <f t="shared" si="34"/>
        <v>3</v>
      </c>
      <c r="DV16" s="108">
        <f t="shared" si="35"/>
        <v>1186.25</v>
      </c>
    </row>
    <row r="17" spans="2:126" ht="19.5" thickBot="1" x14ac:dyDescent="0.35">
      <c r="B17" s="274">
        <v>257</v>
      </c>
      <c r="C17" s="38" t="s">
        <v>21</v>
      </c>
      <c r="D17" s="132">
        <f t="shared" si="11"/>
        <v>42626</v>
      </c>
      <c r="E17" s="144">
        <v>86646</v>
      </c>
      <c r="F17" s="144">
        <v>106568</v>
      </c>
      <c r="G17" s="2">
        <v>45204</v>
      </c>
      <c r="H17" s="170"/>
      <c r="I17" s="171">
        <v>42854</v>
      </c>
      <c r="J17" s="24">
        <f t="shared" si="0"/>
        <v>281272</v>
      </c>
      <c r="K17" s="7">
        <v>6213</v>
      </c>
      <c r="L17" s="7">
        <v>45524</v>
      </c>
      <c r="M17" s="23">
        <f t="shared" si="1"/>
        <v>333009</v>
      </c>
      <c r="N17" s="47"/>
      <c r="O17" s="48"/>
      <c r="P17" s="8">
        <f t="shared" si="2"/>
        <v>42626</v>
      </c>
      <c r="Q17" s="3">
        <v>120250</v>
      </c>
      <c r="R17" s="3">
        <v>2340</v>
      </c>
      <c r="S17" s="3">
        <v>10179</v>
      </c>
      <c r="T17" s="3"/>
      <c r="U17" s="3"/>
      <c r="V17" s="3"/>
      <c r="W17" s="3">
        <v>58</v>
      </c>
      <c r="X17" s="3">
        <v>58</v>
      </c>
      <c r="Y17" s="3"/>
      <c r="Z17" s="3"/>
      <c r="AA17" s="6"/>
      <c r="AB17" s="3"/>
      <c r="AC17" s="3">
        <v>7700</v>
      </c>
      <c r="AD17" s="3"/>
      <c r="AE17" s="3"/>
      <c r="AF17" s="3"/>
      <c r="AG17" s="3"/>
      <c r="AH17" s="3"/>
      <c r="AI17" s="3"/>
      <c r="AJ17" s="25">
        <v>18000</v>
      </c>
      <c r="AK17" s="3"/>
      <c r="AL17" s="53">
        <v>12072</v>
      </c>
      <c r="AM17" s="44">
        <f t="shared" si="3"/>
        <v>170657</v>
      </c>
      <c r="AN17" s="9">
        <v>0</v>
      </c>
      <c r="AO17" s="9">
        <f t="shared" si="4"/>
        <v>333009</v>
      </c>
      <c r="AP17" s="49">
        <f>'[2]SEP 16'!$I$17</f>
        <v>4485</v>
      </c>
      <c r="AQ17" s="46">
        <f t="shared" si="12"/>
        <v>508151</v>
      </c>
      <c r="AR17" s="68"/>
      <c r="AS17" s="276">
        <f t="shared" si="5"/>
        <v>257</v>
      </c>
      <c r="AT17" s="5" t="str">
        <f t="shared" si="5"/>
        <v>MARTES</v>
      </c>
      <c r="AU17" s="8">
        <f t="shared" si="5"/>
        <v>42626</v>
      </c>
      <c r="AV17" s="69">
        <f t="shared" si="6"/>
        <v>12378</v>
      </c>
      <c r="AW17" s="69">
        <f t="shared" si="6"/>
        <v>15224</v>
      </c>
      <c r="AX17" s="69">
        <f t="shared" si="7"/>
        <v>7534</v>
      </c>
      <c r="AY17" s="69">
        <f t="shared" si="13"/>
        <v>0</v>
      </c>
      <c r="AZ17" s="157">
        <f t="shared" si="13"/>
        <v>6122</v>
      </c>
      <c r="BA17" s="159">
        <f t="shared" si="8"/>
        <v>41258</v>
      </c>
      <c r="BC17" s="308" t="str">
        <f>C11</f>
        <v>MIÉRCOLES</v>
      </c>
      <c r="BD17" s="312">
        <f>AU11</f>
        <v>42620</v>
      </c>
      <c r="BE17" s="135">
        <v>2511</v>
      </c>
      <c r="BF17" s="82">
        <f t="shared" si="36"/>
        <v>8788.5</v>
      </c>
      <c r="BG17" s="79">
        <v>334</v>
      </c>
      <c r="BH17" s="82">
        <f t="shared" si="14"/>
        <v>1169</v>
      </c>
      <c r="BI17" s="79">
        <v>6738</v>
      </c>
      <c r="BJ17" s="82">
        <f t="shared" si="15"/>
        <v>47166</v>
      </c>
      <c r="BK17" s="79"/>
      <c r="BL17" s="174">
        <v>28</v>
      </c>
      <c r="BM17" s="174">
        <v>29</v>
      </c>
      <c r="BN17" s="119">
        <f t="shared" si="9"/>
        <v>1969.7758620689656</v>
      </c>
      <c r="BO17" s="308" t="str">
        <f>BC17</f>
        <v>MIÉRCOLES</v>
      </c>
      <c r="BP17" s="314">
        <f>BD17</f>
        <v>42620</v>
      </c>
      <c r="BQ17" s="99">
        <v>2443</v>
      </c>
      <c r="BR17" s="83">
        <f t="shared" si="16"/>
        <v>8550.5</v>
      </c>
      <c r="BS17" s="174">
        <v>245</v>
      </c>
      <c r="BT17" s="83">
        <f t="shared" si="17"/>
        <v>857.5</v>
      </c>
      <c r="BU17" s="174">
        <v>8543</v>
      </c>
      <c r="BV17" s="83">
        <f t="shared" si="18"/>
        <v>59801</v>
      </c>
      <c r="BW17" s="174"/>
      <c r="BX17" s="174">
        <v>29</v>
      </c>
      <c r="BY17" s="174">
        <v>26</v>
      </c>
      <c r="BZ17" s="100">
        <f t="shared" si="10"/>
        <v>2661.8846153846152</v>
      </c>
      <c r="CA17" s="308" t="str">
        <f>BO17</f>
        <v>MIÉRCOLES</v>
      </c>
      <c r="CB17" s="316">
        <f>BP17</f>
        <v>42620</v>
      </c>
      <c r="CC17" s="99">
        <v>1953</v>
      </c>
      <c r="CD17" s="74">
        <f t="shared" si="19"/>
        <v>5859</v>
      </c>
      <c r="CE17" s="174">
        <v>243</v>
      </c>
      <c r="CF17" s="74">
        <f t="shared" si="20"/>
        <v>729</v>
      </c>
      <c r="CG17" s="174">
        <v>4183</v>
      </c>
      <c r="CH17" s="74">
        <f t="shared" si="21"/>
        <v>25098</v>
      </c>
      <c r="CI17" s="174"/>
      <c r="CJ17" s="174">
        <v>16</v>
      </c>
      <c r="CK17" s="174">
        <v>16</v>
      </c>
      <c r="CL17" s="100">
        <f t="shared" si="22"/>
        <v>1980.375</v>
      </c>
      <c r="CM17" s="308" t="str">
        <f>CA17</f>
        <v>MIÉRCOLES</v>
      </c>
      <c r="CN17" s="318">
        <f>CB17</f>
        <v>42620</v>
      </c>
      <c r="CO17" s="91"/>
      <c r="CP17" s="83">
        <f t="shared" si="23"/>
        <v>0</v>
      </c>
      <c r="CQ17" s="174"/>
      <c r="CR17" s="83">
        <f t="shared" si="24"/>
        <v>0</v>
      </c>
      <c r="CS17" s="174"/>
      <c r="CT17" s="83">
        <f t="shared" si="25"/>
        <v>0</v>
      </c>
      <c r="CU17" s="174"/>
      <c r="CV17" s="174"/>
      <c r="CW17" s="174"/>
      <c r="CX17" s="98" t="e">
        <f t="shared" si="26"/>
        <v>#DIV/0!</v>
      </c>
      <c r="CY17" s="308" t="str">
        <f>CM17</f>
        <v>MIÉRCOLES</v>
      </c>
      <c r="CZ17" s="306">
        <f>CN17</f>
        <v>42620</v>
      </c>
      <c r="DA17" s="99">
        <v>759</v>
      </c>
      <c r="DB17" s="83">
        <f t="shared" si="27"/>
        <v>2656.5</v>
      </c>
      <c r="DC17" s="174">
        <v>78</v>
      </c>
      <c r="DD17" s="83">
        <f t="shared" si="28"/>
        <v>273</v>
      </c>
      <c r="DE17" s="174">
        <v>3306</v>
      </c>
      <c r="DF17" s="83">
        <f t="shared" si="29"/>
        <v>23142</v>
      </c>
      <c r="DG17" s="174"/>
      <c r="DH17" s="174">
        <v>13</v>
      </c>
      <c r="DI17" s="174">
        <v>13</v>
      </c>
      <c r="DJ17" s="100">
        <f t="shared" si="30"/>
        <v>2005.5</v>
      </c>
      <c r="DK17" s="308" t="str">
        <f>CY17</f>
        <v>MIÉRCOLES</v>
      </c>
      <c r="DL17" s="310">
        <f>CZ17</f>
        <v>42620</v>
      </c>
      <c r="DM17" s="102">
        <v>39</v>
      </c>
      <c r="DN17" s="74">
        <f t="shared" si="31"/>
        <v>146.25</v>
      </c>
      <c r="DO17" s="1">
        <v>194</v>
      </c>
      <c r="DP17" s="74">
        <f t="shared" si="32"/>
        <v>727.5</v>
      </c>
      <c r="DQ17" s="1">
        <v>374</v>
      </c>
      <c r="DR17" s="74">
        <f t="shared" si="33"/>
        <v>2805</v>
      </c>
      <c r="DS17" s="1"/>
      <c r="DT17" s="1">
        <v>3</v>
      </c>
      <c r="DU17" s="110">
        <f t="shared" si="34"/>
        <v>3</v>
      </c>
      <c r="DV17" s="108">
        <f t="shared" si="35"/>
        <v>1226.25</v>
      </c>
    </row>
    <row r="18" spans="2:126" ht="19.5" thickBot="1" x14ac:dyDescent="0.35">
      <c r="B18" s="274">
        <v>258</v>
      </c>
      <c r="C18" s="38" t="s">
        <v>23</v>
      </c>
      <c r="D18" s="132">
        <f t="shared" si="11"/>
        <v>42627</v>
      </c>
      <c r="E18" s="144">
        <v>81865</v>
      </c>
      <c r="F18" s="144">
        <v>115990</v>
      </c>
      <c r="G18" s="2">
        <v>43506</v>
      </c>
      <c r="H18" s="170"/>
      <c r="I18" s="171">
        <v>40810</v>
      </c>
      <c r="J18" s="24">
        <f t="shared" si="0"/>
        <v>282171</v>
      </c>
      <c r="K18" s="7">
        <v>6045</v>
      </c>
      <c r="L18" s="7">
        <v>47177</v>
      </c>
      <c r="M18" s="23">
        <f t="shared" si="1"/>
        <v>335393</v>
      </c>
      <c r="N18" s="47"/>
      <c r="O18" s="48"/>
      <c r="P18" s="8">
        <f t="shared" si="2"/>
        <v>42627</v>
      </c>
      <c r="Q18" s="3">
        <v>66500</v>
      </c>
      <c r="R18" s="3">
        <v>2340</v>
      </c>
      <c r="S18" s="3">
        <v>4929</v>
      </c>
      <c r="T18" s="3"/>
      <c r="U18" s="3"/>
      <c r="V18" s="3"/>
      <c r="W18" s="3">
        <v>232</v>
      </c>
      <c r="X18" s="3">
        <v>174</v>
      </c>
      <c r="Y18" s="3"/>
      <c r="Z18" s="3"/>
      <c r="AA18" s="6"/>
      <c r="AB18" s="3">
        <v>350</v>
      </c>
      <c r="AC18" s="3">
        <v>800</v>
      </c>
      <c r="AD18" s="3"/>
      <c r="AE18" s="3"/>
      <c r="AF18" s="3"/>
      <c r="AG18" s="3"/>
      <c r="AH18" s="3"/>
      <c r="AI18" s="3"/>
      <c r="AJ18" s="25"/>
      <c r="AK18" s="3"/>
      <c r="AL18" s="53">
        <v>30180</v>
      </c>
      <c r="AM18" s="44">
        <f t="shared" si="3"/>
        <v>105505</v>
      </c>
      <c r="AN18" s="9">
        <v>5000</v>
      </c>
      <c r="AO18" s="9">
        <f t="shared" si="4"/>
        <v>335393</v>
      </c>
      <c r="AP18" s="49">
        <f>'[2]SEP 16'!$I$18</f>
        <v>4590</v>
      </c>
      <c r="AQ18" s="46">
        <f t="shared" si="12"/>
        <v>450488</v>
      </c>
      <c r="AS18" s="276">
        <f t="shared" si="5"/>
        <v>258</v>
      </c>
      <c r="AT18" s="5" t="str">
        <f t="shared" si="5"/>
        <v>MIÉRCOLES</v>
      </c>
      <c r="AU18" s="8">
        <f t="shared" si="5"/>
        <v>42627</v>
      </c>
      <c r="AV18" s="69">
        <f t="shared" si="6"/>
        <v>11695</v>
      </c>
      <c r="AW18" s="69">
        <f t="shared" si="6"/>
        <v>16570</v>
      </c>
      <c r="AX18" s="69">
        <f t="shared" si="7"/>
        <v>7251</v>
      </c>
      <c r="AY18" s="69">
        <f t="shared" si="13"/>
        <v>0</v>
      </c>
      <c r="AZ18" s="157">
        <f t="shared" si="13"/>
        <v>5830</v>
      </c>
      <c r="BA18" s="159">
        <f t="shared" si="8"/>
        <v>41346</v>
      </c>
      <c r="BC18" s="309"/>
      <c r="BD18" s="313"/>
      <c r="BE18" s="135">
        <v>2318</v>
      </c>
      <c r="BF18" s="82">
        <f t="shared" si="36"/>
        <v>8113</v>
      </c>
      <c r="BG18" s="79">
        <v>410</v>
      </c>
      <c r="BH18" s="82">
        <f t="shared" si="14"/>
        <v>1435</v>
      </c>
      <c r="BI18" s="79">
        <v>6504</v>
      </c>
      <c r="BJ18" s="82">
        <f t="shared" si="15"/>
        <v>45528</v>
      </c>
      <c r="BK18" s="79">
        <v>31</v>
      </c>
      <c r="BL18" s="174">
        <v>27</v>
      </c>
      <c r="BM18" s="174">
        <v>29</v>
      </c>
      <c r="BN18" s="119">
        <f t="shared" si="9"/>
        <v>1899.1724137931035</v>
      </c>
      <c r="BO18" s="309"/>
      <c r="BP18" s="315"/>
      <c r="BQ18" s="99">
        <v>2518</v>
      </c>
      <c r="BR18" s="83">
        <f t="shared" si="16"/>
        <v>8813</v>
      </c>
      <c r="BS18" s="174">
        <v>302</v>
      </c>
      <c r="BT18" s="83">
        <f t="shared" si="17"/>
        <v>1057</v>
      </c>
      <c r="BU18" s="174">
        <v>8650</v>
      </c>
      <c r="BV18" s="83">
        <f t="shared" si="18"/>
        <v>60550</v>
      </c>
      <c r="BW18" s="174">
        <v>32</v>
      </c>
      <c r="BX18" s="174">
        <v>32</v>
      </c>
      <c r="BY18" s="174">
        <v>26</v>
      </c>
      <c r="BZ18" s="100">
        <f t="shared" si="10"/>
        <v>2708.4615384615386</v>
      </c>
      <c r="CA18" s="309"/>
      <c r="CB18" s="317"/>
      <c r="CC18" s="99">
        <v>2262</v>
      </c>
      <c r="CD18" s="74">
        <f t="shared" si="19"/>
        <v>6786</v>
      </c>
      <c r="CE18" s="174">
        <v>240</v>
      </c>
      <c r="CF18" s="74">
        <f t="shared" si="20"/>
        <v>720</v>
      </c>
      <c r="CG18" s="174">
        <v>4729</v>
      </c>
      <c r="CH18" s="74">
        <f t="shared" si="21"/>
        <v>28374</v>
      </c>
      <c r="CI18" s="174">
        <v>22</v>
      </c>
      <c r="CJ18" s="174">
        <v>19</v>
      </c>
      <c r="CK18" s="174">
        <v>16</v>
      </c>
      <c r="CL18" s="100">
        <f t="shared" si="22"/>
        <v>2242.5</v>
      </c>
      <c r="CM18" s="309"/>
      <c r="CN18" s="319"/>
      <c r="CO18" s="91"/>
      <c r="CP18" s="83">
        <f t="shared" si="23"/>
        <v>0</v>
      </c>
      <c r="CQ18" s="174"/>
      <c r="CR18" s="83">
        <f t="shared" si="24"/>
        <v>0</v>
      </c>
      <c r="CS18" s="174"/>
      <c r="CT18" s="83">
        <f t="shared" si="25"/>
        <v>0</v>
      </c>
      <c r="CU18" s="174"/>
      <c r="CV18" s="174"/>
      <c r="CW18" s="174"/>
      <c r="CX18" s="98" t="e">
        <f t="shared" si="26"/>
        <v>#DIV/0!</v>
      </c>
      <c r="CY18" s="309"/>
      <c r="CZ18" s="307"/>
      <c r="DA18" s="99">
        <v>656</v>
      </c>
      <c r="DB18" s="83">
        <f t="shared" si="27"/>
        <v>2296</v>
      </c>
      <c r="DC18" s="174">
        <v>103</v>
      </c>
      <c r="DD18" s="83">
        <f t="shared" si="28"/>
        <v>360.5</v>
      </c>
      <c r="DE18" s="174">
        <v>3426</v>
      </c>
      <c r="DF18" s="83">
        <f t="shared" si="29"/>
        <v>23982</v>
      </c>
      <c r="DG18" s="174">
        <v>13</v>
      </c>
      <c r="DH18" s="174">
        <v>15</v>
      </c>
      <c r="DI18" s="174">
        <v>13</v>
      </c>
      <c r="DJ18" s="100">
        <f t="shared" si="30"/>
        <v>2049.1153846153848</v>
      </c>
      <c r="DK18" s="309"/>
      <c r="DL18" s="311"/>
      <c r="DM18" s="102">
        <v>46</v>
      </c>
      <c r="DN18" s="74">
        <f t="shared" si="31"/>
        <v>172.5</v>
      </c>
      <c r="DO18" s="1">
        <v>146</v>
      </c>
      <c r="DP18" s="74">
        <f t="shared" si="32"/>
        <v>547.5</v>
      </c>
      <c r="DQ18" s="1">
        <v>395</v>
      </c>
      <c r="DR18" s="74">
        <f t="shared" si="33"/>
        <v>2962.5</v>
      </c>
      <c r="DS18" s="1">
        <v>3</v>
      </c>
      <c r="DT18" s="1">
        <v>3</v>
      </c>
      <c r="DU18" s="110">
        <f t="shared" si="34"/>
        <v>3</v>
      </c>
      <c r="DV18" s="108">
        <f t="shared" si="35"/>
        <v>1227.5</v>
      </c>
    </row>
    <row r="19" spans="2:126" ht="19.5" thickBot="1" x14ac:dyDescent="0.35">
      <c r="B19" s="274">
        <v>259</v>
      </c>
      <c r="C19" s="38" t="s">
        <v>25</v>
      </c>
      <c r="D19" s="132">
        <f t="shared" si="11"/>
        <v>42628</v>
      </c>
      <c r="E19" s="144">
        <v>84133</v>
      </c>
      <c r="F19" s="144">
        <v>110124</v>
      </c>
      <c r="G19" s="2">
        <v>41448</v>
      </c>
      <c r="H19" s="170"/>
      <c r="I19" s="171">
        <v>37485</v>
      </c>
      <c r="J19" s="24">
        <f t="shared" si="0"/>
        <v>273190</v>
      </c>
      <c r="K19" s="7">
        <v>6659</v>
      </c>
      <c r="L19" s="7">
        <v>42959</v>
      </c>
      <c r="M19" s="23">
        <f t="shared" si="1"/>
        <v>322808</v>
      </c>
      <c r="N19" s="47"/>
      <c r="O19" s="48"/>
      <c r="P19" s="8">
        <f t="shared" si="2"/>
        <v>42628</v>
      </c>
      <c r="Q19" s="3">
        <v>162500</v>
      </c>
      <c r="R19" s="3">
        <v>2340</v>
      </c>
      <c r="S19" s="3">
        <v>32200</v>
      </c>
      <c r="T19" s="3"/>
      <c r="U19" s="3"/>
      <c r="V19" s="3">
        <v>6036</v>
      </c>
      <c r="W19" s="3">
        <v>58</v>
      </c>
      <c r="X19" s="3">
        <v>174</v>
      </c>
      <c r="Y19" s="3"/>
      <c r="Z19" s="3"/>
      <c r="AA19" s="6"/>
      <c r="AB19" s="3"/>
      <c r="AC19" s="3">
        <v>1000</v>
      </c>
      <c r="AD19" s="3"/>
      <c r="AE19" s="3"/>
      <c r="AF19" s="3"/>
      <c r="AG19" s="3"/>
      <c r="AH19" s="3"/>
      <c r="AI19" s="3"/>
      <c r="AJ19" s="25"/>
      <c r="AK19" s="3"/>
      <c r="AL19" s="53">
        <v>60360</v>
      </c>
      <c r="AM19" s="44">
        <f t="shared" si="3"/>
        <v>264668</v>
      </c>
      <c r="AN19" s="9">
        <v>0</v>
      </c>
      <c r="AO19" s="9">
        <f t="shared" si="4"/>
        <v>322808</v>
      </c>
      <c r="AP19" s="49">
        <f>'[2]SEP 16'!$I$19</f>
        <v>16761.25</v>
      </c>
      <c r="AQ19" s="46">
        <f t="shared" si="12"/>
        <v>604237.25</v>
      </c>
      <c r="AR19" s="68">
        <f>SUM(AW10:AW14)</f>
        <v>76773</v>
      </c>
      <c r="AS19" s="276">
        <f t="shared" si="5"/>
        <v>259</v>
      </c>
      <c r="AT19" s="5" t="str">
        <f t="shared" si="5"/>
        <v>JUEVES</v>
      </c>
      <c r="AU19" s="8">
        <f t="shared" si="5"/>
        <v>42628</v>
      </c>
      <c r="AV19" s="69">
        <f t="shared" si="6"/>
        <v>12019</v>
      </c>
      <c r="AW19" s="69">
        <f t="shared" si="6"/>
        <v>15732</v>
      </c>
      <c r="AX19" s="69">
        <f t="shared" si="7"/>
        <v>6908</v>
      </c>
      <c r="AY19" s="69">
        <f t="shared" si="13"/>
        <v>0</v>
      </c>
      <c r="AZ19" s="157">
        <f t="shared" si="13"/>
        <v>5355</v>
      </c>
      <c r="BA19" s="159">
        <f t="shared" si="8"/>
        <v>40014</v>
      </c>
      <c r="BC19" s="308" t="str">
        <f>C12</f>
        <v>JUEVES</v>
      </c>
      <c r="BD19" s="312">
        <f>AU12</f>
        <v>42621</v>
      </c>
      <c r="BE19" s="135">
        <v>2138</v>
      </c>
      <c r="BF19" s="82">
        <f t="shared" si="36"/>
        <v>7483</v>
      </c>
      <c r="BG19" s="79">
        <v>329</v>
      </c>
      <c r="BH19" s="82">
        <f t="shared" si="14"/>
        <v>1151.5</v>
      </c>
      <c r="BI19" s="79">
        <v>6005</v>
      </c>
      <c r="BJ19" s="82">
        <f t="shared" si="15"/>
        <v>42035</v>
      </c>
      <c r="BK19" s="79"/>
      <c r="BL19" s="174">
        <v>28</v>
      </c>
      <c r="BM19" s="174">
        <v>30</v>
      </c>
      <c r="BN19" s="119">
        <f t="shared" si="9"/>
        <v>1688.9833333333333</v>
      </c>
      <c r="BO19" s="308" t="str">
        <f>BC19</f>
        <v>JUEVES</v>
      </c>
      <c r="BP19" s="314">
        <f>BD19</f>
        <v>42621</v>
      </c>
      <c r="BQ19" s="99">
        <v>2534</v>
      </c>
      <c r="BR19" s="83">
        <f t="shared" si="16"/>
        <v>8869</v>
      </c>
      <c r="BS19" s="174">
        <v>192</v>
      </c>
      <c r="BT19" s="83">
        <f t="shared" si="17"/>
        <v>672</v>
      </c>
      <c r="BU19" s="174">
        <v>8042</v>
      </c>
      <c r="BV19" s="83">
        <f t="shared" si="18"/>
        <v>56294</v>
      </c>
      <c r="BW19" s="174"/>
      <c r="BX19" s="174">
        <v>30</v>
      </c>
      <c r="BY19" s="174">
        <v>32</v>
      </c>
      <c r="BZ19" s="100">
        <f t="shared" si="10"/>
        <v>2057.34375</v>
      </c>
      <c r="CA19" s="308" t="str">
        <f>BO19</f>
        <v>JUEVES</v>
      </c>
      <c r="CB19" s="316">
        <f>BP19</f>
        <v>42621</v>
      </c>
      <c r="CC19" s="99">
        <v>1823</v>
      </c>
      <c r="CD19" s="74">
        <f t="shared" si="19"/>
        <v>5469</v>
      </c>
      <c r="CE19" s="174">
        <v>192</v>
      </c>
      <c r="CF19" s="74">
        <f t="shared" si="20"/>
        <v>576</v>
      </c>
      <c r="CG19" s="174">
        <v>3782</v>
      </c>
      <c r="CH19" s="74">
        <f t="shared" si="21"/>
        <v>22692</v>
      </c>
      <c r="CI19" s="174"/>
      <c r="CJ19" s="174">
        <v>15</v>
      </c>
      <c r="CK19" s="174">
        <v>14</v>
      </c>
      <c r="CL19" s="100">
        <f t="shared" si="22"/>
        <v>2052.6428571428573</v>
      </c>
      <c r="CM19" s="308" t="str">
        <f>CA19</f>
        <v>JUEVES</v>
      </c>
      <c r="CN19" s="318">
        <f>CB19</f>
        <v>42621</v>
      </c>
      <c r="CO19" s="91"/>
      <c r="CP19" s="83">
        <f t="shared" si="23"/>
        <v>0</v>
      </c>
      <c r="CQ19" s="174"/>
      <c r="CR19" s="83">
        <f t="shared" si="24"/>
        <v>0</v>
      </c>
      <c r="CS19" s="174"/>
      <c r="CT19" s="83">
        <f t="shared" si="25"/>
        <v>0</v>
      </c>
      <c r="CU19" s="174"/>
      <c r="CV19" s="174"/>
      <c r="CW19" s="174"/>
      <c r="CX19" s="98" t="e">
        <f t="shared" si="26"/>
        <v>#DIV/0!</v>
      </c>
      <c r="CY19" s="308" t="str">
        <f>CM19</f>
        <v>JUEVES</v>
      </c>
      <c r="CZ19" s="306">
        <f>CN19</f>
        <v>42621</v>
      </c>
      <c r="DA19" s="99">
        <v>766</v>
      </c>
      <c r="DB19" s="83">
        <f t="shared" si="27"/>
        <v>2681</v>
      </c>
      <c r="DC19" s="174">
        <v>48</v>
      </c>
      <c r="DD19" s="83">
        <f t="shared" si="28"/>
        <v>168</v>
      </c>
      <c r="DE19" s="174">
        <v>3104</v>
      </c>
      <c r="DF19" s="83">
        <f t="shared" si="29"/>
        <v>21728</v>
      </c>
      <c r="DG19" s="174"/>
      <c r="DH19" s="174">
        <v>13</v>
      </c>
      <c r="DI19" s="174">
        <v>13</v>
      </c>
      <c r="DJ19" s="100">
        <f t="shared" si="30"/>
        <v>1890.5384615384614</v>
      </c>
      <c r="DK19" s="308" t="str">
        <f>CY19</f>
        <v>JUEVES</v>
      </c>
      <c r="DL19" s="310">
        <f>CZ19</f>
        <v>42621</v>
      </c>
      <c r="DM19" s="102">
        <v>38</v>
      </c>
      <c r="DN19" s="74">
        <f t="shared" si="31"/>
        <v>142.5</v>
      </c>
      <c r="DO19" s="1">
        <v>198</v>
      </c>
      <c r="DP19" s="74">
        <f t="shared" si="32"/>
        <v>742.5</v>
      </c>
      <c r="DQ19" s="1">
        <v>320</v>
      </c>
      <c r="DR19" s="74">
        <f t="shared" si="33"/>
        <v>2400</v>
      </c>
      <c r="DS19" s="1"/>
      <c r="DT19" s="1">
        <v>3</v>
      </c>
      <c r="DU19" s="110">
        <f t="shared" si="34"/>
        <v>3</v>
      </c>
      <c r="DV19" s="108">
        <f t="shared" si="35"/>
        <v>1095</v>
      </c>
    </row>
    <row r="20" spans="2:126" ht="19.5" thickBot="1" x14ac:dyDescent="0.35">
      <c r="B20" s="274">
        <v>260</v>
      </c>
      <c r="C20" s="38" t="s">
        <v>26</v>
      </c>
      <c r="D20" s="132">
        <f t="shared" si="11"/>
        <v>42629</v>
      </c>
      <c r="E20" s="144">
        <v>39487</v>
      </c>
      <c r="F20" s="144">
        <v>58058</v>
      </c>
      <c r="G20" s="2">
        <v>18858</v>
      </c>
      <c r="H20" s="170"/>
      <c r="I20" s="171">
        <v>15883</v>
      </c>
      <c r="J20" s="24">
        <f t="shared" si="0"/>
        <v>132286</v>
      </c>
      <c r="K20" s="7">
        <v>4986.5</v>
      </c>
      <c r="L20" s="7">
        <v>10079.5</v>
      </c>
      <c r="M20" s="23">
        <f t="shared" si="1"/>
        <v>147352</v>
      </c>
      <c r="N20" s="47"/>
      <c r="O20" s="48"/>
      <c r="P20" s="8">
        <f t="shared" si="2"/>
        <v>42629</v>
      </c>
      <c r="Q20" s="3">
        <v>0</v>
      </c>
      <c r="R20" s="3"/>
      <c r="S20" s="3"/>
      <c r="T20" s="3"/>
      <c r="U20" s="3"/>
      <c r="V20" s="3"/>
      <c r="W20" s="3"/>
      <c r="X20" s="3"/>
      <c r="Y20" s="3"/>
      <c r="Z20" s="3"/>
      <c r="AA20" s="6"/>
      <c r="AB20" s="3"/>
      <c r="AC20" s="3"/>
      <c r="AD20" s="3"/>
      <c r="AE20" s="3"/>
      <c r="AF20" s="3"/>
      <c r="AG20" s="3"/>
      <c r="AH20" s="3"/>
      <c r="AI20" s="3"/>
      <c r="AJ20" s="25"/>
      <c r="AK20" s="3"/>
      <c r="AL20" s="53"/>
      <c r="AM20" s="44">
        <f t="shared" si="3"/>
        <v>0</v>
      </c>
      <c r="AN20" s="9">
        <v>0</v>
      </c>
      <c r="AO20" s="9">
        <f t="shared" si="4"/>
        <v>147352</v>
      </c>
      <c r="AP20" s="49">
        <f>'[2]SEP 16'!$I$20</f>
        <v>3611.25</v>
      </c>
      <c r="AQ20" s="46">
        <f t="shared" si="12"/>
        <v>150963.25</v>
      </c>
      <c r="AR20" s="68">
        <f>SUM(AW15:AW16)</f>
        <v>22375</v>
      </c>
      <c r="AS20" s="276">
        <f t="shared" si="5"/>
        <v>260</v>
      </c>
      <c r="AT20" s="5" t="str">
        <f t="shared" si="5"/>
        <v>VIERNES</v>
      </c>
      <c r="AU20" s="8">
        <f t="shared" si="5"/>
        <v>42629</v>
      </c>
      <c r="AV20" s="69">
        <f t="shared" si="6"/>
        <v>5641</v>
      </c>
      <c r="AW20" s="69">
        <f t="shared" si="6"/>
        <v>8294</v>
      </c>
      <c r="AX20" s="69">
        <f t="shared" si="7"/>
        <v>3143</v>
      </c>
      <c r="AY20" s="69">
        <f t="shared" si="13"/>
        <v>0</v>
      </c>
      <c r="AZ20" s="157">
        <f t="shared" si="13"/>
        <v>2269</v>
      </c>
      <c r="BA20" s="159">
        <f t="shared" si="8"/>
        <v>19347</v>
      </c>
      <c r="BC20" s="309"/>
      <c r="BD20" s="313"/>
      <c r="BE20" s="135">
        <v>2118</v>
      </c>
      <c r="BF20" s="82">
        <f t="shared" si="36"/>
        <v>7413</v>
      </c>
      <c r="BG20" s="79">
        <v>417</v>
      </c>
      <c r="BH20" s="82">
        <f t="shared" si="14"/>
        <v>1459.5</v>
      </c>
      <c r="BI20" s="79">
        <v>6075</v>
      </c>
      <c r="BJ20" s="82">
        <f t="shared" si="15"/>
        <v>42525</v>
      </c>
      <c r="BK20" s="79">
        <v>31</v>
      </c>
      <c r="BL20" s="174">
        <v>34</v>
      </c>
      <c r="BM20" s="174">
        <v>30</v>
      </c>
      <c r="BN20" s="119">
        <f t="shared" si="9"/>
        <v>1713.25</v>
      </c>
      <c r="BO20" s="309"/>
      <c r="BP20" s="315"/>
      <c r="BQ20" s="99">
        <v>2266</v>
      </c>
      <c r="BR20" s="83">
        <f t="shared" si="16"/>
        <v>7931</v>
      </c>
      <c r="BS20" s="174">
        <v>312</v>
      </c>
      <c r="BT20" s="83">
        <f t="shared" si="17"/>
        <v>1092</v>
      </c>
      <c r="BU20" s="174">
        <v>8062</v>
      </c>
      <c r="BV20" s="83">
        <f t="shared" si="18"/>
        <v>56434</v>
      </c>
      <c r="BW20" s="174">
        <v>34</v>
      </c>
      <c r="BX20" s="174">
        <v>32</v>
      </c>
      <c r="BY20" s="174">
        <v>32</v>
      </c>
      <c r="BZ20" s="100">
        <f t="shared" si="10"/>
        <v>2045.53125</v>
      </c>
      <c r="CA20" s="309"/>
      <c r="CB20" s="317"/>
      <c r="CC20" s="99">
        <v>1368</v>
      </c>
      <c r="CD20" s="74">
        <f t="shared" si="19"/>
        <v>4104</v>
      </c>
      <c r="CE20" s="174">
        <v>184</v>
      </c>
      <c r="CF20" s="74">
        <f t="shared" si="20"/>
        <v>552</v>
      </c>
      <c r="CG20" s="174">
        <v>3233</v>
      </c>
      <c r="CH20" s="74">
        <f t="shared" si="21"/>
        <v>19398</v>
      </c>
      <c r="CI20" s="174">
        <v>16</v>
      </c>
      <c r="CJ20" s="174">
        <v>14</v>
      </c>
      <c r="CK20" s="174">
        <v>14</v>
      </c>
      <c r="CL20" s="100">
        <f t="shared" si="22"/>
        <v>1718.1428571428571</v>
      </c>
      <c r="CM20" s="309"/>
      <c r="CN20" s="319"/>
      <c r="CO20" s="91"/>
      <c r="CP20" s="83">
        <f t="shared" si="23"/>
        <v>0</v>
      </c>
      <c r="CQ20" s="174"/>
      <c r="CR20" s="83">
        <f t="shared" si="24"/>
        <v>0</v>
      </c>
      <c r="CS20" s="174"/>
      <c r="CT20" s="83">
        <f t="shared" si="25"/>
        <v>0</v>
      </c>
      <c r="CU20" s="174"/>
      <c r="CV20" s="174"/>
      <c r="CW20" s="174"/>
      <c r="CX20" s="98" t="e">
        <f t="shared" si="26"/>
        <v>#DIV/0!</v>
      </c>
      <c r="CY20" s="309"/>
      <c r="CZ20" s="307"/>
      <c r="DA20" s="99">
        <v>664</v>
      </c>
      <c r="DB20" s="83">
        <f t="shared" si="27"/>
        <v>2324</v>
      </c>
      <c r="DC20" s="174">
        <v>62</v>
      </c>
      <c r="DD20" s="83">
        <f t="shared" si="28"/>
        <v>217</v>
      </c>
      <c r="DE20" s="174">
        <v>3138</v>
      </c>
      <c r="DF20" s="83">
        <f t="shared" si="29"/>
        <v>21966</v>
      </c>
      <c r="DG20" s="174">
        <v>13</v>
      </c>
      <c r="DH20" s="174">
        <v>13</v>
      </c>
      <c r="DI20" s="174">
        <v>13</v>
      </c>
      <c r="DJ20" s="100">
        <f t="shared" si="30"/>
        <v>1885.1538461538462</v>
      </c>
      <c r="DK20" s="309"/>
      <c r="DL20" s="311"/>
      <c r="DM20" s="102">
        <v>46</v>
      </c>
      <c r="DN20" s="74">
        <f t="shared" si="31"/>
        <v>172.5</v>
      </c>
      <c r="DO20" s="1">
        <v>98</v>
      </c>
      <c r="DP20" s="74">
        <f t="shared" si="32"/>
        <v>367.5</v>
      </c>
      <c r="DQ20" s="1">
        <v>307</v>
      </c>
      <c r="DR20" s="74">
        <f t="shared" si="33"/>
        <v>2302.5</v>
      </c>
      <c r="DS20" s="1">
        <v>3</v>
      </c>
      <c r="DT20" s="1">
        <v>3</v>
      </c>
      <c r="DU20" s="110">
        <f t="shared" si="34"/>
        <v>3</v>
      </c>
      <c r="DV20" s="108">
        <f t="shared" si="35"/>
        <v>947.5</v>
      </c>
    </row>
    <row r="21" spans="2:126" ht="19.5" thickBot="1" x14ac:dyDescent="0.35">
      <c r="B21" s="274">
        <v>261</v>
      </c>
      <c r="C21" s="38" t="s">
        <v>27</v>
      </c>
      <c r="D21" s="132">
        <f t="shared" si="11"/>
        <v>42630</v>
      </c>
      <c r="E21" s="144">
        <v>49966</v>
      </c>
      <c r="F21" s="144">
        <v>68957</v>
      </c>
      <c r="G21" s="2">
        <v>22848</v>
      </c>
      <c r="H21" s="170"/>
      <c r="I21" s="171">
        <v>26383</v>
      </c>
      <c r="J21" s="24">
        <f t="shared" si="0"/>
        <v>168154</v>
      </c>
      <c r="K21" s="7">
        <v>5900.5</v>
      </c>
      <c r="L21" s="7">
        <v>13970</v>
      </c>
      <c r="M21" s="23">
        <f t="shared" si="1"/>
        <v>188024.5</v>
      </c>
      <c r="N21" s="47"/>
      <c r="O21" s="48"/>
      <c r="P21" s="8">
        <f t="shared" si="2"/>
        <v>42630</v>
      </c>
      <c r="Q21" s="3">
        <v>0</v>
      </c>
      <c r="R21" s="3"/>
      <c r="S21" s="3"/>
      <c r="T21" s="3"/>
      <c r="U21" s="3"/>
      <c r="V21" s="3"/>
      <c r="W21" s="3"/>
      <c r="X21" s="3"/>
      <c r="Y21" s="3"/>
      <c r="Z21" s="3"/>
      <c r="AA21" s="6"/>
      <c r="AB21" s="3"/>
      <c r="AC21" s="3"/>
      <c r="AD21" s="3"/>
      <c r="AE21" s="3"/>
      <c r="AF21" s="3"/>
      <c r="AG21" s="3"/>
      <c r="AH21" s="3"/>
      <c r="AI21" s="3"/>
      <c r="AJ21" s="25"/>
      <c r="AK21" s="3"/>
      <c r="AL21" s="53"/>
      <c r="AM21" s="44">
        <f t="shared" si="3"/>
        <v>0</v>
      </c>
      <c r="AN21" s="9">
        <v>0</v>
      </c>
      <c r="AO21" s="9">
        <f t="shared" si="4"/>
        <v>188024.5</v>
      </c>
      <c r="AP21" s="49">
        <f>'[2]SEP 16'!$I$21</f>
        <v>2302.5</v>
      </c>
      <c r="AQ21" s="46">
        <f t="shared" si="12"/>
        <v>190327</v>
      </c>
      <c r="AS21" s="276">
        <f t="shared" si="5"/>
        <v>261</v>
      </c>
      <c r="AT21" s="5" t="str">
        <f t="shared" si="5"/>
        <v>SÁBADO</v>
      </c>
      <c r="AU21" s="8">
        <f t="shared" si="5"/>
        <v>42630</v>
      </c>
      <c r="AV21" s="69">
        <f t="shared" si="6"/>
        <v>7138</v>
      </c>
      <c r="AW21" s="69">
        <f t="shared" si="6"/>
        <v>9851</v>
      </c>
      <c r="AX21" s="69">
        <f t="shared" si="7"/>
        <v>3808</v>
      </c>
      <c r="AY21" s="69">
        <f t="shared" si="13"/>
        <v>0</v>
      </c>
      <c r="AZ21" s="157">
        <f t="shared" si="13"/>
        <v>3769</v>
      </c>
      <c r="BA21" s="159">
        <f t="shared" si="8"/>
        <v>24566</v>
      </c>
      <c r="BC21" s="308" t="str">
        <f>C13</f>
        <v>VIERNES</v>
      </c>
      <c r="BD21" s="312">
        <f>AU13</f>
        <v>42622</v>
      </c>
      <c r="BE21" s="135">
        <v>2122</v>
      </c>
      <c r="BF21" s="82">
        <f t="shared" si="36"/>
        <v>7427</v>
      </c>
      <c r="BG21" s="79">
        <v>311</v>
      </c>
      <c r="BH21" s="82">
        <f t="shared" si="14"/>
        <v>1088.5</v>
      </c>
      <c r="BI21" s="79">
        <v>5876</v>
      </c>
      <c r="BJ21" s="82">
        <f t="shared" si="15"/>
        <v>41132</v>
      </c>
      <c r="BK21" s="79"/>
      <c r="BL21" s="174">
        <v>27</v>
      </c>
      <c r="BM21" s="174">
        <v>27</v>
      </c>
      <c r="BN21" s="119">
        <f t="shared" si="9"/>
        <v>1838.7962962962963</v>
      </c>
      <c r="BO21" s="308" t="str">
        <f>BC21</f>
        <v>VIERNES</v>
      </c>
      <c r="BP21" s="314">
        <f>BD21</f>
        <v>42622</v>
      </c>
      <c r="BQ21" s="99">
        <v>1910</v>
      </c>
      <c r="BR21" s="83">
        <f t="shared" si="16"/>
        <v>6685</v>
      </c>
      <c r="BS21" s="174">
        <v>220</v>
      </c>
      <c r="BT21" s="83">
        <f t="shared" si="17"/>
        <v>770</v>
      </c>
      <c r="BU21" s="174">
        <v>7476</v>
      </c>
      <c r="BV21" s="83">
        <f t="shared" si="18"/>
        <v>52332</v>
      </c>
      <c r="BW21" s="174"/>
      <c r="BX21" s="174">
        <v>24</v>
      </c>
      <c r="BY21" s="174">
        <v>27</v>
      </c>
      <c r="BZ21" s="100">
        <f t="shared" si="10"/>
        <v>2214.3333333333335</v>
      </c>
      <c r="CA21" s="308" t="str">
        <f>BO21</f>
        <v>VIERNES</v>
      </c>
      <c r="CB21" s="316">
        <f>BP21</f>
        <v>42622</v>
      </c>
      <c r="CC21" s="99">
        <v>1555</v>
      </c>
      <c r="CD21" s="74">
        <f t="shared" si="19"/>
        <v>4665</v>
      </c>
      <c r="CE21" s="174">
        <v>313</v>
      </c>
      <c r="CF21" s="74">
        <f t="shared" si="20"/>
        <v>939</v>
      </c>
      <c r="CG21" s="174">
        <v>3887</v>
      </c>
      <c r="CH21" s="74">
        <f t="shared" si="21"/>
        <v>23322</v>
      </c>
      <c r="CI21" s="174"/>
      <c r="CJ21" s="174">
        <v>15</v>
      </c>
      <c r="CK21" s="174">
        <v>15</v>
      </c>
      <c r="CL21" s="100">
        <f t="shared" si="22"/>
        <v>1928.4</v>
      </c>
      <c r="CM21" s="308" t="str">
        <f>CA21</f>
        <v>VIERNES</v>
      </c>
      <c r="CN21" s="318">
        <f>CB21</f>
        <v>42622</v>
      </c>
      <c r="CO21" s="91"/>
      <c r="CP21" s="83">
        <f t="shared" si="23"/>
        <v>0</v>
      </c>
      <c r="CQ21" s="174"/>
      <c r="CR21" s="83">
        <f t="shared" si="24"/>
        <v>0</v>
      </c>
      <c r="CS21" s="174"/>
      <c r="CT21" s="83">
        <f t="shared" si="25"/>
        <v>0</v>
      </c>
      <c r="CU21" s="174"/>
      <c r="CV21" s="174"/>
      <c r="CW21" s="174"/>
      <c r="CX21" s="98" t="e">
        <f t="shared" si="26"/>
        <v>#DIV/0!</v>
      </c>
      <c r="CY21" s="308" t="str">
        <f>CM21</f>
        <v>VIERNES</v>
      </c>
      <c r="CZ21" s="306">
        <f>CN21</f>
        <v>42622</v>
      </c>
      <c r="DA21" s="99">
        <v>843</v>
      </c>
      <c r="DB21" s="83">
        <f t="shared" si="27"/>
        <v>2950.5</v>
      </c>
      <c r="DC21" s="174">
        <v>58</v>
      </c>
      <c r="DD21" s="83">
        <f t="shared" si="28"/>
        <v>203</v>
      </c>
      <c r="DE21" s="174">
        <v>3269</v>
      </c>
      <c r="DF21" s="83">
        <f t="shared" si="29"/>
        <v>22883</v>
      </c>
      <c r="DG21" s="174"/>
      <c r="DH21" s="174">
        <v>13</v>
      </c>
      <c r="DI21" s="174">
        <v>13</v>
      </c>
      <c r="DJ21" s="100">
        <f t="shared" si="30"/>
        <v>2002.8076923076924</v>
      </c>
      <c r="DK21" s="308" t="str">
        <f>CY21</f>
        <v>VIERNES</v>
      </c>
      <c r="DL21" s="310">
        <f>CZ21</f>
        <v>42622</v>
      </c>
      <c r="DM21" s="102">
        <v>27</v>
      </c>
      <c r="DN21" s="74">
        <f t="shared" si="31"/>
        <v>101.25</v>
      </c>
      <c r="DO21" s="1">
        <v>118</v>
      </c>
      <c r="DP21" s="74">
        <f t="shared" si="32"/>
        <v>442.5</v>
      </c>
      <c r="DQ21" s="1">
        <v>253</v>
      </c>
      <c r="DR21" s="74">
        <f t="shared" si="33"/>
        <v>1897.5</v>
      </c>
      <c r="DS21" s="1"/>
      <c r="DT21" s="1">
        <v>3</v>
      </c>
      <c r="DU21" s="110">
        <f t="shared" si="34"/>
        <v>3</v>
      </c>
      <c r="DV21" s="108">
        <f t="shared" si="35"/>
        <v>813.75</v>
      </c>
    </row>
    <row r="22" spans="2:126" ht="19.5" thickBot="1" x14ac:dyDescent="0.35">
      <c r="B22" s="274">
        <v>262</v>
      </c>
      <c r="C22" s="38" t="s">
        <v>22</v>
      </c>
      <c r="D22" s="132">
        <f t="shared" si="11"/>
        <v>42631</v>
      </c>
      <c r="E22" s="144">
        <v>41230</v>
      </c>
      <c r="F22" s="144">
        <v>43834</v>
      </c>
      <c r="G22" s="2">
        <v>15648</v>
      </c>
      <c r="H22" s="170"/>
      <c r="I22" s="171">
        <v>6097</v>
      </c>
      <c r="J22" s="24">
        <f t="shared" si="0"/>
        <v>106809</v>
      </c>
      <c r="K22" s="7">
        <v>4642.5</v>
      </c>
      <c r="L22" s="7">
        <v>6987</v>
      </c>
      <c r="M22" s="23">
        <f t="shared" si="1"/>
        <v>118438.5</v>
      </c>
      <c r="N22" s="47"/>
      <c r="O22" s="48"/>
      <c r="P22" s="8">
        <f t="shared" si="2"/>
        <v>42631</v>
      </c>
      <c r="Q22" s="3">
        <v>0</v>
      </c>
      <c r="R22" s="3"/>
      <c r="S22" s="3"/>
      <c r="T22" s="3"/>
      <c r="U22" s="3"/>
      <c r="V22" s="3"/>
      <c r="W22" s="3"/>
      <c r="X22" s="3"/>
      <c r="Y22" s="3"/>
      <c r="Z22" s="3"/>
      <c r="AA22" s="6"/>
      <c r="AB22" s="3"/>
      <c r="AC22" s="3"/>
      <c r="AD22" s="3"/>
      <c r="AE22" s="3"/>
      <c r="AF22" s="3"/>
      <c r="AG22" s="3"/>
      <c r="AH22" s="3"/>
      <c r="AI22" s="3"/>
      <c r="AJ22" s="25"/>
      <c r="AK22" s="3"/>
      <c r="AL22" s="53"/>
      <c r="AM22" s="44">
        <f t="shared" si="3"/>
        <v>0</v>
      </c>
      <c r="AN22" s="9">
        <v>0</v>
      </c>
      <c r="AO22" s="9">
        <f t="shared" si="4"/>
        <v>118438.5</v>
      </c>
      <c r="AP22" s="49">
        <f>'[2]SEP 16'!$I$22</f>
        <v>2842.5</v>
      </c>
      <c r="AQ22" s="46">
        <f t="shared" si="12"/>
        <v>121281</v>
      </c>
      <c r="AS22" s="276">
        <f t="shared" si="5"/>
        <v>262</v>
      </c>
      <c r="AT22" s="5" t="str">
        <f t="shared" si="5"/>
        <v>DOMINGO</v>
      </c>
      <c r="AU22" s="8">
        <f t="shared" si="5"/>
        <v>42631</v>
      </c>
      <c r="AV22" s="69">
        <f t="shared" si="6"/>
        <v>5890</v>
      </c>
      <c r="AW22" s="69">
        <f t="shared" si="6"/>
        <v>6262</v>
      </c>
      <c r="AX22" s="69">
        <f t="shared" si="7"/>
        <v>2608</v>
      </c>
      <c r="AY22" s="69">
        <f t="shared" si="13"/>
        <v>0</v>
      </c>
      <c r="AZ22" s="157">
        <f t="shared" si="13"/>
        <v>871</v>
      </c>
      <c r="BA22" s="159">
        <f t="shared" si="8"/>
        <v>15631</v>
      </c>
      <c r="BC22" s="309"/>
      <c r="BD22" s="313"/>
      <c r="BE22" s="135">
        <v>2035</v>
      </c>
      <c r="BF22" s="82">
        <f t="shared" si="36"/>
        <v>7122.5</v>
      </c>
      <c r="BG22" s="79">
        <v>474</v>
      </c>
      <c r="BH22" s="82">
        <f t="shared" si="14"/>
        <v>1659</v>
      </c>
      <c r="BI22" s="79">
        <v>6207</v>
      </c>
      <c r="BJ22" s="82">
        <f t="shared" si="15"/>
        <v>43449</v>
      </c>
      <c r="BK22" s="79">
        <v>30</v>
      </c>
      <c r="BL22" s="174">
        <v>30</v>
      </c>
      <c r="BM22" s="174">
        <v>27</v>
      </c>
      <c r="BN22" s="119">
        <f t="shared" si="9"/>
        <v>1934.462962962963</v>
      </c>
      <c r="BO22" s="309"/>
      <c r="BP22" s="315"/>
      <c r="BQ22" s="99">
        <v>2287</v>
      </c>
      <c r="BR22" s="83">
        <f t="shared" si="16"/>
        <v>8004.5</v>
      </c>
      <c r="BS22" s="174">
        <v>290</v>
      </c>
      <c r="BT22" s="83">
        <f t="shared" si="17"/>
        <v>1015</v>
      </c>
      <c r="BU22" s="174">
        <v>8392</v>
      </c>
      <c r="BV22" s="83">
        <f t="shared" si="18"/>
        <v>58744</v>
      </c>
      <c r="BW22" s="174">
        <v>30</v>
      </c>
      <c r="BX22" s="174">
        <v>29</v>
      </c>
      <c r="BY22" s="174">
        <v>27</v>
      </c>
      <c r="BZ22" s="100">
        <f t="shared" si="10"/>
        <v>2509.7592592592591</v>
      </c>
      <c r="CA22" s="309"/>
      <c r="CB22" s="317"/>
      <c r="CC22" s="99">
        <v>1215</v>
      </c>
      <c r="CD22" s="74">
        <f t="shared" si="19"/>
        <v>3645</v>
      </c>
      <c r="CE22" s="174">
        <v>211</v>
      </c>
      <c r="CF22" s="74">
        <f t="shared" si="20"/>
        <v>633</v>
      </c>
      <c r="CG22" s="174">
        <v>3022</v>
      </c>
      <c r="CH22" s="74">
        <f t="shared" si="21"/>
        <v>18132</v>
      </c>
      <c r="CI22" s="174">
        <v>15</v>
      </c>
      <c r="CJ22" s="174">
        <v>12</v>
      </c>
      <c r="CK22" s="174">
        <v>15</v>
      </c>
      <c r="CL22" s="100">
        <f t="shared" si="22"/>
        <v>1494</v>
      </c>
      <c r="CM22" s="309"/>
      <c r="CN22" s="319"/>
      <c r="CO22" s="91"/>
      <c r="CP22" s="83">
        <f t="shared" si="23"/>
        <v>0</v>
      </c>
      <c r="CQ22" s="174"/>
      <c r="CR22" s="83">
        <f t="shared" si="24"/>
        <v>0</v>
      </c>
      <c r="CS22" s="174"/>
      <c r="CT22" s="83">
        <f t="shared" si="25"/>
        <v>0</v>
      </c>
      <c r="CU22" s="174"/>
      <c r="CV22" s="174"/>
      <c r="CW22" s="174"/>
      <c r="CX22" s="98" t="e">
        <f t="shared" si="26"/>
        <v>#DIV/0!</v>
      </c>
      <c r="CY22" s="309"/>
      <c r="CZ22" s="307"/>
      <c r="DA22" s="99">
        <v>660</v>
      </c>
      <c r="DB22" s="83">
        <f t="shared" si="27"/>
        <v>2310</v>
      </c>
      <c r="DC22" s="174">
        <v>91</v>
      </c>
      <c r="DD22" s="83">
        <f t="shared" si="28"/>
        <v>318.5</v>
      </c>
      <c r="DE22" s="174">
        <v>2879</v>
      </c>
      <c r="DF22" s="83">
        <f t="shared" si="29"/>
        <v>20153</v>
      </c>
      <c r="DG22" s="174">
        <v>13</v>
      </c>
      <c r="DH22" s="174">
        <v>10</v>
      </c>
      <c r="DI22" s="174">
        <v>13</v>
      </c>
      <c r="DJ22" s="100">
        <f t="shared" si="30"/>
        <v>1752.4230769230769</v>
      </c>
      <c r="DK22" s="309"/>
      <c r="DL22" s="311"/>
      <c r="DM22" s="102">
        <v>66</v>
      </c>
      <c r="DN22" s="74">
        <f t="shared" si="31"/>
        <v>247.5</v>
      </c>
      <c r="DO22" s="1">
        <v>192</v>
      </c>
      <c r="DP22" s="74">
        <f t="shared" si="32"/>
        <v>720</v>
      </c>
      <c r="DQ22" s="1">
        <v>393</v>
      </c>
      <c r="DR22" s="74">
        <f t="shared" si="33"/>
        <v>2947.5</v>
      </c>
      <c r="DS22" s="1">
        <v>3</v>
      </c>
      <c r="DT22" s="1">
        <v>3</v>
      </c>
      <c r="DU22" s="110">
        <f t="shared" si="34"/>
        <v>3</v>
      </c>
      <c r="DV22" s="108">
        <f t="shared" si="35"/>
        <v>1305</v>
      </c>
    </row>
    <row r="23" spans="2:126" ht="19.5" thickBot="1" x14ac:dyDescent="0.35">
      <c r="B23" s="274">
        <v>263</v>
      </c>
      <c r="C23" s="38" t="s">
        <v>24</v>
      </c>
      <c r="D23" s="132">
        <f t="shared" si="11"/>
        <v>42632</v>
      </c>
      <c r="E23" s="144">
        <v>84924</v>
      </c>
      <c r="F23" s="144">
        <v>109949</v>
      </c>
      <c r="G23" s="2">
        <v>43080</v>
      </c>
      <c r="H23" s="170"/>
      <c r="I23" s="171">
        <v>43582</v>
      </c>
      <c r="J23" s="24">
        <f t="shared" si="0"/>
        <v>281535</v>
      </c>
      <c r="K23" s="7">
        <v>6665</v>
      </c>
      <c r="L23" s="7">
        <v>43891</v>
      </c>
      <c r="M23" s="23">
        <f t="shared" si="1"/>
        <v>332091</v>
      </c>
      <c r="N23" s="47"/>
      <c r="O23" s="48"/>
      <c r="P23" s="8">
        <f t="shared" si="2"/>
        <v>42632</v>
      </c>
      <c r="Q23" s="3">
        <v>101250</v>
      </c>
      <c r="R23" s="3">
        <v>1638</v>
      </c>
      <c r="S23" s="3">
        <v>5775</v>
      </c>
      <c r="T23" s="3">
        <v>117</v>
      </c>
      <c r="U23" s="3"/>
      <c r="V23" s="3"/>
      <c r="W23" s="3"/>
      <c r="X23" s="3">
        <v>58</v>
      </c>
      <c r="Y23" s="3"/>
      <c r="Z23" s="3"/>
      <c r="AA23" s="6"/>
      <c r="AB23" s="3">
        <v>350</v>
      </c>
      <c r="AC23" s="3">
        <v>200</v>
      </c>
      <c r="AD23" s="3"/>
      <c r="AE23" s="3"/>
      <c r="AF23" s="3"/>
      <c r="AG23" s="3"/>
      <c r="AH23" s="3"/>
      <c r="AI23" s="3"/>
      <c r="AJ23" s="25"/>
      <c r="AK23" s="3"/>
      <c r="AL23" s="53">
        <v>18108</v>
      </c>
      <c r="AM23" s="44">
        <f t="shared" si="3"/>
        <v>127496</v>
      </c>
      <c r="AN23" s="9">
        <v>0</v>
      </c>
      <c r="AO23" s="9">
        <f t="shared" si="4"/>
        <v>332091</v>
      </c>
      <c r="AP23" s="49">
        <f>'[2]SEP 16'!$I$23</f>
        <v>7357.5</v>
      </c>
      <c r="AQ23" s="46">
        <f t="shared" si="12"/>
        <v>466944.5</v>
      </c>
      <c r="AS23" s="276">
        <f t="shared" si="5"/>
        <v>263</v>
      </c>
      <c r="AT23" s="5" t="str">
        <f t="shared" si="5"/>
        <v>LUNES</v>
      </c>
      <c r="AU23" s="8">
        <f t="shared" si="5"/>
        <v>42632</v>
      </c>
      <c r="AV23" s="69">
        <f t="shared" si="6"/>
        <v>12132</v>
      </c>
      <c r="AW23" s="69">
        <f t="shared" si="6"/>
        <v>15707</v>
      </c>
      <c r="AX23" s="69">
        <f t="shared" si="7"/>
        <v>7180</v>
      </c>
      <c r="AY23" s="69">
        <f t="shared" si="13"/>
        <v>0</v>
      </c>
      <c r="AZ23" s="157">
        <f t="shared" si="13"/>
        <v>6226</v>
      </c>
      <c r="BA23" s="159">
        <f t="shared" si="8"/>
        <v>41245</v>
      </c>
      <c r="BC23" s="308" t="str">
        <f>C14</f>
        <v>SÁBADO</v>
      </c>
      <c r="BD23" s="312">
        <f>AU14</f>
        <v>42623</v>
      </c>
      <c r="BE23" s="135">
        <v>912</v>
      </c>
      <c r="BF23" s="82">
        <f t="shared" si="36"/>
        <v>3192</v>
      </c>
      <c r="BG23" s="79">
        <v>269</v>
      </c>
      <c r="BH23" s="82">
        <f t="shared" si="14"/>
        <v>941.5</v>
      </c>
      <c r="BI23" s="79">
        <v>3767</v>
      </c>
      <c r="BJ23" s="82">
        <f t="shared" si="15"/>
        <v>26369</v>
      </c>
      <c r="BK23" s="79"/>
      <c r="BL23" s="174">
        <v>19</v>
      </c>
      <c r="BM23" s="174">
        <v>20</v>
      </c>
      <c r="BN23" s="119">
        <f t="shared" si="9"/>
        <v>1525.125</v>
      </c>
      <c r="BO23" s="308" t="str">
        <f>BC23</f>
        <v>SÁBADO</v>
      </c>
      <c r="BP23" s="314">
        <f>BD23</f>
        <v>42623</v>
      </c>
      <c r="BQ23" s="99">
        <v>1071</v>
      </c>
      <c r="BR23" s="83">
        <f t="shared" si="16"/>
        <v>3748.5</v>
      </c>
      <c r="BS23" s="174">
        <v>189</v>
      </c>
      <c r="BT23" s="83">
        <f t="shared" si="17"/>
        <v>661.5</v>
      </c>
      <c r="BU23" s="174">
        <v>5826</v>
      </c>
      <c r="BV23" s="83">
        <f t="shared" si="18"/>
        <v>40782</v>
      </c>
      <c r="BW23" s="174"/>
      <c r="BX23" s="174">
        <v>20</v>
      </c>
      <c r="BY23" s="174">
        <v>19</v>
      </c>
      <c r="BZ23" s="100">
        <f t="shared" si="10"/>
        <v>2378.5263157894738</v>
      </c>
      <c r="CA23" s="308" t="str">
        <f>BO23</f>
        <v>SÁBADO</v>
      </c>
      <c r="CB23" s="316">
        <f>BP23</f>
        <v>42623</v>
      </c>
      <c r="CC23" s="99">
        <v>723</v>
      </c>
      <c r="CD23" s="74">
        <f t="shared" si="19"/>
        <v>2169</v>
      </c>
      <c r="CE23" s="174">
        <v>146</v>
      </c>
      <c r="CF23" s="74">
        <f t="shared" si="20"/>
        <v>438</v>
      </c>
      <c r="CG23" s="174">
        <v>2568</v>
      </c>
      <c r="CH23" s="74">
        <f t="shared" si="21"/>
        <v>15408</v>
      </c>
      <c r="CI23" s="174"/>
      <c r="CJ23" s="174">
        <v>10</v>
      </c>
      <c r="CK23" s="174">
        <v>11</v>
      </c>
      <c r="CL23" s="100">
        <f t="shared" si="22"/>
        <v>1637.7272727272727</v>
      </c>
      <c r="CM23" s="308" t="str">
        <f>CA23</f>
        <v>SÁBADO</v>
      </c>
      <c r="CN23" s="318">
        <f>CB23</f>
        <v>42623</v>
      </c>
      <c r="CO23" s="91"/>
      <c r="CP23" s="83">
        <f t="shared" si="23"/>
        <v>0</v>
      </c>
      <c r="CQ23" s="174"/>
      <c r="CR23" s="83">
        <f t="shared" si="24"/>
        <v>0</v>
      </c>
      <c r="CS23" s="174"/>
      <c r="CT23" s="83">
        <f t="shared" si="25"/>
        <v>0</v>
      </c>
      <c r="CU23" s="174"/>
      <c r="CV23" s="174"/>
      <c r="CW23" s="174"/>
      <c r="CX23" s="98" t="e">
        <f t="shared" si="26"/>
        <v>#DIV/0!</v>
      </c>
      <c r="CY23" s="308" t="str">
        <f>CM23</f>
        <v>SÁBADO</v>
      </c>
      <c r="CZ23" s="306">
        <f>CN23</f>
        <v>42623</v>
      </c>
      <c r="DA23" s="99">
        <v>439</v>
      </c>
      <c r="DB23" s="83">
        <f t="shared" si="27"/>
        <v>1536.5</v>
      </c>
      <c r="DC23" s="174">
        <v>53</v>
      </c>
      <c r="DD23" s="83">
        <f t="shared" si="28"/>
        <v>185.5</v>
      </c>
      <c r="DE23" s="174">
        <v>2191</v>
      </c>
      <c r="DF23" s="83">
        <f t="shared" si="29"/>
        <v>15337</v>
      </c>
      <c r="DG23" s="174"/>
      <c r="DH23" s="174">
        <v>10</v>
      </c>
      <c r="DI23" s="174">
        <v>11</v>
      </c>
      <c r="DJ23" s="100">
        <f t="shared" si="30"/>
        <v>1550.8181818181818</v>
      </c>
      <c r="DK23" s="308" t="str">
        <f>CY23</f>
        <v>SÁBADO</v>
      </c>
      <c r="DL23" s="310">
        <f>CZ23</f>
        <v>42623</v>
      </c>
      <c r="DM23" s="102">
        <v>22</v>
      </c>
      <c r="DN23" s="74">
        <f t="shared" si="31"/>
        <v>82.5</v>
      </c>
      <c r="DO23" s="1">
        <v>156</v>
      </c>
      <c r="DP23" s="74">
        <f t="shared" si="32"/>
        <v>585</v>
      </c>
      <c r="DQ23" s="1">
        <v>310</v>
      </c>
      <c r="DR23" s="74">
        <f t="shared" si="33"/>
        <v>2325</v>
      </c>
      <c r="DS23" s="1"/>
      <c r="DT23" s="1">
        <v>3</v>
      </c>
      <c r="DU23" s="110">
        <f t="shared" si="34"/>
        <v>3</v>
      </c>
      <c r="DV23" s="108">
        <f t="shared" si="35"/>
        <v>997.5</v>
      </c>
    </row>
    <row r="24" spans="2:126" ht="19.5" thickBot="1" x14ac:dyDescent="0.35">
      <c r="B24" s="274">
        <v>264</v>
      </c>
      <c r="C24" s="38" t="s">
        <v>21</v>
      </c>
      <c r="D24" s="132">
        <f t="shared" si="11"/>
        <v>42633</v>
      </c>
      <c r="E24" s="144">
        <v>86996</v>
      </c>
      <c r="F24" s="144">
        <v>104426</v>
      </c>
      <c r="G24" s="2">
        <v>41700</v>
      </c>
      <c r="H24" s="170"/>
      <c r="I24" s="171">
        <v>45689</v>
      </c>
      <c r="J24" s="24">
        <f t="shared" si="0"/>
        <v>278811</v>
      </c>
      <c r="K24" s="7">
        <v>6515</v>
      </c>
      <c r="L24" s="7">
        <v>45517</v>
      </c>
      <c r="M24" s="23">
        <f t="shared" si="1"/>
        <v>330843</v>
      </c>
      <c r="N24" s="47"/>
      <c r="O24" s="48"/>
      <c r="P24" s="8">
        <f t="shared" si="2"/>
        <v>42633</v>
      </c>
      <c r="Q24" s="3">
        <v>124750</v>
      </c>
      <c r="R24" s="3">
        <v>2106</v>
      </c>
      <c r="S24" s="3">
        <v>4992</v>
      </c>
      <c r="T24" s="3"/>
      <c r="U24" s="3"/>
      <c r="V24" s="3"/>
      <c r="W24" s="3"/>
      <c r="X24" s="3">
        <v>58</v>
      </c>
      <c r="Y24" s="3"/>
      <c r="Z24" s="3"/>
      <c r="AA24" s="6"/>
      <c r="AB24" s="3">
        <v>350</v>
      </c>
      <c r="AC24" s="3">
        <v>400</v>
      </c>
      <c r="AD24" s="3"/>
      <c r="AE24" s="3"/>
      <c r="AF24" s="3"/>
      <c r="AG24" s="3"/>
      <c r="AH24" s="3"/>
      <c r="AI24" s="3"/>
      <c r="AJ24" s="25"/>
      <c r="AK24" s="3"/>
      <c r="AL24" s="53">
        <v>72432</v>
      </c>
      <c r="AM24" s="44">
        <f t="shared" si="3"/>
        <v>205088</v>
      </c>
      <c r="AN24" s="9">
        <v>0</v>
      </c>
      <c r="AO24" s="9">
        <f t="shared" si="4"/>
        <v>330843</v>
      </c>
      <c r="AP24" s="49">
        <f>'[2]SEP 16'!$I$24</f>
        <v>6371.25</v>
      </c>
      <c r="AQ24" s="46">
        <f t="shared" si="12"/>
        <v>542302.25</v>
      </c>
      <c r="AS24" s="276">
        <f t="shared" si="5"/>
        <v>264</v>
      </c>
      <c r="AT24" s="5" t="str">
        <f t="shared" si="5"/>
        <v>MARTES</v>
      </c>
      <c r="AU24" s="8">
        <f t="shared" si="5"/>
        <v>42633</v>
      </c>
      <c r="AV24" s="69">
        <f t="shared" si="6"/>
        <v>12428</v>
      </c>
      <c r="AW24" s="69">
        <f t="shared" si="6"/>
        <v>14918</v>
      </c>
      <c r="AX24" s="69">
        <f t="shared" si="7"/>
        <v>6950</v>
      </c>
      <c r="AY24" s="69">
        <f t="shared" si="13"/>
        <v>0</v>
      </c>
      <c r="AZ24" s="157">
        <f t="shared" si="13"/>
        <v>6527</v>
      </c>
      <c r="BA24" s="159">
        <f t="shared" si="8"/>
        <v>40823</v>
      </c>
      <c r="BC24" s="309"/>
      <c r="BD24" s="313"/>
      <c r="BE24" s="135">
        <v>899</v>
      </c>
      <c r="BF24" s="82">
        <f t="shared" si="36"/>
        <v>3146.5</v>
      </c>
      <c r="BG24" s="79">
        <v>341</v>
      </c>
      <c r="BH24" s="82">
        <f t="shared" si="14"/>
        <v>1193.5</v>
      </c>
      <c r="BI24" s="79">
        <v>4088</v>
      </c>
      <c r="BJ24" s="82">
        <f t="shared" si="15"/>
        <v>28616</v>
      </c>
      <c r="BK24" s="79">
        <v>23</v>
      </c>
      <c r="BL24" s="174">
        <v>19</v>
      </c>
      <c r="BM24" s="174">
        <v>19</v>
      </c>
      <c r="BN24" s="119">
        <f t="shared" si="9"/>
        <v>1734.5263157894738</v>
      </c>
      <c r="BO24" s="309"/>
      <c r="BP24" s="315"/>
      <c r="BQ24" s="99">
        <v>903</v>
      </c>
      <c r="BR24" s="83">
        <f t="shared" si="16"/>
        <v>3160.5</v>
      </c>
      <c r="BS24" s="174">
        <v>281</v>
      </c>
      <c r="BT24" s="83">
        <f t="shared" si="17"/>
        <v>983.5</v>
      </c>
      <c r="BU24" s="174">
        <v>5683</v>
      </c>
      <c r="BV24" s="83">
        <f t="shared" si="18"/>
        <v>39781</v>
      </c>
      <c r="BW24" s="174">
        <v>23</v>
      </c>
      <c r="BX24" s="174">
        <v>19</v>
      </c>
      <c r="BY24" s="174">
        <v>18</v>
      </c>
      <c r="BZ24" s="100">
        <f t="shared" si="10"/>
        <v>2440.2777777777778</v>
      </c>
      <c r="CA24" s="309"/>
      <c r="CB24" s="317"/>
      <c r="CC24" s="99">
        <v>336</v>
      </c>
      <c r="CD24" s="74">
        <f t="shared" si="19"/>
        <v>1008</v>
      </c>
      <c r="CE24" s="174">
        <v>155</v>
      </c>
      <c r="CF24" s="74">
        <f t="shared" si="20"/>
        <v>465</v>
      </c>
      <c r="CG24" s="174">
        <v>1416</v>
      </c>
      <c r="CH24" s="74">
        <f t="shared" si="21"/>
        <v>8496</v>
      </c>
      <c r="CI24" s="174">
        <v>11</v>
      </c>
      <c r="CJ24" s="174">
        <v>7</v>
      </c>
      <c r="CK24" s="174">
        <v>11</v>
      </c>
      <c r="CL24" s="100">
        <f t="shared" si="22"/>
        <v>906.27272727272725</v>
      </c>
      <c r="CM24" s="309"/>
      <c r="CN24" s="319"/>
      <c r="CO24" s="91"/>
      <c r="CP24" s="83">
        <f t="shared" si="23"/>
        <v>0</v>
      </c>
      <c r="CQ24" s="174"/>
      <c r="CR24" s="83">
        <f t="shared" si="24"/>
        <v>0</v>
      </c>
      <c r="CS24" s="174"/>
      <c r="CT24" s="83">
        <f t="shared" si="25"/>
        <v>0</v>
      </c>
      <c r="CU24" s="174"/>
      <c r="CV24" s="174"/>
      <c r="CW24" s="174"/>
      <c r="CX24" s="98" t="e">
        <f t="shared" si="26"/>
        <v>#DIV/0!</v>
      </c>
      <c r="CY24" s="309"/>
      <c r="CZ24" s="307"/>
      <c r="DA24" s="99">
        <v>414</v>
      </c>
      <c r="DB24" s="83">
        <f t="shared" si="27"/>
        <v>1449</v>
      </c>
      <c r="DC24" s="174">
        <v>158</v>
      </c>
      <c r="DD24" s="83">
        <f t="shared" si="28"/>
        <v>553</v>
      </c>
      <c r="DE24" s="174">
        <v>2399</v>
      </c>
      <c r="DF24" s="83">
        <f t="shared" si="29"/>
        <v>16793</v>
      </c>
      <c r="DG24" s="174">
        <v>10</v>
      </c>
      <c r="DH24" s="174">
        <v>7</v>
      </c>
      <c r="DI24" s="174">
        <v>11</v>
      </c>
      <c r="DJ24" s="100">
        <f t="shared" si="30"/>
        <v>1708.6363636363637</v>
      </c>
      <c r="DK24" s="309"/>
      <c r="DL24" s="311"/>
      <c r="DM24" s="102">
        <v>8</v>
      </c>
      <c r="DN24" s="74">
        <f t="shared" si="31"/>
        <v>30</v>
      </c>
      <c r="DO24" s="1">
        <v>76</v>
      </c>
      <c r="DP24" s="74">
        <f t="shared" si="32"/>
        <v>285</v>
      </c>
      <c r="DQ24" s="1">
        <v>343</v>
      </c>
      <c r="DR24" s="74">
        <f t="shared" si="33"/>
        <v>2572.5</v>
      </c>
      <c r="DS24" s="1">
        <v>3</v>
      </c>
      <c r="DT24" s="1">
        <v>3</v>
      </c>
      <c r="DU24" s="110">
        <f t="shared" si="34"/>
        <v>3</v>
      </c>
      <c r="DV24" s="108">
        <f t="shared" si="35"/>
        <v>962.5</v>
      </c>
    </row>
    <row r="25" spans="2:126" ht="19.5" thickBot="1" x14ac:dyDescent="0.35">
      <c r="B25" s="274">
        <v>265</v>
      </c>
      <c r="C25" s="38" t="s">
        <v>23</v>
      </c>
      <c r="D25" s="132">
        <f t="shared" si="11"/>
        <v>42634</v>
      </c>
      <c r="E25" s="144">
        <v>84483</v>
      </c>
      <c r="F25" s="144">
        <v>107499</v>
      </c>
      <c r="G25" s="2">
        <v>45390</v>
      </c>
      <c r="H25" s="170"/>
      <c r="I25" s="171">
        <v>42077</v>
      </c>
      <c r="J25" s="24">
        <f t="shared" si="0"/>
        <v>279449</v>
      </c>
      <c r="K25" s="7">
        <v>5920.5</v>
      </c>
      <c r="L25" s="7">
        <v>47285</v>
      </c>
      <c r="M25" s="23">
        <f t="shared" si="1"/>
        <v>332654.5</v>
      </c>
      <c r="N25" s="47"/>
      <c r="O25" s="48"/>
      <c r="P25" s="8">
        <f t="shared" si="2"/>
        <v>42634</v>
      </c>
      <c r="Q25" s="3">
        <v>100250</v>
      </c>
      <c r="R25" s="3">
        <v>1287</v>
      </c>
      <c r="S25" s="3">
        <v>4537</v>
      </c>
      <c r="T25" s="3"/>
      <c r="U25" s="3"/>
      <c r="V25" s="3"/>
      <c r="W25" s="3">
        <v>174</v>
      </c>
      <c r="X25" s="3">
        <v>174</v>
      </c>
      <c r="Y25" s="3">
        <v>6036</v>
      </c>
      <c r="Z25" s="3"/>
      <c r="AA25" s="6"/>
      <c r="AB25" s="3"/>
      <c r="AC25" s="3">
        <v>100</v>
      </c>
      <c r="AD25" s="3"/>
      <c r="AE25" s="3"/>
      <c r="AF25" s="3"/>
      <c r="AG25" s="3"/>
      <c r="AH25" s="3"/>
      <c r="AI25" s="3"/>
      <c r="AJ25" s="25"/>
      <c r="AK25" s="3"/>
      <c r="AL25" s="53">
        <v>18108</v>
      </c>
      <c r="AM25" s="44">
        <f t="shared" si="3"/>
        <v>130666</v>
      </c>
      <c r="AN25" s="9">
        <v>0</v>
      </c>
      <c r="AO25" s="9">
        <f t="shared" si="4"/>
        <v>332654.5</v>
      </c>
      <c r="AP25" s="49">
        <f>'[2]SEP 16'!$I$25</f>
        <v>10122.5</v>
      </c>
      <c r="AQ25" s="46">
        <f t="shared" si="12"/>
        <v>473443</v>
      </c>
      <c r="AS25" s="276">
        <f t="shared" si="5"/>
        <v>265</v>
      </c>
      <c r="AT25" s="5" t="str">
        <f t="shared" si="5"/>
        <v>MIÉRCOLES</v>
      </c>
      <c r="AU25" s="8">
        <f t="shared" si="5"/>
        <v>42634</v>
      </c>
      <c r="AV25" s="69">
        <f t="shared" si="6"/>
        <v>12069</v>
      </c>
      <c r="AW25" s="69">
        <f t="shared" si="6"/>
        <v>15357</v>
      </c>
      <c r="AX25" s="69">
        <f t="shared" si="7"/>
        <v>7565</v>
      </c>
      <c r="AY25" s="69">
        <f t="shared" si="13"/>
        <v>0</v>
      </c>
      <c r="AZ25" s="157">
        <f t="shared" si="13"/>
        <v>6011</v>
      </c>
      <c r="BA25" s="159">
        <f t="shared" si="8"/>
        <v>41002</v>
      </c>
      <c r="BC25" s="308" t="str">
        <f>C15</f>
        <v>DOMINGO</v>
      </c>
      <c r="BD25" s="312">
        <f>AU15</f>
        <v>42624</v>
      </c>
      <c r="BE25" s="135">
        <v>435</v>
      </c>
      <c r="BF25" s="82">
        <f t="shared" si="36"/>
        <v>1522.5</v>
      </c>
      <c r="BG25" s="79">
        <v>217</v>
      </c>
      <c r="BH25" s="82">
        <f t="shared" si="14"/>
        <v>759.5</v>
      </c>
      <c r="BI25" s="79">
        <v>2484</v>
      </c>
      <c r="BJ25" s="82">
        <f t="shared" si="15"/>
        <v>17388</v>
      </c>
      <c r="BK25" s="79"/>
      <c r="BL25" s="174">
        <v>15</v>
      </c>
      <c r="BM25" s="174">
        <v>19</v>
      </c>
      <c r="BN25" s="119">
        <f t="shared" si="9"/>
        <v>1035.2631578947369</v>
      </c>
      <c r="BO25" s="308" t="str">
        <f>BC25</f>
        <v>DOMINGO</v>
      </c>
      <c r="BP25" s="314">
        <f>BD25</f>
        <v>42624</v>
      </c>
      <c r="BQ25" s="99">
        <v>364</v>
      </c>
      <c r="BR25" s="83">
        <f t="shared" si="16"/>
        <v>1274</v>
      </c>
      <c r="BS25" s="174">
        <v>136</v>
      </c>
      <c r="BT25" s="83">
        <f t="shared" si="17"/>
        <v>476</v>
      </c>
      <c r="BU25" s="174">
        <v>2965</v>
      </c>
      <c r="BV25" s="83">
        <f t="shared" si="18"/>
        <v>20755</v>
      </c>
      <c r="BW25" s="174"/>
      <c r="BX25" s="174">
        <v>15</v>
      </c>
      <c r="BY25" s="174">
        <v>17</v>
      </c>
      <c r="BZ25" s="100">
        <f t="shared" si="10"/>
        <v>1323.8235294117646</v>
      </c>
      <c r="CA25" s="308" t="str">
        <f>BO25</f>
        <v>DOMINGO</v>
      </c>
      <c r="CB25" s="316">
        <f>BP25</f>
        <v>42624</v>
      </c>
      <c r="CC25" s="99">
        <v>223</v>
      </c>
      <c r="CD25" s="74">
        <f t="shared" si="19"/>
        <v>669</v>
      </c>
      <c r="CE25" s="174">
        <v>64</v>
      </c>
      <c r="CF25" s="74">
        <f t="shared" si="20"/>
        <v>192</v>
      </c>
      <c r="CG25" s="174">
        <v>1241</v>
      </c>
      <c r="CH25" s="74">
        <f t="shared" si="21"/>
        <v>7446</v>
      </c>
      <c r="CI25" s="174"/>
      <c r="CJ25" s="174">
        <v>10</v>
      </c>
      <c r="CK25" s="174">
        <v>8</v>
      </c>
      <c r="CL25" s="100">
        <f t="shared" si="22"/>
        <v>1038.375</v>
      </c>
      <c r="CM25" s="308" t="str">
        <f>CA25</f>
        <v>DOMINGO</v>
      </c>
      <c r="CN25" s="318">
        <f>CB25</f>
        <v>42624</v>
      </c>
      <c r="CO25" s="91"/>
      <c r="CP25" s="83">
        <f t="shared" si="23"/>
        <v>0</v>
      </c>
      <c r="CQ25" s="174"/>
      <c r="CR25" s="83">
        <f t="shared" si="24"/>
        <v>0</v>
      </c>
      <c r="CS25" s="174"/>
      <c r="CT25" s="83">
        <f t="shared" si="25"/>
        <v>0</v>
      </c>
      <c r="CU25" s="174"/>
      <c r="CV25" s="174"/>
      <c r="CW25" s="174"/>
      <c r="CX25" s="98" t="e">
        <f t="shared" si="26"/>
        <v>#DIV/0!</v>
      </c>
      <c r="CY25" s="308" t="str">
        <f>CM25</f>
        <v>DOMINGO</v>
      </c>
      <c r="CZ25" s="306">
        <f>CN25</f>
        <v>42624</v>
      </c>
      <c r="DA25" s="99"/>
      <c r="DB25" s="83">
        <f t="shared" si="27"/>
        <v>0</v>
      </c>
      <c r="DC25" s="174"/>
      <c r="DD25" s="83">
        <f t="shared" si="28"/>
        <v>0</v>
      </c>
      <c r="DE25" s="174"/>
      <c r="DF25" s="83">
        <f t="shared" si="29"/>
        <v>0</v>
      </c>
      <c r="DG25" s="174"/>
      <c r="DH25" s="174"/>
      <c r="DI25" s="174">
        <v>0</v>
      </c>
      <c r="DJ25" s="100" t="e">
        <f t="shared" si="30"/>
        <v>#DIV/0!</v>
      </c>
      <c r="DK25" s="308" t="str">
        <f>CY25</f>
        <v>DOMINGO</v>
      </c>
      <c r="DL25" s="310">
        <f>CZ25</f>
        <v>42624</v>
      </c>
      <c r="DM25" s="102">
        <v>0</v>
      </c>
      <c r="DN25" s="74">
        <f t="shared" si="31"/>
        <v>0</v>
      </c>
      <c r="DO25" s="1">
        <v>56</v>
      </c>
      <c r="DP25" s="74">
        <f t="shared" si="32"/>
        <v>210</v>
      </c>
      <c r="DQ25" s="1">
        <v>237</v>
      </c>
      <c r="DR25" s="74">
        <f t="shared" si="33"/>
        <v>1777.5</v>
      </c>
      <c r="DS25" s="1"/>
      <c r="DT25" s="1">
        <v>3</v>
      </c>
      <c r="DU25" s="110">
        <f t="shared" si="34"/>
        <v>3</v>
      </c>
      <c r="DV25" s="108">
        <f t="shared" si="35"/>
        <v>662.5</v>
      </c>
    </row>
    <row r="26" spans="2:126" ht="19.5" thickBot="1" x14ac:dyDescent="0.35">
      <c r="B26" s="274">
        <v>266</v>
      </c>
      <c r="C26" s="38" t="s">
        <v>25</v>
      </c>
      <c r="D26" s="132">
        <f t="shared" si="11"/>
        <v>42635</v>
      </c>
      <c r="E26" s="144">
        <v>81970</v>
      </c>
      <c r="F26" s="144">
        <v>108500</v>
      </c>
      <c r="G26" s="2">
        <v>41076</v>
      </c>
      <c r="H26" s="170"/>
      <c r="I26" s="171">
        <v>42119</v>
      </c>
      <c r="J26" s="24">
        <f t="shared" si="0"/>
        <v>273665</v>
      </c>
      <c r="K26" s="7">
        <v>5752</v>
      </c>
      <c r="L26" s="7">
        <v>47643.5</v>
      </c>
      <c r="M26" s="23">
        <f t="shared" si="1"/>
        <v>327060.5</v>
      </c>
      <c r="N26" s="47"/>
      <c r="O26" s="48"/>
      <c r="P26" s="8">
        <f t="shared" si="2"/>
        <v>42635</v>
      </c>
      <c r="Q26" s="3">
        <v>157750</v>
      </c>
      <c r="R26" s="3">
        <v>1404</v>
      </c>
      <c r="S26" s="3">
        <v>3177</v>
      </c>
      <c r="T26" s="3"/>
      <c r="U26" s="3">
        <v>15041</v>
      </c>
      <c r="V26" s="3"/>
      <c r="W26" s="3">
        <v>58</v>
      </c>
      <c r="X26" s="3">
        <v>58</v>
      </c>
      <c r="Y26" s="3">
        <v>6036</v>
      </c>
      <c r="Z26" s="3"/>
      <c r="AA26" s="6"/>
      <c r="AB26" s="3">
        <v>350</v>
      </c>
      <c r="AC26" s="3">
        <v>1900</v>
      </c>
      <c r="AD26" s="3"/>
      <c r="AE26" s="3"/>
      <c r="AF26" s="3"/>
      <c r="AG26" s="3"/>
      <c r="AH26" s="3"/>
      <c r="AI26" s="3"/>
      <c r="AJ26" s="25">
        <v>6000</v>
      </c>
      <c r="AK26" s="3"/>
      <c r="AL26" s="53">
        <v>12072</v>
      </c>
      <c r="AM26" s="44">
        <f t="shared" si="3"/>
        <v>203846</v>
      </c>
      <c r="AN26" s="9">
        <v>0</v>
      </c>
      <c r="AO26" s="9">
        <f t="shared" si="4"/>
        <v>327060.5</v>
      </c>
      <c r="AP26" s="49">
        <f>'[2]SEP 16'!$I$26</f>
        <v>13680</v>
      </c>
      <c r="AQ26" s="46">
        <f t="shared" si="12"/>
        <v>544586.5</v>
      </c>
      <c r="AS26" s="276">
        <f t="shared" si="5"/>
        <v>266</v>
      </c>
      <c r="AT26" s="5" t="str">
        <f t="shared" si="5"/>
        <v>JUEVES</v>
      </c>
      <c r="AU26" s="8">
        <f t="shared" si="5"/>
        <v>42635</v>
      </c>
      <c r="AV26" s="69">
        <f t="shared" si="6"/>
        <v>11710</v>
      </c>
      <c r="AW26" s="69">
        <f t="shared" si="6"/>
        <v>15500</v>
      </c>
      <c r="AX26" s="69">
        <f t="shared" si="7"/>
        <v>6846</v>
      </c>
      <c r="AY26" s="69">
        <f t="shared" si="13"/>
        <v>0</v>
      </c>
      <c r="AZ26" s="157">
        <f t="shared" si="13"/>
        <v>6017</v>
      </c>
      <c r="BA26" s="159">
        <f t="shared" si="8"/>
        <v>40073</v>
      </c>
      <c r="BC26" s="309"/>
      <c r="BD26" s="313"/>
      <c r="BE26" s="135">
        <v>565</v>
      </c>
      <c r="BF26" s="82">
        <f t="shared" si="36"/>
        <v>1977.5</v>
      </c>
      <c r="BG26" s="79">
        <v>456</v>
      </c>
      <c r="BH26" s="82">
        <f t="shared" si="14"/>
        <v>1596</v>
      </c>
      <c r="BI26" s="79">
        <v>3851</v>
      </c>
      <c r="BJ26" s="82">
        <f t="shared" si="15"/>
        <v>26957</v>
      </c>
      <c r="BK26" s="79">
        <v>20</v>
      </c>
      <c r="BL26" s="174">
        <v>21</v>
      </c>
      <c r="BM26" s="174">
        <v>16</v>
      </c>
      <c r="BN26" s="119">
        <f t="shared" si="9"/>
        <v>1908.15625</v>
      </c>
      <c r="BO26" s="309"/>
      <c r="BP26" s="315"/>
      <c r="BQ26" s="99">
        <v>459</v>
      </c>
      <c r="BR26" s="83">
        <f t="shared" si="16"/>
        <v>1606.5</v>
      </c>
      <c r="BS26" s="174">
        <v>265</v>
      </c>
      <c r="BT26" s="83">
        <f t="shared" si="17"/>
        <v>927.5</v>
      </c>
      <c r="BU26" s="174">
        <v>4189</v>
      </c>
      <c r="BV26" s="83">
        <f t="shared" si="18"/>
        <v>29323</v>
      </c>
      <c r="BW26" s="174">
        <v>19</v>
      </c>
      <c r="BX26" s="174">
        <v>19</v>
      </c>
      <c r="BY26" s="174">
        <v>16</v>
      </c>
      <c r="BZ26" s="100">
        <f t="shared" si="10"/>
        <v>1991.0625</v>
      </c>
      <c r="CA26" s="309"/>
      <c r="CB26" s="317"/>
      <c r="CC26" s="99">
        <v>189</v>
      </c>
      <c r="CD26" s="74">
        <f t="shared" si="19"/>
        <v>567</v>
      </c>
      <c r="CE26" s="174">
        <v>202</v>
      </c>
      <c r="CF26" s="74">
        <f t="shared" si="20"/>
        <v>606</v>
      </c>
      <c r="CG26" s="174">
        <v>1295</v>
      </c>
      <c r="CH26" s="74">
        <f t="shared" si="21"/>
        <v>7770</v>
      </c>
      <c r="CI26" s="174">
        <v>11</v>
      </c>
      <c r="CJ26" s="174">
        <v>8</v>
      </c>
      <c r="CK26" s="174">
        <v>8</v>
      </c>
      <c r="CL26" s="100">
        <f t="shared" si="22"/>
        <v>1117.875</v>
      </c>
      <c r="CM26" s="309"/>
      <c r="CN26" s="319"/>
      <c r="CO26" s="91"/>
      <c r="CP26" s="83">
        <f t="shared" si="23"/>
        <v>0</v>
      </c>
      <c r="CQ26" s="174"/>
      <c r="CR26" s="83">
        <f t="shared" si="24"/>
        <v>0</v>
      </c>
      <c r="CS26" s="174"/>
      <c r="CT26" s="83">
        <f t="shared" si="25"/>
        <v>0</v>
      </c>
      <c r="CU26" s="174"/>
      <c r="CV26" s="174"/>
      <c r="CW26" s="174"/>
      <c r="CX26" s="98" t="e">
        <f t="shared" si="26"/>
        <v>#DIV/0!</v>
      </c>
      <c r="CY26" s="309"/>
      <c r="CZ26" s="307"/>
      <c r="DA26" s="99">
        <v>97</v>
      </c>
      <c r="DB26" s="83">
        <f t="shared" si="27"/>
        <v>339.5</v>
      </c>
      <c r="DC26" s="174">
        <v>26</v>
      </c>
      <c r="DD26" s="83">
        <f t="shared" si="28"/>
        <v>91</v>
      </c>
      <c r="DE26" s="174">
        <v>796</v>
      </c>
      <c r="DF26" s="83">
        <f t="shared" si="29"/>
        <v>5572</v>
      </c>
      <c r="DG26" s="174">
        <v>4</v>
      </c>
      <c r="DH26" s="174">
        <v>4</v>
      </c>
      <c r="DI26" s="174">
        <v>6</v>
      </c>
      <c r="DJ26" s="100">
        <f t="shared" si="30"/>
        <v>1000.4166666666666</v>
      </c>
      <c r="DK26" s="309"/>
      <c r="DL26" s="311"/>
      <c r="DM26" s="102">
        <v>0</v>
      </c>
      <c r="DN26" s="74">
        <f t="shared" si="31"/>
        <v>0</v>
      </c>
      <c r="DO26" s="1">
        <v>66</v>
      </c>
      <c r="DP26" s="74">
        <f t="shared" si="32"/>
        <v>247.5</v>
      </c>
      <c r="DQ26" s="1">
        <v>306</v>
      </c>
      <c r="DR26" s="74">
        <f t="shared" si="33"/>
        <v>2295</v>
      </c>
      <c r="DS26" s="1">
        <v>3</v>
      </c>
      <c r="DT26" s="1">
        <v>3</v>
      </c>
      <c r="DU26" s="110">
        <f t="shared" si="34"/>
        <v>3</v>
      </c>
      <c r="DV26" s="108">
        <f t="shared" si="35"/>
        <v>847.5</v>
      </c>
    </row>
    <row r="27" spans="2:126" ht="19.5" thickBot="1" x14ac:dyDescent="0.35">
      <c r="B27" s="274">
        <v>267</v>
      </c>
      <c r="C27" s="38" t="s">
        <v>26</v>
      </c>
      <c r="D27" s="132">
        <f t="shared" si="11"/>
        <v>42636</v>
      </c>
      <c r="E27" s="144">
        <v>80969</v>
      </c>
      <c r="F27" s="144">
        <v>107940</v>
      </c>
      <c r="G27" s="2">
        <v>42162</v>
      </c>
      <c r="H27" s="170"/>
      <c r="I27" s="171">
        <v>38402</v>
      </c>
      <c r="J27" s="24">
        <f t="shared" si="0"/>
        <v>269473</v>
      </c>
      <c r="K27" s="7">
        <v>6486.5</v>
      </c>
      <c r="L27" s="7">
        <v>43366</v>
      </c>
      <c r="M27" s="23">
        <f t="shared" si="1"/>
        <v>319325.5</v>
      </c>
      <c r="N27" s="47"/>
      <c r="O27" s="48"/>
      <c r="P27" s="8">
        <f t="shared" si="2"/>
        <v>42636</v>
      </c>
      <c r="Q27" s="3">
        <v>117000</v>
      </c>
      <c r="R27" s="3">
        <v>1872</v>
      </c>
      <c r="S27" s="3">
        <v>6358</v>
      </c>
      <c r="T27" s="3"/>
      <c r="U27" s="3">
        <v>60164</v>
      </c>
      <c r="V27" s="3"/>
      <c r="W27" s="3">
        <v>522</v>
      </c>
      <c r="X27" s="3"/>
      <c r="Y27" s="3">
        <v>24144</v>
      </c>
      <c r="Z27" s="3"/>
      <c r="AA27" s="6"/>
      <c r="AB27" s="3">
        <v>350</v>
      </c>
      <c r="AC27" s="3">
        <v>600</v>
      </c>
      <c r="AD27" s="3"/>
      <c r="AE27" s="3"/>
      <c r="AF27" s="3"/>
      <c r="AG27" s="3"/>
      <c r="AH27" s="3"/>
      <c r="AI27" s="3"/>
      <c r="AJ27" s="25"/>
      <c r="AK27" s="3"/>
      <c r="AL27" s="53"/>
      <c r="AM27" s="44">
        <f t="shared" si="3"/>
        <v>211010</v>
      </c>
      <c r="AN27" s="9">
        <v>0</v>
      </c>
      <c r="AO27" s="9">
        <f t="shared" si="4"/>
        <v>319325.5</v>
      </c>
      <c r="AP27" s="49">
        <f>'[2]SEP 16'!$I$27</f>
        <v>6641.25</v>
      </c>
      <c r="AQ27" s="46">
        <f t="shared" si="12"/>
        <v>536976.75</v>
      </c>
      <c r="AS27" s="276">
        <f t="shared" si="5"/>
        <v>267</v>
      </c>
      <c r="AT27" s="5" t="str">
        <f t="shared" si="5"/>
        <v>VIERNES</v>
      </c>
      <c r="AU27" s="8">
        <f t="shared" si="5"/>
        <v>42636</v>
      </c>
      <c r="AV27" s="69">
        <f t="shared" si="6"/>
        <v>11567</v>
      </c>
      <c r="AW27" s="69">
        <f t="shared" si="6"/>
        <v>15420</v>
      </c>
      <c r="AX27" s="69">
        <f t="shared" si="7"/>
        <v>7027</v>
      </c>
      <c r="AY27" s="69">
        <f t="shared" si="13"/>
        <v>0</v>
      </c>
      <c r="AZ27" s="157">
        <f t="shared" si="13"/>
        <v>5486</v>
      </c>
      <c r="BA27" s="159">
        <f t="shared" si="8"/>
        <v>39500</v>
      </c>
      <c r="BC27" s="308" t="str">
        <f>C16</f>
        <v>LUNES</v>
      </c>
      <c r="BD27" s="312">
        <f>AU16</f>
        <v>42625</v>
      </c>
      <c r="BE27" s="135">
        <v>2247</v>
      </c>
      <c r="BF27" s="82">
        <f t="shared" si="36"/>
        <v>7864.5</v>
      </c>
      <c r="BG27" s="79">
        <v>299</v>
      </c>
      <c r="BH27" s="82">
        <f t="shared" si="14"/>
        <v>1046.5</v>
      </c>
      <c r="BI27" s="79">
        <v>5856</v>
      </c>
      <c r="BJ27" s="82">
        <f t="shared" si="15"/>
        <v>40992</v>
      </c>
      <c r="BK27" s="79"/>
      <c r="BL27" s="174">
        <v>27</v>
      </c>
      <c r="BM27" s="174">
        <v>27</v>
      </c>
      <c r="BN27" s="119">
        <f t="shared" si="9"/>
        <v>1848.2592592592594</v>
      </c>
      <c r="BO27" s="308" t="str">
        <f>BC27</f>
        <v>LUNES</v>
      </c>
      <c r="BP27" s="314">
        <f>BD27</f>
        <v>42625</v>
      </c>
      <c r="BQ27" s="99">
        <v>2041</v>
      </c>
      <c r="BR27" s="83">
        <f t="shared" si="16"/>
        <v>7143.5</v>
      </c>
      <c r="BS27" s="174">
        <v>183</v>
      </c>
      <c r="BT27" s="83">
        <f t="shared" si="17"/>
        <v>640.5</v>
      </c>
      <c r="BU27" s="174">
        <v>7522</v>
      </c>
      <c r="BV27" s="83">
        <f t="shared" si="18"/>
        <v>52654</v>
      </c>
      <c r="BW27" s="174"/>
      <c r="BX27" s="174">
        <v>27</v>
      </c>
      <c r="BY27" s="174">
        <v>27</v>
      </c>
      <c r="BZ27" s="100">
        <f t="shared" si="10"/>
        <v>2238.4444444444443</v>
      </c>
      <c r="CA27" s="308" t="str">
        <f>BO27</f>
        <v>LUNES</v>
      </c>
      <c r="CB27" s="316">
        <f>BP27</f>
        <v>42625</v>
      </c>
      <c r="CC27" s="99">
        <v>1446</v>
      </c>
      <c r="CD27" s="74">
        <f t="shared" si="19"/>
        <v>4338</v>
      </c>
      <c r="CE27" s="174">
        <v>337</v>
      </c>
      <c r="CF27" s="74">
        <f t="shared" si="20"/>
        <v>1011</v>
      </c>
      <c r="CG27" s="174">
        <v>3717</v>
      </c>
      <c r="CH27" s="74">
        <f t="shared" si="21"/>
        <v>22302</v>
      </c>
      <c r="CI27" s="174"/>
      <c r="CJ27" s="174">
        <v>16</v>
      </c>
      <c r="CK27" s="174">
        <v>16</v>
      </c>
      <c r="CL27" s="100">
        <f t="shared" si="22"/>
        <v>1728.1875</v>
      </c>
      <c r="CM27" s="308" t="str">
        <f>CA27</f>
        <v>LUNES</v>
      </c>
      <c r="CN27" s="318">
        <f>CB27</f>
        <v>42625</v>
      </c>
      <c r="CO27" s="91"/>
      <c r="CP27" s="83">
        <f t="shared" si="23"/>
        <v>0</v>
      </c>
      <c r="CQ27" s="174"/>
      <c r="CR27" s="83">
        <f t="shared" si="24"/>
        <v>0</v>
      </c>
      <c r="CS27" s="174"/>
      <c r="CT27" s="83">
        <f t="shared" si="25"/>
        <v>0</v>
      </c>
      <c r="CU27" s="174"/>
      <c r="CV27" s="174"/>
      <c r="CW27" s="174"/>
      <c r="CX27" s="98" t="e">
        <f t="shared" si="26"/>
        <v>#DIV/0!</v>
      </c>
      <c r="CY27" s="308" t="str">
        <f>CM27</f>
        <v>LUNES</v>
      </c>
      <c r="CZ27" s="306">
        <f>CN27</f>
        <v>42625</v>
      </c>
      <c r="DA27" s="99">
        <v>751</v>
      </c>
      <c r="DB27" s="83">
        <f t="shared" si="27"/>
        <v>2628.5</v>
      </c>
      <c r="DC27" s="174">
        <v>78</v>
      </c>
      <c r="DD27" s="83">
        <f t="shared" si="28"/>
        <v>273</v>
      </c>
      <c r="DE27" s="174">
        <v>3125</v>
      </c>
      <c r="DF27" s="83">
        <f t="shared" si="29"/>
        <v>21875</v>
      </c>
      <c r="DG27" s="174"/>
      <c r="DH27" s="174">
        <v>13</v>
      </c>
      <c r="DI27" s="174">
        <v>13</v>
      </c>
      <c r="DJ27" s="100">
        <f t="shared" si="30"/>
        <v>1905.8846153846155</v>
      </c>
      <c r="DK27" s="308" t="str">
        <f>CY27</f>
        <v>LUNES</v>
      </c>
      <c r="DL27" s="310">
        <f>CZ27</f>
        <v>42625</v>
      </c>
      <c r="DM27" s="102">
        <v>34</v>
      </c>
      <c r="DN27" s="74">
        <f t="shared" si="31"/>
        <v>127.5</v>
      </c>
      <c r="DO27" s="1">
        <v>110</v>
      </c>
      <c r="DP27" s="74">
        <f t="shared" si="32"/>
        <v>412.5</v>
      </c>
      <c r="DQ27" s="1">
        <v>239</v>
      </c>
      <c r="DR27" s="74">
        <f t="shared" si="33"/>
        <v>1792.5</v>
      </c>
      <c r="DS27" s="1"/>
      <c r="DT27" s="1">
        <v>3</v>
      </c>
      <c r="DU27" s="110">
        <f t="shared" si="34"/>
        <v>3</v>
      </c>
      <c r="DV27" s="108">
        <f t="shared" si="35"/>
        <v>777.5</v>
      </c>
    </row>
    <row r="28" spans="2:126" ht="19.5" thickBot="1" x14ac:dyDescent="0.35">
      <c r="B28" s="274">
        <v>268</v>
      </c>
      <c r="C28" s="38" t="s">
        <v>27</v>
      </c>
      <c r="D28" s="132">
        <f t="shared" si="11"/>
        <v>42637</v>
      </c>
      <c r="E28" s="144">
        <v>61530</v>
      </c>
      <c r="F28" s="144">
        <v>77700</v>
      </c>
      <c r="G28" s="2">
        <v>23718</v>
      </c>
      <c r="H28" s="170"/>
      <c r="I28" s="171">
        <v>27538</v>
      </c>
      <c r="J28" s="24">
        <f t="shared" si="0"/>
        <v>190486</v>
      </c>
      <c r="K28" s="7">
        <v>6381.5</v>
      </c>
      <c r="L28" s="7">
        <v>19214</v>
      </c>
      <c r="M28" s="23">
        <f t="shared" si="1"/>
        <v>216081.5</v>
      </c>
      <c r="N28" s="47"/>
      <c r="O28" s="48"/>
      <c r="P28" s="8">
        <f t="shared" si="2"/>
        <v>42637</v>
      </c>
      <c r="Q28" s="3">
        <v>0</v>
      </c>
      <c r="R28" s="3"/>
      <c r="S28" s="3"/>
      <c r="T28" s="3"/>
      <c r="U28" s="3"/>
      <c r="V28" s="3"/>
      <c r="W28" s="3"/>
      <c r="X28" s="3"/>
      <c r="Y28" s="3"/>
      <c r="Z28" s="3"/>
      <c r="AA28" s="6"/>
      <c r="AB28" s="3"/>
      <c r="AC28" s="3"/>
      <c r="AD28" s="3"/>
      <c r="AE28" s="3"/>
      <c r="AF28" s="3"/>
      <c r="AG28" s="3"/>
      <c r="AH28" s="3"/>
      <c r="AI28" s="3"/>
      <c r="AJ28" s="25"/>
      <c r="AK28" s="3"/>
      <c r="AL28" s="53"/>
      <c r="AM28" s="44">
        <f t="shared" si="3"/>
        <v>0</v>
      </c>
      <c r="AN28" s="9">
        <v>0</v>
      </c>
      <c r="AO28" s="9">
        <f t="shared" si="4"/>
        <v>216081.5</v>
      </c>
      <c r="AP28" s="49">
        <f>'[2]SEP 16'!$I$28</f>
        <v>4848.75</v>
      </c>
      <c r="AQ28" s="46">
        <f t="shared" si="12"/>
        <v>220930.25</v>
      </c>
      <c r="AS28" s="276">
        <f t="shared" si="5"/>
        <v>268</v>
      </c>
      <c r="AT28" s="5" t="str">
        <f t="shared" si="5"/>
        <v>SÁBADO</v>
      </c>
      <c r="AU28" s="8">
        <f t="shared" si="5"/>
        <v>42637</v>
      </c>
      <c r="AV28" s="69">
        <f t="shared" si="6"/>
        <v>8790</v>
      </c>
      <c r="AW28" s="69">
        <f t="shared" si="6"/>
        <v>11100</v>
      </c>
      <c r="AX28" s="69">
        <f t="shared" si="7"/>
        <v>3953</v>
      </c>
      <c r="AY28" s="69">
        <f t="shared" si="13"/>
        <v>0</v>
      </c>
      <c r="AZ28" s="157">
        <f t="shared" si="13"/>
        <v>3934</v>
      </c>
      <c r="BA28" s="159">
        <f t="shared" si="8"/>
        <v>27777</v>
      </c>
      <c r="BC28" s="309"/>
      <c r="BD28" s="313"/>
      <c r="BE28" s="135">
        <v>2167</v>
      </c>
      <c r="BF28" s="82">
        <f t="shared" si="36"/>
        <v>7584.5</v>
      </c>
      <c r="BG28" s="79">
        <v>401</v>
      </c>
      <c r="BH28" s="82">
        <f t="shared" si="14"/>
        <v>1403.5</v>
      </c>
      <c r="BI28" s="79">
        <v>6262</v>
      </c>
      <c r="BJ28" s="82">
        <f t="shared" si="15"/>
        <v>43834</v>
      </c>
      <c r="BK28" s="79">
        <v>31</v>
      </c>
      <c r="BL28" s="174">
        <v>29</v>
      </c>
      <c r="BM28" s="174">
        <v>28</v>
      </c>
      <c r="BN28" s="119">
        <f t="shared" si="9"/>
        <v>1886.5</v>
      </c>
      <c r="BO28" s="309"/>
      <c r="BP28" s="315"/>
      <c r="BQ28" s="99">
        <v>2147</v>
      </c>
      <c r="BR28" s="83">
        <f t="shared" si="16"/>
        <v>7514.5</v>
      </c>
      <c r="BS28" s="174">
        <v>305</v>
      </c>
      <c r="BT28" s="83">
        <f t="shared" si="17"/>
        <v>1067.5</v>
      </c>
      <c r="BU28" s="174">
        <v>7699</v>
      </c>
      <c r="BV28" s="83">
        <f t="shared" si="18"/>
        <v>53893</v>
      </c>
      <c r="BW28" s="174">
        <v>27</v>
      </c>
      <c r="BX28" s="174">
        <v>26</v>
      </c>
      <c r="BY28" s="174">
        <v>26</v>
      </c>
      <c r="BZ28" s="100">
        <f t="shared" si="10"/>
        <v>2402.8846153846152</v>
      </c>
      <c r="CA28" s="309"/>
      <c r="CB28" s="317"/>
      <c r="CC28" s="99">
        <v>1459</v>
      </c>
      <c r="CD28" s="74">
        <f t="shared" si="19"/>
        <v>4377</v>
      </c>
      <c r="CE28" s="174">
        <v>232</v>
      </c>
      <c r="CF28" s="74">
        <f t="shared" si="20"/>
        <v>696</v>
      </c>
      <c r="CG28" s="174">
        <v>3158</v>
      </c>
      <c r="CH28" s="74">
        <f t="shared" si="21"/>
        <v>18948</v>
      </c>
      <c r="CI28" s="174">
        <v>15</v>
      </c>
      <c r="CJ28" s="174">
        <v>12</v>
      </c>
      <c r="CK28" s="174">
        <v>12</v>
      </c>
      <c r="CL28" s="100">
        <f t="shared" si="22"/>
        <v>2001.75</v>
      </c>
      <c r="CM28" s="309"/>
      <c r="CN28" s="319"/>
      <c r="CO28" s="91"/>
      <c r="CP28" s="83">
        <f t="shared" si="23"/>
        <v>0</v>
      </c>
      <c r="CQ28" s="174"/>
      <c r="CR28" s="83">
        <f t="shared" si="24"/>
        <v>0</v>
      </c>
      <c r="CS28" s="174"/>
      <c r="CT28" s="83">
        <f t="shared" si="25"/>
        <v>0</v>
      </c>
      <c r="CU28" s="174"/>
      <c r="CV28" s="174"/>
      <c r="CW28" s="174"/>
      <c r="CX28" s="98" t="e">
        <f t="shared" si="26"/>
        <v>#DIV/0!</v>
      </c>
      <c r="CY28" s="309"/>
      <c r="CZ28" s="307"/>
      <c r="DA28" s="99">
        <v>595</v>
      </c>
      <c r="DB28" s="83">
        <f t="shared" si="27"/>
        <v>2082.5</v>
      </c>
      <c r="DC28" s="174">
        <v>116</v>
      </c>
      <c r="DD28" s="83">
        <f t="shared" si="28"/>
        <v>406</v>
      </c>
      <c r="DE28" s="174">
        <v>2648</v>
      </c>
      <c r="DF28" s="83">
        <f t="shared" si="29"/>
        <v>18536</v>
      </c>
      <c r="DG28" s="174">
        <v>13</v>
      </c>
      <c r="DH28" s="174">
        <v>11</v>
      </c>
      <c r="DI28" s="174">
        <v>11</v>
      </c>
      <c r="DJ28" s="100">
        <f t="shared" si="30"/>
        <v>1911.3181818181818</v>
      </c>
      <c r="DK28" s="309"/>
      <c r="DL28" s="311"/>
      <c r="DM28" s="102">
        <v>55</v>
      </c>
      <c r="DN28" s="74">
        <f t="shared" si="31"/>
        <v>206.25</v>
      </c>
      <c r="DO28" s="1">
        <v>134</v>
      </c>
      <c r="DP28" s="74">
        <f t="shared" si="32"/>
        <v>502.5</v>
      </c>
      <c r="DQ28" s="1">
        <v>303</v>
      </c>
      <c r="DR28" s="74">
        <f t="shared" si="33"/>
        <v>2272.5</v>
      </c>
      <c r="DS28" s="1">
        <v>3</v>
      </c>
      <c r="DT28" s="1">
        <v>3</v>
      </c>
      <c r="DU28" s="110">
        <f t="shared" si="34"/>
        <v>3</v>
      </c>
      <c r="DV28" s="108">
        <f t="shared" si="35"/>
        <v>993.75</v>
      </c>
    </row>
    <row r="29" spans="2:126" ht="19.5" thickBot="1" x14ac:dyDescent="0.35">
      <c r="B29" s="274">
        <v>269</v>
      </c>
      <c r="C29" s="38" t="s">
        <v>22</v>
      </c>
      <c r="D29" s="132">
        <f t="shared" si="11"/>
        <v>42638</v>
      </c>
      <c r="E29" s="144">
        <v>46235</v>
      </c>
      <c r="F29" s="144">
        <v>46907</v>
      </c>
      <c r="G29" s="2">
        <v>12564</v>
      </c>
      <c r="H29" s="170"/>
      <c r="I29" s="171">
        <v>6615</v>
      </c>
      <c r="J29" s="24">
        <f t="shared" si="0"/>
        <v>112321</v>
      </c>
      <c r="K29" s="7">
        <v>4715</v>
      </c>
      <c r="L29" s="7">
        <v>8479</v>
      </c>
      <c r="M29" s="23">
        <f t="shared" si="1"/>
        <v>125515</v>
      </c>
      <c r="N29" s="47"/>
      <c r="O29" s="48"/>
      <c r="P29" s="8">
        <f t="shared" si="2"/>
        <v>42638</v>
      </c>
      <c r="Q29" s="3">
        <v>0</v>
      </c>
      <c r="R29" s="3"/>
      <c r="S29" s="3"/>
      <c r="T29" s="3"/>
      <c r="U29" s="3"/>
      <c r="V29" s="3"/>
      <c r="W29" s="3"/>
      <c r="X29" s="3"/>
      <c r="Y29" s="3"/>
      <c r="Z29" s="3"/>
      <c r="AA29" s="6"/>
      <c r="AB29" s="3"/>
      <c r="AC29" s="3"/>
      <c r="AD29" s="3"/>
      <c r="AE29" s="3"/>
      <c r="AF29" s="3"/>
      <c r="AG29" s="3"/>
      <c r="AH29" s="3"/>
      <c r="AI29" s="3"/>
      <c r="AJ29" s="25"/>
      <c r="AK29" s="3"/>
      <c r="AL29" s="53"/>
      <c r="AM29" s="44">
        <f t="shared" si="3"/>
        <v>0</v>
      </c>
      <c r="AN29" s="9">
        <v>0</v>
      </c>
      <c r="AO29" s="9">
        <f t="shared" si="4"/>
        <v>125515</v>
      </c>
      <c r="AP29" s="49">
        <f>'[2]SEP 16'!$I$29</f>
        <v>3825</v>
      </c>
      <c r="AQ29" s="46">
        <f t="shared" si="12"/>
        <v>129340</v>
      </c>
      <c r="AS29" s="276">
        <f t="shared" si="5"/>
        <v>269</v>
      </c>
      <c r="AT29" s="5" t="str">
        <f t="shared" si="5"/>
        <v>DOMINGO</v>
      </c>
      <c r="AU29" s="8">
        <f t="shared" si="5"/>
        <v>42638</v>
      </c>
      <c r="AV29" s="69">
        <f t="shared" si="6"/>
        <v>6605</v>
      </c>
      <c r="AW29" s="69">
        <f t="shared" si="6"/>
        <v>6701</v>
      </c>
      <c r="AX29" s="69">
        <f t="shared" si="7"/>
        <v>2094</v>
      </c>
      <c r="AY29" s="69">
        <f t="shared" si="13"/>
        <v>0</v>
      </c>
      <c r="AZ29" s="157">
        <f t="shared" si="13"/>
        <v>945</v>
      </c>
      <c r="BA29" s="159">
        <f t="shared" si="8"/>
        <v>16345</v>
      </c>
      <c r="BC29" s="308" t="str">
        <f>C17</f>
        <v>MARTES</v>
      </c>
      <c r="BD29" s="312">
        <f>AU17</f>
        <v>42626</v>
      </c>
      <c r="BE29" s="135">
        <v>2184</v>
      </c>
      <c r="BF29" s="82">
        <f t="shared" si="36"/>
        <v>7644</v>
      </c>
      <c r="BG29" s="79">
        <v>302</v>
      </c>
      <c r="BH29" s="82">
        <f t="shared" si="14"/>
        <v>1057</v>
      </c>
      <c r="BI29" s="79">
        <v>6045</v>
      </c>
      <c r="BJ29" s="82">
        <f t="shared" si="15"/>
        <v>42315</v>
      </c>
      <c r="BK29" s="79"/>
      <c r="BL29" s="174">
        <v>26</v>
      </c>
      <c r="BM29" s="174">
        <v>27</v>
      </c>
      <c r="BN29" s="119">
        <f t="shared" si="9"/>
        <v>1889.4814814814815</v>
      </c>
      <c r="BO29" s="308" t="str">
        <f>BC29</f>
        <v>MARTES</v>
      </c>
      <c r="BP29" s="314">
        <f>BD29</f>
        <v>42626</v>
      </c>
      <c r="BQ29" s="99">
        <v>2374</v>
      </c>
      <c r="BR29" s="83">
        <f t="shared" si="16"/>
        <v>8309</v>
      </c>
      <c r="BS29" s="174">
        <v>200</v>
      </c>
      <c r="BT29" s="83">
        <f t="shared" si="17"/>
        <v>700</v>
      </c>
      <c r="BU29" s="174">
        <v>8100</v>
      </c>
      <c r="BV29" s="83">
        <f t="shared" si="18"/>
        <v>56700</v>
      </c>
      <c r="BW29" s="174"/>
      <c r="BX29" s="174">
        <v>32</v>
      </c>
      <c r="BY29" s="174">
        <v>32</v>
      </c>
      <c r="BZ29" s="100">
        <f t="shared" si="10"/>
        <v>2053.40625</v>
      </c>
      <c r="CA29" s="308" t="str">
        <f>BO29</f>
        <v>MARTES</v>
      </c>
      <c r="CB29" s="316">
        <f>BP29</f>
        <v>42626</v>
      </c>
      <c r="CC29" s="99">
        <v>1853</v>
      </c>
      <c r="CD29" s="74">
        <f t="shared" si="19"/>
        <v>5559</v>
      </c>
      <c r="CE29" s="174">
        <v>312</v>
      </c>
      <c r="CF29" s="74">
        <f t="shared" si="20"/>
        <v>936</v>
      </c>
      <c r="CG29" s="174">
        <v>4282</v>
      </c>
      <c r="CH29" s="74">
        <f t="shared" si="21"/>
        <v>25692</v>
      </c>
      <c r="CI29" s="174"/>
      <c r="CJ29" s="174">
        <v>19</v>
      </c>
      <c r="CK29" s="174">
        <v>19</v>
      </c>
      <c r="CL29" s="100">
        <f t="shared" si="22"/>
        <v>1694.0526315789473</v>
      </c>
      <c r="CM29" s="308" t="str">
        <f>CA29</f>
        <v>MARTES</v>
      </c>
      <c r="CN29" s="318">
        <f>CB29</f>
        <v>42626</v>
      </c>
      <c r="CO29" s="91"/>
      <c r="CP29" s="83">
        <f t="shared" si="23"/>
        <v>0</v>
      </c>
      <c r="CQ29" s="174"/>
      <c r="CR29" s="83">
        <f t="shared" si="24"/>
        <v>0</v>
      </c>
      <c r="CS29" s="174"/>
      <c r="CT29" s="83">
        <f t="shared" si="25"/>
        <v>0</v>
      </c>
      <c r="CU29" s="174"/>
      <c r="CV29" s="174"/>
      <c r="CW29" s="174"/>
      <c r="CX29" s="98" t="e">
        <f t="shared" si="26"/>
        <v>#DIV/0!</v>
      </c>
      <c r="CY29" s="308" t="str">
        <f>CM29</f>
        <v>MARTES</v>
      </c>
      <c r="CZ29" s="306">
        <f>CN29</f>
        <v>42626</v>
      </c>
      <c r="DA29" s="99">
        <v>771</v>
      </c>
      <c r="DB29" s="83">
        <f t="shared" si="27"/>
        <v>2698.5</v>
      </c>
      <c r="DC29" s="174">
        <v>39</v>
      </c>
      <c r="DD29" s="83">
        <f t="shared" si="28"/>
        <v>136.5</v>
      </c>
      <c r="DE29" s="174">
        <v>3118</v>
      </c>
      <c r="DF29" s="83">
        <f t="shared" si="29"/>
        <v>21826</v>
      </c>
      <c r="DG29" s="174"/>
      <c r="DH29" s="174">
        <v>12</v>
      </c>
      <c r="DI29" s="174">
        <v>12</v>
      </c>
      <c r="DJ29" s="100">
        <f t="shared" si="30"/>
        <v>2055.0833333333335</v>
      </c>
      <c r="DK29" s="308" t="str">
        <f>CY29</f>
        <v>MARTES</v>
      </c>
      <c r="DL29" s="310">
        <f>CZ29</f>
        <v>42626</v>
      </c>
      <c r="DM29" s="102">
        <v>38</v>
      </c>
      <c r="DN29" s="74">
        <f t="shared" si="31"/>
        <v>142.5</v>
      </c>
      <c r="DO29" s="1">
        <v>146</v>
      </c>
      <c r="DP29" s="74">
        <f t="shared" si="32"/>
        <v>547.5</v>
      </c>
      <c r="DQ29" s="1">
        <v>257</v>
      </c>
      <c r="DR29" s="74">
        <f t="shared" si="33"/>
        <v>1927.5</v>
      </c>
      <c r="DS29" s="1"/>
      <c r="DT29" s="1">
        <v>3</v>
      </c>
      <c r="DU29" s="110">
        <f t="shared" si="34"/>
        <v>3</v>
      </c>
      <c r="DV29" s="108">
        <f t="shared" si="35"/>
        <v>872.5</v>
      </c>
    </row>
    <row r="30" spans="2:126" ht="19.5" thickBot="1" x14ac:dyDescent="0.35">
      <c r="B30" s="274">
        <v>270</v>
      </c>
      <c r="C30" s="38" t="s">
        <v>24</v>
      </c>
      <c r="D30" s="132">
        <f t="shared" si="11"/>
        <v>42639</v>
      </c>
      <c r="E30" s="144">
        <v>80948</v>
      </c>
      <c r="F30" s="144">
        <v>104720</v>
      </c>
      <c r="G30" s="2">
        <v>36882</v>
      </c>
      <c r="H30" s="170"/>
      <c r="I30" s="171">
        <v>39935</v>
      </c>
      <c r="J30" s="24">
        <f t="shared" si="0"/>
        <v>262485</v>
      </c>
      <c r="K30" s="7">
        <v>5436.5</v>
      </c>
      <c r="L30" s="7">
        <v>43587.5</v>
      </c>
      <c r="M30" s="23">
        <f t="shared" si="1"/>
        <v>311509</v>
      </c>
      <c r="N30" s="47"/>
      <c r="O30" s="48"/>
      <c r="P30" s="8">
        <f t="shared" si="2"/>
        <v>42639</v>
      </c>
      <c r="Q30" s="3">
        <v>265050</v>
      </c>
      <c r="R30" s="3">
        <v>2574</v>
      </c>
      <c r="S30" s="3">
        <v>18878</v>
      </c>
      <c r="T30" s="3"/>
      <c r="U30" s="3"/>
      <c r="V30" s="3"/>
      <c r="W30" s="3">
        <v>58</v>
      </c>
      <c r="X30" s="3">
        <v>58</v>
      </c>
      <c r="Y30" s="3"/>
      <c r="Z30" s="3"/>
      <c r="AA30" s="6"/>
      <c r="AB30" s="3"/>
      <c r="AC30" s="3">
        <v>2100</v>
      </c>
      <c r="AD30" s="3"/>
      <c r="AE30" s="3"/>
      <c r="AF30" s="3"/>
      <c r="AG30" s="3"/>
      <c r="AH30" s="3"/>
      <c r="AI30" s="3"/>
      <c r="AJ30" s="25"/>
      <c r="AK30" s="3"/>
      <c r="AL30" s="53">
        <v>6036</v>
      </c>
      <c r="AM30" s="44">
        <f t="shared" si="3"/>
        <v>294754</v>
      </c>
      <c r="AN30" s="9">
        <v>0</v>
      </c>
      <c r="AO30" s="9">
        <f t="shared" si="4"/>
        <v>311509</v>
      </c>
      <c r="AP30" s="49">
        <f>'[2]SEP 16'!$I$30</f>
        <v>14967.5</v>
      </c>
      <c r="AQ30" s="46">
        <f t="shared" si="12"/>
        <v>621230.5</v>
      </c>
      <c r="AS30" s="276">
        <f t="shared" si="5"/>
        <v>270</v>
      </c>
      <c r="AT30" s="5" t="str">
        <f t="shared" si="5"/>
        <v>LUNES</v>
      </c>
      <c r="AU30" s="8">
        <f t="shared" si="5"/>
        <v>42639</v>
      </c>
      <c r="AV30" s="69">
        <f t="shared" si="6"/>
        <v>11564</v>
      </c>
      <c r="AW30" s="69">
        <f t="shared" si="6"/>
        <v>14960</v>
      </c>
      <c r="AX30" s="69">
        <f t="shared" si="7"/>
        <v>6147</v>
      </c>
      <c r="AY30" s="69">
        <f t="shared" si="13"/>
        <v>0</v>
      </c>
      <c r="AZ30" s="157">
        <f t="shared" si="13"/>
        <v>5705</v>
      </c>
      <c r="BA30" s="159">
        <f t="shared" si="8"/>
        <v>38376</v>
      </c>
      <c r="BC30" s="309"/>
      <c r="BD30" s="313"/>
      <c r="BE30" s="135">
        <v>2155</v>
      </c>
      <c r="BF30" s="82">
        <f t="shared" si="36"/>
        <v>7542.5</v>
      </c>
      <c r="BG30" s="79">
        <v>393</v>
      </c>
      <c r="BH30" s="82">
        <f t="shared" si="14"/>
        <v>1375.5</v>
      </c>
      <c r="BI30" s="79">
        <v>6333</v>
      </c>
      <c r="BJ30" s="82">
        <f t="shared" si="15"/>
        <v>44331</v>
      </c>
      <c r="BK30" s="79">
        <v>29</v>
      </c>
      <c r="BL30" s="174">
        <v>30</v>
      </c>
      <c r="BM30" s="174">
        <v>29</v>
      </c>
      <c r="BN30" s="119">
        <f t="shared" si="9"/>
        <v>1836.1724137931035</v>
      </c>
      <c r="BO30" s="309"/>
      <c r="BP30" s="315"/>
      <c r="BQ30" s="99">
        <v>1982</v>
      </c>
      <c r="BR30" s="83">
        <f t="shared" si="16"/>
        <v>6937</v>
      </c>
      <c r="BS30" s="174">
        <v>275</v>
      </c>
      <c r="BT30" s="83">
        <f t="shared" si="17"/>
        <v>962.5</v>
      </c>
      <c r="BU30" s="174">
        <v>7124</v>
      </c>
      <c r="BV30" s="83">
        <f t="shared" si="18"/>
        <v>49868</v>
      </c>
      <c r="BW30" s="174">
        <v>32</v>
      </c>
      <c r="BX30" s="174">
        <v>28</v>
      </c>
      <c r="BY30" s="174">
        <v>28</v>
      </c>
      <c r="BZ30" s="100">
        <f t="shared" si="10"/>
        <v>2063.125</v>
      </c>
      <c r="CA30" s="309"/>
      <c r="CB30" s="317"/>
      <c r="CC30" s="99">
        <v>1466</v>
      </c>
      <c r="CD30" s="74">
        <f t="shared" si="19"/>
        <v>4398</v>
      </c>
      <c r="CE30" s="174">
        <v>254</v>
      </c>
      <c r="CF30" s="74">
        <f t="shared" si="20"/>
        <v>762</v>
      </c>
      <c r="CG30" s="174">
        <v>3252</v>
      </c>
      <c r="CH30" s="74">
        <f t="shared" si="21"/>
        <v>19512</v>
      </c>
      <c r="CI30" s="174">
        <v>19</v>
      </c>
      <c r="CJ30" s="174">
        <v>13</v>
      </c>
      <c r="CK30" s="174">
        <v>14</v>
      </c>
      <c r="CL30" s="100">
        <f t="shared" si="22"/>
        <v>1762.2857142857142</v>
      </c>
      <c r="CM30" s="309"/>
      <c r="CN30" s="319"/>
      <c r="CO30" s="91"/>
      <c r="CP30" s="83">
        <f t="shared" si="23"/>
        <v>0</v>
      </c>
      <c r="CQ30" s="174"/>
      <c r="CR30" s="83">
        <f t="shared" si="24"/>
        <v>0</v>
      </c>
      <c r="CS30" s="174"/>
      <c r="CT30" s="83">
        <f t="shared" si="25"/>
        <v>0</v>
      </c>
      <c r="CU30" s="174"/>
      <c r="CV30" s="174"/>
      <c r="CW30" s="174"/>
      <c r="CX30" s="98" t="e">
        <f t="shared" si="26"/>
        <v>#DIV/0!</v>
      </c>
      <c r="CY30" s="309"/>
      <c r="CZ30" s="307"/>
      <c r="DA30" s="99">
        <v>696</v>
      </c>
      <c r="DB30" s="83">
        <f t="shared" si="27"/>
        <v>2436</v>
      </c>
      <c r="DC30" s="174">
        <v>81</v>
      </c>
      <c r="DD30" s="83">
        <f t="shared" si="28"/>
        <v>283.5</v>
      </c>
      <c r="DE30" s="174">
        <v>3004</v>
      </c>
      <c r="DF30" s="83">
        <f t="shared" si="29"/>
        <v>21028</v>
      </c>
      <c r="DG30" s="174">
        <v>12</v>
      </c>
      <c r="DH30" s="174">
        <v>11</v>
      </c>
      <c r="DI30" s="174">
        <v>11</v>
      </c>
      <c r="DJ30" s="100">
        <f t="shared" si="30"/>
        <v>2158.8636363636365</v>
      </c>
      <c r="DK30" s="309"/>
      <c r="DL30" s="311"/>
      <c r="DM30" s="102">
        <v>34</v>
      </c>
      <c r="DN30" s="74">
        <f t="shared" si="31"/>
        <v>127.5</v>
      </c>
      <c r="DO30" s="1">
        <v>72</v>
      </c>
      <c r="DP30" s="74">
        <f t="shared" si="32"/>
        <v>270</v>
      </c>
      <c r="DQ30" s="1">
        <v>196</v>
      </c>
      <c r="DR30" s="74">
        <f t="shared" si="33"/>
        <v>1470</v>
      </c>
      <c r="DS30" s="1">
        <v>3</v>
      </c>
      <c r="DT30" s="1">
        <v>2</v>
      </c>
      <c r="DU30" s="110">
        <f t="shared" si="34"/>
        <v>2</v>
      </c>
      <c r="DV30" s="108">
        <f t="shared" si="35"/>
        <v>933.75</v>
      </c>
    </row>
    <row r="31" spans="2:126" ht="19.5" thickBot="1" x14ac:dyDescent="0.35">
      <c r="B31" s="274">
        <v>271</v>
      </c>
      <c r="C31" s="38" t="s">
        <v>21</v>
      </c>
      <c r="D31" s="132">
        <f t="shared" si="11"/>
        <v>42640</v>
      </c>
      <c r="E31" s="144">
        <v>82523</v>
      </c>
      <c r="F31" s="144">
        <v>104636</v>
      </c>
      <c r="G31" s="2">
        <v>40278</v>
      </c>
      <c r="H31" s="170"/>
      <c r="I31" s="171">
        <v>40467</v>
      </c>
      <c r="J31" s="24">
        <f t="shared" si="0"/>
        <v>267904</v>
      </c>
      <c r="K31" s="7">
        <v>5793</v>
      </c>
      <c r="L31" s="7">
        <v>45760</v>
      </c>
      <c r="M31" s="23">
        <f t="shared" si="1"/>
        <v>319457</v>
      </c>
      <c r="N31" s="47"/>
      <c r="O31" s="48"/>
      <c r="P31" s="8">
        <f t="shared" si="2"/>
        <v>42640</v>
      </c>
      <c r="Q31" s="3">
        <v>433900</v>
      </c>
      <c r="R31" s="3">
        <v>2106</v>
      </c>
      <c r="S31" s="3">
        <v>35052</v>
      </c>
      <c r="T31" s="3"/>
      <c r="U31" s="3">
        <v>15041</v>
      </c>
      <c r="V31" s="3"/>
      <c r="W31" s="3">
        <v>232</v>
      </c>
      <c r="X31" s="3">
        <v>58</v>
      </c>
      <c r="Y31" s="3"/>
      <c r="Z31" s="3"/>
      <c r="AA31" s="6">
        <v>-324</v>
      </c>
      <c r="AB31" s="3"/>
      <c r="AC31" s="3">
        <v>1700</v>
      </c>
      <c r="AD31" s="3"/>
      <c r="AE31" s="3"/>
      <c r="AF31" s="3"/>
      <c r="AG31" s="3"/>
      <c r="AH31" s="3"/>
      <c r="AI31" s="3"/>
      <c r="AJ31" s="25"/>
      <c r="AK31" s="3"/>
      <c r="AL31" s="53"/>
      <c r="AM31" s="44">
        <f t="shared" si="3"/>
        <v>487765</v>
      </c>
      <c r="AN31" s="9">
        <v>16857.580000000002</v>
      </c>
      <c r="AO31" s="9">
        <f t="shared" si="4"/>
        <v>319457</v>
      </c>
      <c r="AP31" s="49">
        <f>'[2]SEP 16'!$I$31</f>
        <v>7766.25</v>
      </c>
      <c r="AQ31" s="46">
        <f t="shared" si="12"/>
        <v>831845.83000000007</v>
      </c>
      <c r="AS31" s="276">
        <f t="shared" si="5"/>
        <v>271</v>
      </c>
      <c r="AT31" s="5" t="str">
        <f t="shared" si="5"/>
        <v>MARTES</v>
      </c>
      <c r="AU31" s="8">
        <f t="shared" si="5"/>
        <v>42640</v>
      </c>
      <c r="AV31" s="69">
        <f t="shared" si="6"/>
        <v>11789</v>
      </c>
      <c r="AW31" s="69">
        <f t="shared" si="6"/>
        <v>14948</v>
      </c>
      <c r="AX31" s="69">
        <f t="shared" si="7"/>
        <v>6713</v>
      </c>
      <c r="AY31" s="69">
        <f t="shared" si="13"/>
        <v>0</v>
      </c>
      <c r="AZ31" s="157">
        <f t="shared" si="13"/>
        <v>5781</v>
      </c>
      <c r="BA31" s="159">
        <f t="shared" si="8"/>
        <v>39231</v>
      </c>
      <c r="BC31" s="308" t="str">
        <f>C18</f>
        <v>MIÉRCOLES</v>
      </c>
      <c r="BD31" s="312">
        <f>AU18</f>
        <v>42627</v>
      </c>
      <c r="BE31" s="135">
        <v>2038</v>
      </c>
      <c r="BF31" s="82">
        <f t="shared" si="36"/>
        <v>7133</v>
      </c>
      <c r="BG31" s="79">
        <v>222</v>
      </c>
      <c r="BH31" s="82">
        <f t="shared" si="14"/>
        <v>777</v>
      </c>
      <c r="BI31" s="79">
        <v>5265</v>
      </c>
      <c r="BJ31" s="82">
        <f t="shared" si="15"/>
        <v>36855</v>
      </c>
      <c r="BK31" s="79"/>
      <c r="BL31" s="174">
        <v>26</v>
      </c>
      <c r="BM31" s="174">
        <v>26</v>
      </c>
      <c r="BN31" s="119">
        <f t="shared" si="9"/>
        <v>1721.7307692307693</v>
      </c>
      <c r="BO31" s="308" t="str">
        <f>BC31</f>
        <v>MIÉRCOLES</v>
      </c>
      <c r="BP31" s="314">
        <f>BD31</f>
        <v>42627</v>
      </c>
      <c r="BQ31" s="99">
        <v>2466</v>
      </c>
      <c r="BR31" s="83">
        <f t="shared" si="16"/>
        <v>8631</v>
      </c>
      <c r="BS31" s="174">
        <v>246</v>
      </c>
      <c r="BT31" s="83">
        <f t="shared" si="17"/>
        <v>861</v>
      </c>
      <c r="BU31" s="174">
        <v>8283</v>
      </c>
      <c r="BV31" s="83">
        <f t="shared" si="18"/>
        <v>57981</v>
      </c>
      <c r="BW31" s="174"/>
      <c r="BX31" s="174">
        <v>31</v>
      </c>
      <c r="BY31" s="174">
        <v>32</v>
      </c>
      <c r="BZ31" s="100">
        <f t="shared" si="10"/>
        <v>2108.53125</v>
      </c>
      <c r="CA31" s="308" t="str">
        <f>BO31</f>
        <v>MIÉRCOLES</v>
      </c>
      <c r="CB31" s="316">
        <f>BP31</f>
        <v>42627</v>
      </c>
      <c r="CC31" s="99">
        <v>1879</v>
      </c>
      <c r="CD31" s="74">
        <f t="shared" si="19"/>
        <v>5637</v>
      </c>
      <c r="CE31" s="174">
        <v>217</v>
      </c>
      <c r="CF31" s="74">
        <f t="shared" si="20"/>
        <v>651</v>
      </c>
      <c r="CG31" s="174">
        <v>3970</v>
      </c>
      <c r="CH31" s="74">
        <f t="shared" si="21"/>
        <v>23820</v>
      </c>
      <c r="CI31" s="174"/>
      <c r="CJ31" s="174">
        <v>16</v>
      </c>
      <c r="CK31" s="174">
        <v>16</v>
      </c>
      <c r="CL31" s="100">
        <f t="shared" si="22"/>
        <v>1881.75</v>
      </c>
      <c r="CM31" s="308" t="str">
        <f>CA31</f>
        <v>MIÉRCOLES</v>
      </c>
      <c r="CN31" s="318">
        <f>CB31</f>
        <v>42627</v>
      </c>
      <c r="CO31" s="91"/>
      <c r="CP31" s="83">
        <f t="shared" si="23"/>
        <v>0</v>
      </c>
      <c r="CQ31" s="174"/>
      <c r="CR31" s="83">
        <f t="shared" si="24"/>
        <v>0</v>
      </c>
      <c r="CS31" s="174"/>
      <c r="CT31" s="83">
        <f t="shared" si="25"/>
        <v>0</v>
      </c>
      <c r="CU31" s="174"/>
      <c r="CV31" s="174"/>
      <c r="CW31" s="174"/>
      <c r="CX31" s="98" t="e">
        <f t="shared" si="26"/>
        <v>#DIV/0!</v>
      </c>
      <c r="CY31" s="308" t="str">
        <f>CM31</f>
        <v>MIÉRCOLES</v>
      </c>
      <c r="CZ31" s="306">
        <f>CN31</f>
        <v>42627</v>
      </c>
      <c r="DA31" s="99">
        <v>796</v>
      </c>
      <c r="DB31" s="83">
        <f t="shared" si="27"/>
        <v>2786</v>
      </c>
      <c r="DC31" s="174">
        <v>58</v>
      </c>
      <c r="DD31" s="83">
        <f t="shared" si="28"/>
        <v>203</v>
      </c>
      <c r="DE31" s="174">
        <v>2924</v>
      </c>
      <c r="DF31" s="83">
        <f t="shared" si="29"/>
        <v>20468</v>
      </c>
      <c r="DG31" s="174"/>
      <c r="DH31" s="174">
        <v>13</v>
      </c>
      <c r="DI31" s="174">
        <v>13</v>
      </c>
      <c r="DJ31" s="100">
        <f t="shared" si="30"/>
        <v>1804.3846153846155</v>
      </c>
      <c r="DK31" s="308" t="str">
        <f>CY31</f>
        <v>MIÉRCOLES</v>
      </c>
      <c r="DL31" s="310">
        <f>CZ31</f>
        <v>42627</v>
      </c>
      <c r="DM31" s="102">
        <v>17</v>
      </c>
      <c r="DN31" s="74">
        <f t="shared" si="31"/>
        <v>63.75</v>
      </c>
      <c r="DO31" s="1">
        <v>112</v>
      </c>
      <c r="DP31" s="74">
        <f t="shared" si="32"/>
        <v>420</v>
      </c>
      <c r="DQ31" s="1">
        <v>228</v>
      </c>
      <c r="DR31" s="74">
        <f t="shared" si="33"/>
        <v>1710</v>
      </c>
      <c r="DS31" s="1"/>
      <c r="DT31" s="1">
        <v>2</v>
      </c>
      <c r="DU31" s="110">
        <f t="shared" si="34"/>
        <v>2</v>
      </c>
      <c r="DV31" s="108">
        <f t="shared" si="35"/>
        <v>1096.875</v>
      </c>
    </row>
    <row r="32" spans="2:126" ht="19.5" thickBot="1" x14ac:dyDescent="0.35">
      <c r="B32" s="274">
        <v>272</v>
      </c>
      <c r="C32" s="38" t="s">
        <v>23</v>
      </c>
      <c r="D32" s="132">
        <f t="shared" si="11"/>
        <v>42641</v>
      </c>
      <c r="E32" s="144">
        <v>82474</v>
      </c>
      <c r="F32" s="144">
        <v>113141</v>
      </c>
      <c r="G32" s="2">
        <v>40800</v>
      </c>
      <c r="H32" s="170"/>
      <c r="I32" s="171">
        <v>42336</v>
      </c>
      <c r="J32" s="24">
        <f t="shared" si="0"/>
        <v>278751</v>
      </c>
      <c r="K32" s="7">
        <v>5726.5</v>
      </c>
      <c r="L32" s="7">
        <v>48283.5</v>
      </c>
      <c r="M32" s="23">
        <f t="shared" si="1"/>
        <v>332761</v>
      </c>
      <c r="N32" s="47"/>
      <c r="O32" s="48"/>
      <c r="P32" s="8">
        <f t="shared" si="2"/>
        <v>42641</v>
      </c>
      <c r="Q32" s="3">
        <v>578000</v>
      </c>
      <c r="R32" s="3">
        <v>2106</v>
      </c>
      <c r="S32" s="3">
        <v>35829</v>
      </c>
      <c r="T32" s="3"/>
      <c r="U32" s="3"/>
      <c r="V32" s="3"/>
      <c r="W32" s="3">
        <v>232</v>
      </c>
      <c r="X32" s="3"/>
      <c r="Y32" s="3"/>
      <c r="Z32" s="3"/>
      <c r="AA32" s="6">
        <v>-130</v>
      </c>
      <c r="AB32" s="3">
        <v>1750</v>
      </c>
      <c r="AC32" s="3">
        <v>9100</v>
      </c>
      <c r="AD32" s="3"/>
      <c r="AE32" s="3"/>
      <c r="AF32" s="3">
        <v>120</v>
      </c>
      <c r="AG32" s="3"/>
      <c r="AH32" s="3"/>
      <c r="AI32" s="3"/>
      <c r="AJ32" s="25">
        <v>6000</v>
      </c>
      <c r="AK32" s="3"/>
      <c r="AL32" s="53"/>
      <c r="AM32" s="44">
        <f t="shared" si="3"/>
        <v>633007</v>
      </c>
      <c r="AN32" s="9">
        <v>54643.5</v>
      </c>
      <c r="AO32" s="9">
        <f t="shared" si="4"/>
        <v>332761</v>
      </c>
      <c r="AP32" s="49">
        <f>'[2]SEP 16'!$I$32</f>
        <v>19757.5</v>
      </c>
      <c r="AQ32" s="46">
        <f t="shared" si="12"/>
        <v>1040169</v>
      </c>
      <c r="AS32" s="276">
        <f t="shared" si="5"/>
        <v>272</v>
      </c>
      <c r="AT32" s="5" t="str">
        <f t="shared" si="5"/>
        <v>MIÉRCOLES</v>
      </c>
      <c r="AU32" s="8">
        <f t="shared" si="5"/>
        <v>42641</v>
      </c>
      <c r="AV32" s="69">
        <f t="shared" ref="AV32:AW35" si="37">E32/7</f>
        <v>11782</v>
      </c>
      <c r="AW32" s="69">
        <f t="shared" si="37"/>
        <v>16163</v>
      </c>
      <c r="AX32" s="69">
        <f t="shared" si="7"/>
        <v>6800</v>
      </c>
      <c r="AY32" s="69">
        <f t="shared" si="13"/>
        <v>0</v>
      </c>
      <c r="AZ32" s="157">
        <f t="shared" si="13"/>
        <v>6048</v>
      </c>
      <c r="BA32" s="159">
        <f t="shared" si="8"/>
        <v>40793</v>
      </c>
      <c r="BC32" s="309"/>
      <c r="BD32" s="313"/>
      <c r="BE32" s="135">
        <v>2249</v>
      </c>
      <c r="BF32" s="82">
        <f t="shared" si="36"/>
        <v>7871.5</v>
      </c>
      <c r="BG32" s="79">
        <v>378</v>
      </c>
      <c r="BH32" s="82">
        <f t="shared" si="14"/>
        <v>1323</v>
      </c>
      <c r="BI32" s="79">
        <v>6430</v>
      </c>
      <c r="BJ32" s="82">
        <f t="shared" si="15"/>
        <v>45010</v>
      </c>
      <c r="BK32" s="79">
        <v>30</v>
      </c>
      <c r="BL32" s="174">
        <v>31</v>
      </c>
      <c r="BM32" s="174">
        <v>30</v>
      </c>
      <c r="BN32" s="119">
        <f t="shared" si="9"/>
        <v>1806.8166666666666</v>
      </c>
      <c r="BO32" s="309"/>
      <c r="BP32" s="315"/>
      <c r="BQ32" s="99">
        <v>2308</v>
      </c>
      <c r="BR32" s="83">
        <f t="shared" si="16"/>
        <v>8078</v>
      </c>
      <c r="BS32" s="174">
        <v>316</v>
      </c>
      <c r="BT32" s="83">
        <f t="shared" si="17"/>
        <v>1106</v>
      </c>
      <c r="BU32" s="174">
        <v>8287</v>
      </c>
      <c r="BV32" s="83">
        <f t="shared" si="18"/>
        <v>58009</v>
      </c>
      <c r="BW32" s="174">
        <v>32</v>
      </c>
      <c r="BX32" s="174">
        <v>31</v>
      </c>
      <c r="BY32" s="174">
        <v>30</v>
      </c>
      <c r="BZ32" s="100">
        <f t="shared" si="10"/>
        <v>2239.7666666666669</v>
      </c>
      <c r="CA32" s="309"/>
      <c r="CB32" s="317"/>
      <c r="CC32" s="99">
        <v>1599</v>
      </c>
      <c r="CD32" s="74">
        <f t="shared" si="19"/>
        <v>4797</v>
      </c>
      <c r="CE32" s="174">
        <v>181</v>
      </c>
      <c r="CF32" s="74">
        <f t="shared" si="20"/>
        <v>543</v>
      </c>
      <c r="CG32" s="174">
        <v>3281</v>
      </c>
      <c r="CH32" s="74">
        <f t="shared" si="21"/>
        <v>19686</v>
      </c>
      <c r="CI32" s="174">
        <v>19</v>
      </c>
      <c r="CJ32" s="174">
        <v>14</v>
      </c>
      <c r="CK32" s="174">
        <v>14</v>
      </c>
      <c r="CL32" s="100">
        <f t="shared" si="22"/>
        <v>1787.5714285714287</v>
      </c>
      <c r="CM32" s="309"/>
      <c r="CN32" s="319"/>
      <c r="CO32" s="91"/>
      <c r="CP32" s="83">
        <f t="shared" si="23"/>
        <v>0</v>
      </c>
      <c r="CQ32" s="174"/>
      <c r="CR32" s="83">
        <f t="shared" si="24"/>
        <v>0</v>
      </c>
      <c r="CS32" s="174"/>
      <c r="CT32" s="83">
        <f t="shared" si="25"/>
        <v>0</v>
      </c>
      <c r="CU32" s="174"/>
      <c r="CV32" s="174"/>
      <c r="CW32" s="174"/>
      <c r="CX32" s="98" t="e">
        <f t="shared" si="26"/>
        <v>#DIV/0!</v>
      </c>
      <c r="CY32" s="309"/>
      <c r="CZ32" s="307"/>
      <c r="DA32" s="99">
        <v>641</v>
      </c>
      <c r="DB32" s="83">
        <f t="shared" si="27"/>
        <v>2243.5</v>
      </c>
      <c r="DC32" s="174">
        <v>166</v>
      </c>
      <c r="DD32" s="83">
        <f t="shared" si="28"/>
        <v>581</v>
      </c>
      <c r="DE32" s="174">
        <v>2906</v>
      </c>
      <c r="DF32" s="83">
        <f t="shared" si="29"/>
        <v>20342</v>
      </c>
      <c r="DG32" s="174">
        <v>14</v>
      </c>
      <c r="DH32" s="174">
        <v>13</v>
      </c>
      <c r="DI32" s="174">
        <v>12</v>
      </c>
      <c r="DJ32" s="100">
        <f t="shared" si="30"/>
        <v>1930.5416666666667</v>
      </c>
      <c r="DK32" s="309"/>
      <c r="DL32" s="311"/>
      <c r="DM32" s="102">
        <v>43</v>
      </c>
      <c r="DN32" s="74">
        <f t="shared" si="31"/>
        <v>161.25</v>
      </c>
      <c r="DO32" s="1">
        <v>82</v>
      </c>
      <c r="DP32" s="74">
        <f t="shared" si="32"/>
        <v>307.5</v>
      </c>
      <c r="DQ32" s="1">
        <v>257</v>
      </c>
      <c r="DR32" s="74">
        <f t="shared" si="33"/>
        <v>1927.5</v>
      </c>
      <c r="DS32" s="1">
        <v>2</v>
      </c>
      <c r="DT32" s="1">
        <v>2</v>
      </c>
      <c r="DU32" s="110">
        <f t="shared" si="34"/>
        <v>2</v>
      </c>
      <c r="DV32" s="108">
        <f t="shared" si="35"/>
        <v>1198.125</v>
      </c>
    </row>
    <row r="33" spans="2:126" ht="19.5" thickBot="1" x14ac:dyDescent="0.35">
      <c r="B33" s="274">
        <v>273</v>
      </c>
      <c r="C33" s="38" t="s">
        <v>25</v>
      </c>
      <c r="D33" s="132">
        <f t="shared" si="11"/>
        <v>42642</v>
      </c>
      <c r="E33" s="144">
        <v>82117</v>
      </c>
      <c r="F33" s="144">
        <v>105406</v>
      </c>
      <c r="G33" s="2">
        <v>41430</v>
      </c>
      <c r="H33" s="170"/>
      <c r="I33" s="171">
        <v>42889</v>
      </c>
      <c r="J33" s="24">
        <f t="shared" si="0"/>
        <v>271842</v>
      </c>
      <c r="K33" s="7">
        <v>5393</v>
      </c>
      <c r="L33" s="7">
        <v>48560.5</v>
      </c>
      <c r="M33" s="23">
        <f t="shared" si="1"/>
        <v>325795.5</v>
      </c>
      <c r="N33" s="47"/>
      <c r="O33" s="48"/>
      <c r="P33" s="8">
        <f t="shared" si="2"/>
        <v>42642</v>
      </c>
      <c r="Q33" s="3">
        <v>1220790</v>
      </c>
      <c r="R33" s="3">
        <v>2691</v>
      </c>
      <c r="S33" s="3">
        <v>45463</v>
      </c>
      <c r="T33" s="3">
        <v>117</v>
      </c>
      <c r="U33" s="3">
        <v>15041</v>
      </c>
      <c r="V33" s="3"/>
      <c r="W33" s="3">
        <v>232</v>
      </c>
      <c r="X33" s="3">
        <v>116</v>
      </c>
      <c r="Y33" s="3"/>
      <c r="Z33" s="3"/>
      <c r="AA33" s="6">
        <v>-65400</v>
      </c>
      <c r="AB33" s="3">
        <v>350</v>
      </c>
      <c r="AC33" s="3">
        <v>80000</v>
      </c>
      <c r="AD33" s="3"/>
      <c r="AE33" s="3"/>
      <c r="AF33" s="3"/>
      <c r="AG33" s="3"/>
      <c r="AH33" s="3"/>
      <c r="AI33" s="3"/>
      <c r="AJ33" s="25">
        <v>12000</v>
      </c>
      <c r="AK33" s="3"/>
      <c r="AL33" s="53">
        <v>24144</v>
      </c>
      <c r="AM33" s="44">
        <f t="shared" si="3"/>
        <v>1335544</v>
      </c>
      <c r="AN33" s="9">
        <v>0</v>
      </c>
      <c r="AO33" s="9">
        <f t="shared" si="4"/>
        <v>325795.5</v>
      </c>
      <c r="AP33" s="49">
        <f>'[2]SEP 16'!$I$33</f>
        <v>69316.25</v>
      </c>
      <c r="AQ33" s="46">
        <f t="shared" si="12"/>
        <v>1730655.75</v>
      </c>
      <c r="AS33" s="276">
        <f t="shared" si="5"/>
        <v>273</v>
      </c>
      <c r="AT33" s="5" t="str">
        <f t="shared" si="5"/>
        <v>JUEVES</v>
      </c>
      <c r="AU33" s="8">
        <f t="shared" si="5"/>
        <v>42642</v>
      </c>
      <c r="AV33" s="69">
        <f t="shared" si="37"/>
        <v>11731</v>
      </c>
      <c r="AW33" s="69">
        <f t="shared" si="37"/>
        <v>15058</v>
      </c>
      <c r="AX33" s="69">
        <f t="shared" si="7"/>
        <v>6905</v>
      </c>
      <c r="AY33" s="69">
        <f t="shared" si="13"/>
        <v>0</v>
      </c>
      <c r="AZ33" s="157">
        <f t="shared" si="13"/>
        <v>6127</v>
      </c>
      <c r="BA33" s="159">
        <f t="shared" si="8"/>
        <v>39821</v>
      </c>
      <c r="BC33" s="308" t="str">
        <f>C19</f>
        <v>JUEVES</v>
      </c>
      <c r="BD33" s="312">
        <f>AU19</f>
        <v>42628</v>
      </c>
      <c r="BE33" s="135">
        <v>2254</v>
      </c>
      <c r="BF33" s="82">
        <f t="shared" si="36"/>
        <v>7889</v>
      </c>
      <c r="BG33" s="79">
        <v>339</v>
      </c>
      <c r="BH33" s="82">
        <f t="shared" si="14"/>
        <v>1186.5</v>
      </c>
      <c r="BI33" s="79">
        <v>5832</v>
      </c>
      <c r="BJ33" s="82">
        <f t="shared" si="15"/>
        <v>40824</v>
      </c>
      <c r="BK33" s="79"/>
      <c r="BL33" s="174">
        <v>28</v>
      </c>
      <c r="BM33" s="174">
        <v>29</v>
      </c>
      <c r="BN33" s="119">
        <f t="shared" si="9"/>
        <v>1720.6724137931035</v>
      </c>
      <c r="BO33" s="308" t="str">
        <f>BC33</f>
        <v>JUEVES</v>
      </c>
      <c r="BP33" s="314">
        <f>BD33</f>
        <v>42628</v>
      </c>
      <c r="BQ33" s="99">
        <v>2313</v>
      </c>
      <c r="BR33" s="83">
        <f t="shared" si="16"/>
        <v>8095.5</v>
      </c>
      <c r="BS33" s="174">
        <v>208</v>
      </c>
      <c r="BT33" s="83">
        <f>BS33*3.5</f>
        <v>728</v>
      </c>
      <c r="BU33" s="174">
        <v>7876</v>
      </c>
      <c r="BV33" s="83">
        <f>BU33*7</f>
        <v>55132</v>
      </c>
      <c r="BW33" s="174"/>
      <c r="BX33" s="174">
        <v>30</v>
      </c>
      <c r="BY33" s="174">
        <v>32</v>
      </c>
      <c r="BZ33" s="100">
        <f t="shared" si="10"/>
        <v>1998.609375</v>
      </c>
      <c r="CA33" s="308" t="str">
        <f>BO33</f>
        <v>JUEVES</v>
      </c>
      <c r="CB33" s="316">
        <f>BP33</f>
        <v>42628</v>
      </c>
      <c r="CC33" s="99">
        <v>1869</v>
      </c>
      <c r="CD33" s="74">
        <f t="shared" si="19"/>
        <v>5607</v>
      </c>
      <c r="CE33" s="174">
        <v>352</v>
      </c>
      <c r="CF33" s="74">
        <f t="shared" si="20"/>
        <v>1056</v>
      </c>
      <c r="CG33" s="174">
        <v>4128</v>
      </c>
      <c r="CH33" s="74">
        <f t="shared" si="21"/>
        <v>24768</v>
      </c>
      <c r="CI33" s="174"/>
      <c r="CJ33" s="174">
        <v>15</v>
      </c>
      <c r="CK33" s="174">
        <v>18</v>
      </c>
      <c r="CL33" s="100">
        <f t="shared" si="22"/>
        <v>1746.1666666666667</v>
      </c>
      <c r="CM33" s="308" t="str">
        <f>CA33</f>
        <v>JUEVES</v>
      </c>
      <c r="CN33" s="318">
        <f>CB33</f>
        <v>42628</v>
      </c>
      <c r="CO33" s="91"/>
      <c r="CP33" s="83">
        <f t="shared" si="23"/>
        <v>0</v>
      </c>
      <c r="CQ33" s="174"/>
      <c r="CR33" s="83">
        <f t="shared" si="24"/>
        <v>0</v>
      </c>
      <c r="CS33" s="174"/>
      <c r="CT33" s="83">
        <f t="shared" si="25"/>
        <v>0</v>
      </c>
      <c r="CU33" s="174"/>
      <c r="CV33" s="174"/>
      <c r="CW33" s="174"/>
      <c r="CX33" s="98" t="e">
        <f t="shared" si="26"/>
        <v>#DIV/0!</v>
      </c>
      <c r="CY33" s="308" t="str">
        <f>CM33</f>
        <v>JUEVES</v>
      </c>
      <c r="CZ33" s="306">
        <f>CN33</f>
        <v>42628</v>
      </c>
      <c r="DA33" s="99">
        <v>729</v>
      </c>
      <c r="DB33" s="83">
        <f t="shared" si="27"/>
        <v>2551.5</v>
      </c>
      <c r="DC33" s="174">
        <v>49</v>
      </c>
      <c r="DD33" s="83">
        <f t="shared" si="28"/>
        <v>171.5</v>
      </c>
      <c r="DE33" s="174">
        <v>2826</v>
      </c>
      <c r="DF33" s="83">
        <f t="shared" si="29"/>
        <v>19782</v>
      </c>
      <c r="DG33" s="174"/>
      <c r="DH33" s="174">
        <v>14</v>
      </c>
      <c r="DI33" s="174">
        <v>14</v>
      </c>
      <c r="DJ33" s="100">
        <f t="shared" si="30"/>
        <v>1607.5</v>
      </c>
      <c r="DK33" s="308" t="str">
        <f>CY33</f>
        <v>JUEVES</v>
      </c>
      <c r="DL33" s="310">
        <f>CZ33</f>
        <v>42628</v>
      </c>
      <c r="DM33" s="102">
        <v>37</v>
      </c>
      <c r="DN33" s="74">
        <f t="shared" si="31"/>
        <v>138.75</v>
      </c>
      <c r="DO33" s="1">
        <v>160</v>
      </c>
      <c r="DP33" s="74">
        <f t="shared" si="32"/>
        <v>600</v>
      </c>
      <c r="DQ33" s="1">
        <v>258</v>
      </c>
      <c r="DR33" s="74">
        <f t="shared" si="33"/>
        <v>1935</v>
      </c>
      <c r="DS33" s="1"/>
      <c r="DT33" s="1">
        <v>2</v>
      </c>
      <c r="DU33" s="110">
        <f t="shared" si="34"/>
        <v>2</v>
      </c>
      <c r="DV33" s="108">
        <f t="shared" si="35"/>
        <v>1336.875</v>
      </c>
    </row>
    <row r="34" spans="2:126" ht="19.5" thickBot="1" x14ac:dyDescent="0.35">
      <c r="B34" s="274">
        <v>274</v>
      </c>
      <c r="C34" s="38" t="s">
        <v>26</v>
      </c>
      <c r="D34" s="132">
        <f t="shared" si="11"/>
        <v>42643</v>
      </c>
      <c r="E34" s="144">
        <v>63553</v>
      </c>
      <c r="F34" s="144">
        <v>86506</v>
      </c>
      <c r="G34" s="2">
        <v>32712</v>
      </c>
      <c r="H34" s="170"/>
      <c r="I34" s="171">
        <v>33005</v>
      </c>
      <c r="J34" s="24">
        <f t="shared" si="0"/>
        <v>215776</v>
      </c>
      <c r="K34" s="7">
        <v>6569</v>
      </c>
      <c r="L34" s="7">
        <v>34556.5</v>
      </c>
      <c r="M34" s="23">
        <f t="shared" si="1"/>
        <v>256901.5</v>
      </c>
      <c r="N34" s="47"/>
      <c r="O34" s="48"/>
      <c r="P34" s="8">
        <f t="shared" si="2"/>
        <v>42643</v>
      </c>
      <c r="Q34" s="3">
        <v>0</v>
      </c>
      <c r="R34" s="3"/>
      <c r="S34" s="3"/>
      <c r="T34" s="3"/>
      <c r="U34" s="3"/>
      <c r="V34" s="3"/>
      <c r="W34" s="3"/>
      <c r="X34" s="3"/>
      <c r="Y34" s="3"/>
      <c r="Z34" s="3"/>
      <c r="AA34" s="6"/>
      <c r="AB34" s="3"/>
      <c r="AC34" s="3"/>
      <c r="AD34" s="3"/>
      <c r="AE34" s="3"/>
      <c r="AF34" s="3"/>
      <c r="AG34" s="3"/>
      <c r="AH34" s="3"/>
      <c r="AI34" s="3"/>
      <c r="AJ34" s="25"/>
      <c r="AK34" s="3"/>
      <c r="AL34" s="53"/>
      <c r="AM34" s="44">
        <f t="shared" si="3"/>
        <v>0</v>
      </c>
      <c r="AN34" s="9">
        <v>0</v>
      </c>
      <c r="AO34" s="9">
        <f t="shared" si="4"/>
        <v>256901.5</v>
      </c>
      <c r="AP34" s="49">
        <f>'[2]SEP 16'!$I$34</f>
        <v>27157.5</v>
      </c>
      <c r="AQ34" s="162">
        <f t="shared" si="12"/>
        <v>284059</v>
      </c>
      <c r="AS34" s="276">
        <f t="shared" ref="AS34:AU35" si="38">B34</f>
        <v>274</v>
      </c>
      <c r="AT34" s="5" t="str">
        <f t="shared" si="38"/>
        <v>VIERNES</v>
      </c>
      <c r="AU34" s="8">
        <f t="shared" si="38"/>
        <v>42643</v>
      </c>
      <c r="AV34" s="69">
        <f t="shared" si="37"/>
        <v>9079</v>
      </c>
      <c r="AW34" s="69">
        <f t="shared" si="37"/>
        <v>12358</v>
      </c>
      <c r="AX34" s="69">
        <f t="shared" si="7"/>
        <v>5452</v>
      </c>
      <c r="AY34" s="69">
        <f t="shared" si="13"/>
        <v>0</v>
      </c>
      <c r="AZ34" s="157">
        <f t="shared" si="13"/>
        <v>4715</v>
      </c>
      <c r="BA34" s="159">
        <f t="shared" si="8"/>
        <v>31604</v>
      </c>
      <c r="BC34" s="309"/>
      <c r="BD34" s="313"/>
      <c r="BE34" s="135">
        <v>1906</v>
      </c>
      <c r="BF34" s="82">
        <f t="shared" si="36"/>
        <v>6671</v>
      </c>
      <c r="BG34" s="79">
        <v>434</v>
      </c>
      <c r="BH34" s="82">
        <f t="shared" si="14"/>
        <v>1519</v>
      </c>
      <c r="BI34" s="79">
        <v>6187</v>
      </c>
      <c r="BJ34" s="82">
        <f t="shared" si="15"/>
        <v>43309</v>
      </c>
      <c r="BK34" s="79">
        <v>32</v>
      </c>
      <c r="BL34" s="174">
        <v>30</v>
      </c>
      <c r="BM34" s="174">
        <v>29</v>
      </c>
      <c r="BN34" s="119">
        <f t="shared" si="9"/>
        <v>1775.8275862068965</v>
      </c>
      <c r="BO34" s="309"/>
      <c r="BP34" s="315"/>
      <c r="BQ34" s="99">
        <v>1915</v>
      </c>
      <c r="BR34" s="83">
        <f t="shared" si="16"/>
        <v>6702.5</v>
      </c>
      <c r="BS34" s="174">
        <v>339</v>
      </c>
      <c r="BT34" s="83">
        <f>BS34*3.5</f>
        <v>1186.5</v>
      </c>
      <c r="BU34" s="174">
        <v>7856</v>
      </c>
      <c r="BV34" s="83">
        <f>BU34*7</f>
        <v>54992</v>
      </c>
      <c r="BW34" s="174">
        <v>31</v>
      </c>
      <c r="BX34" s="174">
        <v>28</v>
      </c>
      <c r="BY34" s="174">
        <v>27</v>
      </c>
      <c r="BZ34" s="100">
        <f t="shared" si="10"/>
        <v>2328.9259259259261</v>
      </c>
      <c r="CA34" s="309"/>
      <c r="CB34" s="317"/>
      <c r="CC34" s="99">
        <v>1155</v>
      </c>
      <c r="CD34" s="74">
        <f t="shared" si="19"/>
        <v>3465</v>
      </c>
      <c r="CE34" s="174">
        <v>162</v>
      </c>
      <c r="CF34" s="74">
        <f t="shared" si="20"/>
        <v>486</v>
      </c>
      <c r="CG34" s="174">
        <v>2780</v>
      </c>
      <c r="CH34" s="74">
        <f t="shared" si="21"/>
        <v>16680</v>
      </c>
      <c r="CI34" s="174">
        <v>19</v>
      </c>
      <c r="CJ34" s="174">
        <v>11</v>
      </c>
      <c r="CK34" s="174">
        <v>12</v>
      </c>
      <c r="CL34" s="100">
        <f t="shared" si="22"/>
        <v>1719.25</v>
      </c>
      <c r="CM34" s="309"/>
      <c r="CN34" s="319"/>
      <c r="CO34" s="91"/>
      <c r="CP34" s="83">
        <f t="shared" si="23"/>
        <v>0</v>
      </c>
      <c r="CQ34" s="174"/>
      <c r="CR34" s="83">
        <f t="shared" si="24"/>
        <v>0</v>
      </c>
      <c r="CS34" s="174"/>
      <c r="CT34" s="83">
        <f t="shared" si="25"/>
        <v>0</v>
      </c>
      <c r="CU34" s="174"/>
      <c r="CV34" s="174"/>
      <c r="CW34" s="174"/>
      <c r="CX34" s="98" t="e">
        <f t="shared" si="26"/>
        <v>#DIV/0!</v>
      </c>
      <c r="CY34" s="309"/>
      <c r="CZ34" s="307"/>
      <c r="DA34" s="99">
        <v>565</v>
      </c>
      <c r="DB34" s="83">
        <f t="shared" si="27"/>
        <v>1977.5</v>
      </c>
      <c r="DC34" s="174">
        <v>93</v>
      </c>
      <c r="DD34" s="83">
        <f t="shared" si="28"/>
        <v>325.5</v>
      </c>
      <c r="DE34" s="174">
        <v>2529</v>
      </c>
      <c r="DF34" s="83">
        <f t="shared" si="29"/>
        <v>17703</v>
      </c>
      <c r="DG34" s="174">
        <v>14</v>
      </c>
      <c r="DH34" s="174">
        <v>12</v>
      </c>
      <c r="DI34" s="174">
        <v>12</v>
      </c>
      <c r="DJ34" s="100">
        <f t="shared" si="30"/>
        <v>1667.1666666666667</v>
      </c>
      <c r="DK34" s="309"/>
      <c r="DL34" s="311"/>
      <c r="DM34" s="102">
        <v>24</v>
      </c>
      <c r="DN34" s="74">
        <f t="shared" si="31"/>
        <v>90</v>
      </c>
      <c r="DO34" s="1">
        <v>88</v>
      </c>
      <c r="DP34" s="74">
        <f t="shared" si="32"/>
        <v>330</v>
      </c>
      <c r="DQ34" s="1">
        <v>189</v>
      </c>
      <c r="DR34" s="74">
        <f t="shared" si="33"/>
        <v>1417.5</v>
      </c>
      <c r="DS34" s="1">
        <v>2</v>
      </c>
      <c r="DT34" s="1">
        <v>2</v>
      </c>
      <c r="DU34" s="110">
        <f t="shared" si="34"/>
        <v>2</v>
      </c>
      <c r="DV34" s="108">
        <f t="shared" si="35"/>
        <v>918.75</v>
      </c>
    </row>
    <row r="35" spans="2:126" ht="19.5" thickBot="1" x14ac:dyDescent="0.35">
      <c r="B35" s="274"/>
      <c r="C35" s="38"/>
      <c r="D35" s="132"/>
      <c r="E35" s="145"/>
      <c r="F35" s="145"/>
      <c r="G35" s="28"/>
      <c r="H35" s="172"/>
      <c r="I35" s="173"/>
      <c r="J35" s="24">
        <f t="shared" si="0"/>
        <v>0</v>
      </c>
      <c r="K35" s="22"/>
      <c r="L35" s="22"/>
      <c r="M35" s="23">
        <f t="shared" si="1"/>
        <v>0</v>
      </c>
      <c r="N35" s="47"/>
      <c r="O35" s="48"/>
      <c r="P35" s="8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31"/>
      <c r="AK35" s="56"/>
      <c r="AL35" s="54"/>
      <c r="AM35" s="44">
        <f t="shared" si="3"/>
        <v>0</v>
      </c>
      <c r="AN35" s="45"/>
      <c r="AO35" s="9">
        <f t="shared" si="4"/>
        <v>0</v>
      </c>
      <c r="AP35" s="49">
        <f>'[2]SEP 16'!$I$35</f>
        <v>0</v>
      </c>
      <c r="AQ35" s="60">
        <f t="shared" si="12"/>
        <v>0</v>
      </c>
      <c r="AS35" s="276">
        <f t="shared" si="38"/>
        <v>0</v>
      </c>
      <c r="AT35" s="5">
        <f t="shared" si="38"/>
        <v>0</v>
      </c>
      <c r="AU35" s="8"/>
      <c r="AV35" s="69">
        <f t="shared" si="37"/>
        <v>0</v>
      </c>
      <c r="AW35" s="69">
        <f t="shared" si="37"/>
        <v>0</v>
      </c>
      <c r="AX35" s="69">
        <f t="shared" si="7"/>
        <v>0</v>
      </c>
      <c r="AY35" s="69">
        <f>H35/7</f>
        <v>0</v>
      </c>
      <c r="AZ35" s="157">
        <f>I35/7</f>
        <v>0</v>
      </c>
      <c r="BA35" s="160">
        <f t="shared" si="8"/>
        <v>0</v>
      </c>
      <c r="BC35" s="308" t="str">
        <f>C20</f>
        <v>VIERNES</v>
      </c>
      <c r="BD35" s="312">
        <f>AU20</f>
        <v>42629</v>
      </c>
      <c r="BE35" s="135">
        <v>446</v>
      </c>
      <c r="BF35" s="82">
        <f t="shared" si="36"/>
        <v>1561</v>
      </c>
      <c r="BG35" s="79">
        <v>159</v>
      </c>
      <c r="BH35" s="82">
        <f t="shared" si="14"/>
        <v>556.5</v>
      </c>
      <c r="BI35" s="79">
        <v>2162</v>
      </c>
      <c r="BJ35" s="82">
        <f t="shared" si="15"/>
        <v>15134</v>
      </c>
      <c r="BK35" s="79"/>
      <c r="BL35" s="174">
        <v>13</v>
      </c>
      <c r="BM35" s="174">
        <v>19</v>
      </c>
      <c r="BN35" s="119">
        <f t="shared" si="9"/>
        <v>907.97368421052636</v>
      </c>
      <c r="BO35" s="308" t="str">
        <f>BC35</f>
        <v>VIERNES</v>
      </c>
      <c r="BP35" s="314">
        <f>BD35</f>
        <v>42629</v>
      </c>
      <c r="BQ35" s="99">
        <v>486</v>
      </c>
      <c r="BR35" s="83">
        <f t="shared" si="16"/>
        <v>1701</v>
      </c>
      <c r="BS35" s="174">
        <v>227</v>
      </c>
      <c r="BT35" s="83">
        <f t="shared" ref="BT35:BT67" si="39">BS35*3.5</f>
        <v>794.5</v>
      </c>
      <c r="BU35" s="174">
        <v>3865</v>
      </c>
      <c r="BV35" s="83">
        <f t="shared" ref="BV35:BV67" si="40">BU35*7</f>
        <v>27055</v>
      </c>
      <c r="BW35" s="174"/>
      <c r="BX35" s="174">
        <v>16</v>
      </c>
      <c r="BY35" s="174">
        <v>19</v>
      </c>
      <c r="BZ35" s="100">
        <f t="shared" si="10"/>
        <v>1555.2894736842106</v>
      </c>
      <c r="CA35" s="308" t="str">
        <f>BO35</f>
        <v>VIERNES</v>
      </c>
      <c r="CB35" s="316">
        <f>BP35</f>
        <v>42629</v>
      </c>
      <c r="CC35" s="99">
        <v>269</v>
      </c>
      <c r="CD35" s="74">
        <f t="shared" si="19"/>
        <v>807</v>
      </c>
      <c r="CE35" s="174">
        <v>139</v>
      </c>
      <c r="CF35" s="74">
        <f t="shared" si="20"/>
        <v>417</v>
      </c>
      <c r="CG35" s="174">
        <v>1536</v>
      </c>
      <c r="CH35" s="74">
        <f t="shared" si="21"/>
        <v>9216</v>
      </c>
      <c r="CI35" s="174"/>
      <c r="CJ35" s="174">
        <v>10</v>
      </c>
      <c r="CK35" s="174">
        <v>11</v>
      </c>
      <c r="CL35" s="100">
        <f t="shared" si="22"/>
        <v>949.09090909090912</v>
      </c>
      <c r="CM35" s="308" t="str">
        <f>CA35</f>
        <v>VIERNES</v>
      </c>
      <c r="CN35" s="318">
        <f>CB35</f>
        <v>42629</v>
      </c>
      <c r="CO35" s="91"/>
      <c r="CP35" s="83">
        <f t="shared" si="23"/>
        <v>0</v>
      </c>
      <c r="CQ35" s="174"/>
      <c r="CR35" s="83">
        <f t="shared" si="24"/>
        <v>0</v>
      </c>
      <c r="CS35" s="174"/>
      <c r="CT35" s="83">
        <f t="shared" si="25"/>
        <v>0</v>
      </c>
      <c r="CU35" s="174"/>
      <c r="CV35" s="174"/>
      <c r="CW35" s="174"/>
      <c r="CX35" s="98" t="e">
        <f t="shared" si="26"/>
        <v>#DIV/0!</v>
      </c>
      <c r="CY35" s="308" t="str">
        <f>CM35</f>
        <v>VIERNES</v>
      </c>
      <c r="CZ35" s="306">
        <f>CN35</f>
        <v>42629</v>
      </c>
      <c r="DA35" s="99">
        <v>109</v>
      </c>
      <c r="DB35" s="83">
        <f t="shared" si="27"/>
        <v>381.5</v>
      </c>
      <c r="DC35" s="174">
        <v>83</v>
      </c>
      <c r="DD35" s="83">
        <f t="shared" si="28"/>
        <v>290.5</v>
      </c>
      <c r="DE35" s="174">
        <v>979</v>
      </c>
      <c r="DF35" s="83">
        <f t="shared" si="29"/>
        <v>6853</v>
      </c>
      <c r="DG35" s="174"/>
      <c r="DH35" s="174">
        <v>7</v>
      </c>
      <c r="DI35" s="174">
        <v>11</v>
      </c>
      <c r="DJ35" s="100">
        <f t="shared" si="30"/>
        <v>684.09090909090912</v>
      </c>
      <c r="DK35" s="308" t="str">
        <f>CY35</f>
        <v>VIERNES</v>
      </c>
      <c r="DL35" s="310">
        <f>CZ35</f>
        <v>42629</v>
      </c>
      <c r="DM35" s="102">
        <v>21</v>
      </c>
      <c r="DN35" s="74">
        <f t="shared" si="31"/>
        <v>78.75</v>
      </c>
      <c r="DO35" s="1">
        <v>38</v>
      </c>
      <c r="DP35" s="74">
        <f t="shared" si="32"/>
        <v>142.5</v>
      </c>
      <c r="DQ35" s="1">
        <v>211</v>
      </c>
      <c r="DR35" s="74">
        <f t="shared" si="33"/>
        <v>1582.5</v>
      </c>
      <c r="DS35" s="1"/>
      <c r="DT35" s="1">
        <v>2</v>
      </c>
      <c r="DU35" s="110">
        <f t="shared" si="34"/>
        <v>2</v>
      </c>
      <c r="DV35" s="108">
        <f t="shared" si="35"/>
        <v>901.875</v>
      </c>
    </row>
    <row r="36" spans="2:126" ht="21.75" thickBot="1" x14ac:dyDescent="0.4">
      <c r="B36" s="15"/>
      <c r="C36" s="15"/>
      <c r="D36" s="249" t="s">
        <v>140</v>
      </c>
      <c r="E36" s="259">
        <f t="shared" ref="E36:M36" si="41">SUM(E5:E35)</f>
        <v>2190447</v>
      </c>
      <c r="F36" s="260">
        <f t="shared" si="41"/>
        <v>2843722</v>
      </c>
      <c r="G36" s="261">
        <f t="shared" si="41"/>
        <v>1059960</v>
      </c>
      <c r="H36" s="262">
        <f t="shared" si="41"/>
        <v>0</v>
      </c>
      <c r="I36" s="263">
        <f t="shared" si="41"/>
        <v>1029896</v>
      </c>
      <c r="J36" s="264">
        <f t="shared" si="41"/>
        <v>7124025</v>
      </c>
      <c r="K36" s="279">
        <f t="shared" si="41"/>
        <v>178002.5</v>
      </c>
      <c r="L36" s="280">
        <f t="shared" si="41"/>
        <v>1045496.5</v>
      </c>
      <c r="M36" s="265">
        <f t="shared" si="41"/>
        <v>8347524</v>
      </c>
      <c r="N36" s="21"/>
      <c r="P36" s="13"/>
      <c r="Q36" s="282">
        <f t="shared" ref="Q36:AP36" si="42">SUM(Q5:Q35)</f>
        <v>3965140</v>
      </c>
      <c r="R36" s="283">
        <f t="shared" si="42"/>
        <v>39312</v>
      </c>
      <c r="S36" s="283">
        <f t="shared" si="42"/>
        <v>243011</v>
      </c>
      <c r="T36" s="283">
        <f t="shared" si="42"/>
        <v>468</v>
      </c>
      <c r="U36" s="283">
        <f t="shared" si="42"/>
        <v>120328</v>
      </c>
      <c r="V36" s="283">
        <f t="shared" si="42"/>
        <v>6036</v>
      </c>
      <c r="W36" s="283">
        <f t="shared" si="42"/>
        <v>3074</v>
      </c>
      <c r="X36" s="283">
        <f t="shared" si="42"/>
        <v>2088</v>
      </c>
      <c r="Y36" s="283">
        <f t="shared" si="42"/>
        <v>54324</v>
      </c>
      <c r="Z36" s="283">
        <f t="shared" si="42"/>
        <v>0</v>
      </c>
      <c r="AA36" s="284">
        <f t="shared" si="42"/>
        <v>-65854</v>
      </c>
      <c r="AB36" s="283">
        <f t="shared" si="42"/>
        <v>7000</v>
      </c>
      <c r="AC36" s="283">
        <f t="shared" si="42"/>
        <v>117300</v>
      </c>
      <c r="AD36" s="283">
        <f t="shared" si="42"/>
        <v>0</v>
      </c>
      <c r="AE36" s="283">
        <f t="shared" si="42"/>
        <v>0</v>
      </c>
      <c r="AF36" s="283">
        <f t="shared" si="42"/>
        <v>120</v>
      </c>
      <c r="AG36" s="283">
        <f t="shared" si="42"/>
        <v>0</v>
      </c>
      <c r="AH36" s="283">
        <f t="shared" si="42"/>
        <v>0</v>
      </c>
      <c r="AI36" s="283">
        <f t="shared" si="42"/>
        <v>0</v>
      </c>
      <c r="AJ36" s="283">
        <f t="shared" si="42"/>
        <v>48000</v>
      </c>
      <c r="AK36" s="283">
        <f t="shared" si="42"/>
        <v>0</v>
      </c>
      <c r="AL36" s="285">
        <f t="shared" si="42"/>
        <v>482880</v>
      </c>
      <c r="AM36" s="251">
        <f t="shared" si="42"/>
        <v>5023227</v>
      </c>
      <c r="AN36" s="246">
        <f t="shared" si="42"/>
        <v>81541.08</v>
      </c>
      <c r="AO36" s="250">
        <f t="shared" si="42"/>
        <v>8347524</v>
      </c>
      <c r="AP36" s="257">
        <f t="shared" si="42"/>
        <v>299588.75</v>
      </c>
      <c r="AQ36" s="252">
        <f>SUM(AQ5:AQ35)</f>
        <v>13751880.83</v>
      </c>
      <c r="AS36" s="133"/>
      <c r="AT36" s="13"/>
      <c r="AU36" s="13"/>
      <c r="AV36" s="14"/>
      <c r="AW36" s="14"/>
      <c r="AX36" s="14"/>
      <c r="AY36" s="14"/>
      <c r="AZ36" s="14"/>
      <c r="BA36" s="134"/>
      <c r="BC36" s="309"/>
      <c r="BD36" s="313"/>
      <c r="BE36" s="135">
        <v>587</v>
      </c>
      <c r="BF36" s="82">
        <f t="shared" si="36"/>
        <v>2054.5</v>
      </c>
      <c r="BG36" s="79">
        <v>334</v>
      </c>
      <c r="BH36" s="82">
        <f t="shared" si="14"/>
        <v>1169</v>
      </c>
      <c r="BI36" s="79">
        <v>3479</v>
      </c>
      <c r="BJ36" s="82">
        <f t="shared" si="15"/>
        <v>24353</v>
      </c>
      <c r="BK36" s="79">
        <v>18</v>
      </c>
      <c r="BL36" s="69">
        <v>18</v>
      </c>
      <c r="BM36" s="69">
        <v>18</v>
      </c>
      <c r="BN36" s="119">
        <f t="shared" si="9"/>
        <v>1532.0277777777778</v>
      </c>
      <c r="BO36" s="309"/>
      <c r="BP36" s="315"/>
      <c r="BQ36" s="107">
        <v>604</v>
      </c>
      <c r="BR36" s="83">
        <f t="shared" si="16"/>
        <v>2114</v>
      </c>
      <c r="BS36" s="174">
        <v>299</v>
      </c>
      <c r="BT36" s="83">
        <f t="shared" si="39"/>
        <v>1046.5</v>
      </c>
      <c r="BU36" s="174">
        <v>4429</v>
      </c>
      <c r="BV36" s="83">
        <f t="shared" si="40"/>
        <v>31003</v>
      </c>
      <c r="BW36" s="174">
        <v>24</v>
      </c>
      <c r="BX36" s="174">
        <v>19</v>
      </c>
      <c r="BY36" s="174">
        <v>18</v>
      </c>
      <c r="BZ36" s="100">
        <f t="shared" si="10"/>
        <v>1897.9722222222222</v>
      </c>
      <c r="CA36" s="309"/>
      <c r="CB36" s="317"/>
      <c r="CC36" s="99">
        <v>306</v>
      </c>
      <c r="CD36" s="74">
        <f t="shared" si="19"/>
        <v>918</v>
      </c>
      <c r="CE36" s="174">
        <v>157</v>
      </c>
      <c r="CF36" s="74">
        <f t="shared" si="20"/>
        <v>471</v>
      </c>
      <c r="CG36" s="174">
        <v>1607</v>
      </c>
      <c r="CH36" s="74">
        <f t="shared" si="21"/>
        <v>9642</v>
      </c>
      <c r="CI36" s="174">
        <v>11</v>
      </c>
      <c r="CJ36" s="174">
        <v>9</v>
      </c>
      <c r="CK36" s="174">
        <v>11</v>
      </c>
      <c r="CL36" s="100">
        <f t="shared" si="22"/>
        <v>1002.8181818181819</v>
      </c>
      <c r="CM36" s="309"/>
      <c r="CN36" s="319"/>
      <c r="CO36" s="91"/>
      <c r="CP36" s="83">
        <f t="shared" si="23"/>
        <v>0</v>
      </c>
      <c r="CQ36" s="174"/>
      <c r="CR36" s="83">
        <f t="shared" si="24"/>
        <v>0</v>
      </c>
      <c r="CS36" s="174"/>
      <c r="CT36" s="83">
        <f t="shared" si="25"/>
        <v>0</v>
      </c>
      <c r="CU36" s="174"/>
      <c r="CV36" s="174"/>
      <c r="CW36" s="174"/>
      <c r="CX36" s="98" t="e">
        <f t="shared" si="26"/>
        <v>#DIV/0!</v>
      </c>
      <c r="CY36" s="309"/>
      <c r="CZ36" s="307"/>
      <c r="DA36" s="99">
        <v>155</v>
      </c>
      <c r="DB36" s="83">
        <f t="shared" si="27"/>
        <v>542.5</v>
      </c>
      <c r="DC36" s="174">
        <v>69</v>
      </c>
      <c r="DD36" s="83">
        <f t="shared" si="28"/>
        <v>241.5</v>
      </c>
      <c r="DE36" s="174">
        <v>1290</v>
      </c>
      <c r="DF36" s="83">
        <f t="shared" si="29"/>
        <v>9030</v>
      </c>
      <c r="DG36" s="174">
        <v>9</v>
      </c>
      <c r="DH36" s="174">
        <v>9</v>
      </c>
      <c r="DI36" s="174">
        <v>11</v>
      </c>
      <c r="DJ36" s="100">
        <f t="shared" si="30"/>
        <v>892.18181818181813</v>
      </c>
      <c r="DK36" s="309"/>
      <c r="DL36" s="311"/>
      <c r="DM36" s="102">
        <v>4</v>
      </c>
      <c r="DN36" s="74">
        <f t="shared" si="31"/>
        <v>15</v>
      </c>
      <c r="DO36" s="1">
        <v>42</v>
      </c>
      <c r="DP36" s="74">
        <f t="shared" si="32"/>
        <v>157.5</v>
      </c>
      <c r="DQ36" s="1">
        <v>218</v>
      </c>
      <c r="DR36" s="74">
        <f t="shared" si="33"/>
        <v>1635</v>
      </c>
      <c r="DS36" s="1">
        <v>2</v>
      </c>
      <c r="DT36" s="1">
        <v>2</v>
      </c>
      <c r="DU36" s="110">
        <f t="shared" si="34"/>
        <v>2</v>
      </c>
      <c r="DV36" s="108">
        <f t="shared" si="35"/>
        <v>903.75</v>
      </c>
    </row>
    <row r="37" spans="2:126" ht="20.25" thickTop="1" thickBot="1" x14ac:dyDescent="0.3">
      <c r="G37" s="51">
        <f>E36+F36+G36</f>
        <v>6094129</v>
      </c>
      <c r="I37" s="51">
        <f>H36+I36</f>
        <v>1029896</v>
      </c>
      <c r="J37" s="258">
        <f>J36-(BA49+BA50)</f>
        <v>0</v>
      </c>
      <c r="K37" s="258">
        <f>K36-(BA53+BA54)</f>
        <v>0</v>
      </c>
      <c r="L37" s="258">
        <f>L36-(BA51+BA52)</f>
        <v>0</v>
      </c>
      <c r="M37" s="258">
        <f>M36-BA55</f>
        <v>0</v>
      </c>
      <c r="AN37" s="59">
        <f>AN36-AN38</f>
        <v>60683.5</v>
      </c>
      <c r="AO37" s="214">
        <f>AO36-M36</f>
        <v>0</v>
      </c>
      <c r="AP37" s="214">
        <f>AP36-'[2]SEP 16'!$I$36</f>
        <v>0</v>
      </c>
      <c r="AQ37" s="214">
        <f>AQ36-(AM36+AN36+AO36+AP36)</f>
        <v>0</v>
      </c>
      <c r="AS37" s="334" t="s">
        <v>86</v>
      </c>
      <c r="AT37" s="335"/>
      <c r="AU37" s="335"/>
      <c r="AV37" s="215"/>
      <c r="AW37" s="215"/>
      <c r="AX37" s="215">
        <f>SUM(AX5:AX35)</f>
        <v>176660</v>
      </c>
      <c r="AY37" s="215"/>
      <c r="AZ37" s="216"/>
      <c r="BA37" s="217">
        <f>SUM(AV37:AZ37)</f>
        <v>176660</v>
      </c>
      <c r="BC37" s="308" t="str">
        <f>C21</f>
        <v>SÁBADO</v>
      </c>
      <c r="BD37" s="312">
        <f>AU21</f>
        <v>42630</v>
      </c>
      <c r="BE37" s="135">
        <v>685</v>
      </c>
      <c r="BF37" s="82">
        <f t="shared" si="36"/>
        <v>2397.5</v>
      </c>
      <c r="BG37" s="79">
        <v>313</v>
      </c>
      <c r="BH37" s="82">
        <f t="shared" si="14"/>
        <v>1095.5</v>
      </c>
      <c r="BI37" s="79">
        <v>3577</v>
      </c>
      <c r="BJ37" s="82">
        <f t="shared" si="15"/>
        <v>25039</v>
      </c>
      <c r="BK37" s="79"/>
      <c r="BL37" s="174">
        <v>20</v>
      </c>
      <c r="BM37" s="174">
        <v>20</v>
      </c>
      <c r="BN37" s="119">
        <f t="shared" si="9"/>
        <v>1426.6</v>
      </c>
      <c r="BO37" s="308" t="str">
        <f>BC37</f>
        <v>SÁBADO</v>
      </c>
      <c r="BP37" s="314">
        <f>BD37</f>
        <v>42630</v>
      </c>
      <c r="BQ37" s="99">
        <v>783</v>
      </c>
      <c r="BR37" s="83">
        <f t="shared" si="16"/>
        <v>2740.5</v>
      </c>
      <c r="BS37" s="174">
        <v>209</v>
      </c>
      <c r="BT37" s="83">
        <f t="shared" si="39"/>
        <v>731.5</v>
      </c>
      <c r="BU37" s="174">
        <v>5085</v>
      </c>
      <c r="BV37" s="83">
        <f t="shared" si="40"/>
        <v>35595</v>
      </c>
      <c r="BW37" s="174"/>
      <c r="BX37" s="174">
        <v>18</v>
      </c>
      <c r="BY37" s="174">
        <v>19</v>
      </c>
      <c r="BZ37" s="100">
        <f t="shared" si="10"/>
        <v>2056.1578947368421</v>
      </c>
      <c r="CA37" s="308" t="str">
        <f>BO37</f>
        <v>SÁBADO</v>
      </c>
      <c r="CB37" s="316">
        <f>BP37</f>
        <v>42630</v>
      </c>
      <c r="CC37" s="99">
        <v>350</v>
      </c>
      <c r="CD37" s="74">
        <f t="shared" si="19"/>
        <v>1050</v>
      </c>
      <c r="CE37" s="174">
        <v>213</v>
      </c>
      <c r="CF37" s="74">
        <f t="shared" si="20"/>
        <v>639</v>
      </c>
      <c r="CG37" s="174">
        <v>2150</v>
      </c>
      <c r="CH37" s="74">
        <f t="shared" si="21"/>
        <v>12900</v>
      </c>
      <c r="CI37" s="174"/>
      <c r="CJ37" s="174">
        <v>10</v>
      </c>
      <c r="CK37" s="174">
        <v>11</v>
      </c>
      <c r="CL37" s="100">
        <f t="shared" si="22"/>
        <v>1326.2727272727273</v>
      </c>
      <c r="CM37" s="308" t="str">
        <f>CA37</f>
        <v>SÁBADO</v>
      </c>
      <c r="CN37" s="318">
        <f>CB37</f>
        <v>42630</v>
      </c>
      <c r="CO37" s="91"/>
      <c r="CP37" s="83">
        <f t="shared" si="23"/>
        <v>0</v>
      </c>
      <c r="CQ37" s="174"/>
      <c r="CR37" s="83">
        <f t="shared" si="24"/>
        <v>0</v>
      </c>
      <c r="CS37" s="174"/>
      <c r="CT37" s="83">
        <f t="shared" si="25"/>
        <v>0</v>
      </c>
      <c r="CU37" s="174"/>
      <c r="CV37" s="174"/>
      <c r="CW37" s="174"/>
      <c r="CX37" s="98" t="e">
        <f t="shared" si="26"/>
        <v>#DIV/0!</v>
      </c>
      <c r="CY37" s="308" t="str">
        <f>CM37</f>
        <v>SÁBADO</v>
      </c>
      <c r="CZ37" s="306">
        <f>CN37</f>
        <v>42630</v>
      </c>
      <c r="DA37" s="99">
        <v>328</v>
      </c>
      <c r="DB37" s="83">
        <f t="shared" si="27"/>
        <v>1148</v>
      </c>
      <c r="DC37" s="174">
        <v>38</v>
      </c>
      <c r="DD37" s="83">
        <f t="shared" si="28"/>
        <v>133</v>
      </c>
      <c r="DE37" s="174">
        <v>1777</v>
      </c>
      <c r="DF37" s="83">
        <f t="shared" si="29"/>
        <v>12439</v>
      </c>
      <c r="DG37" s="174"/>
      <c r="DH37" s="174">
        <v>11</v>
      </c>
      <c r="DI37" s="174">
        <v>11</v>
      </c>
      <c r="DJ37" s="100">
        <f t="shared" si="30"/>
        <v>1247.2727272727273</v>
      </c>
      <c r="DK37" s="308" t="str">
        <f>CY37</f>
        <v>SÁBADO</v>
      </c>
      <c r="DL37" s="310">
        <f>CZ37</f>
        <v>42630</v>
      </c>
      <c r="DM37" s="102">
        <v>5</v>
      </c>
      <c r="DN37" s="74">
        <f t="shared" si="31"/>
        <v>18.75</v>
      </c>
      <c r="DO37" s="1">
        <v>40</v>
      </c>
      <c r="DP37" s="74">
        <f t="shared" si="32"/>
        <v>150</v>
      </c>
      <c r="DQ37" s="1">
        <v>101</v>
      </c>
      <c r="DR37" s="74">
        <f t="shared" si="33"/>
        <v>757.5</v>
      </c>
      <c r="DS37" s="1"/>
      <c r="DT37" s="1">
        <v>1</v>
      </c>
      <c r="DU37" s="110">
        <f t="shared" si="34"/>
        <v>1</v>
      </c>
      <c r="DV37" s="108">
        <f t="shared" si="35"/>
        <v>926.25</v>
      </c>
    </row>
    <row r="38" spans="2:126" ht="20.25" thickTop="1" thickBot="1" x14ac:dyDescent="0.3">
      <c r="AG38" s="336"/>
      <c r="AH38" s="336"/>
      <c r="AI38" s="336"/>
      <c r="AJ38" s="336"/>
      <c r="AK38" s="336"/>
      <c r="AL38" s="336"/>
      <c r="AM38" s="300" t="s">
        <v>77</v>
      </c>
      <c r="AN38" s="301">
        <f>[3]SEP!$I$40</f>
        <v>20857.580000000002</v>
      </c>
      <c r="AP38" s="266" t="s">
        <v>141</v>
      </c>
      <c r="AQ38" s="248">
        <f>AQ36-AP36</f>
        <v>13452292.08</v>
      </c>
      <c r="AS38" s="152" t="s">
        <v>79</v>
      </c>
      <c r="AT38" s="150"/>
      <c r="AU38" s="150"/>
      <c r="AV38" s="151">
        <f>SUM(AV5:AV37)</f>
        <v>312921</v>
      </c>
      <c r="AW38" s="151">
        <f>SUM(AW5:AW37)</f>
        <v>406246</v>
      </c>
      <c r="AX38" s="151"/>
      <c r="AY38" s="151">
        <f>SUM(AY5:AY37)</f>
        <v>0</v>
      </c>
      <c r="AZ38" s="151">
        <f>SUM(AZ5:AZ37)</f>
        <v>147128</v>
      </c>
      <c r="BA38" s="164">
        <f t="shared" ref="BA38:BA42" si="43">SUM(AV38:AZ38)</f>
        <v>866295</v>
      </c>
      <c r="BC38" s="309"/>
      <c r="BD38" s="313"/>
      <c r="BE38" s="135">
        <v>579</v>
      </c>
      <c r="BF38" s="82">
        <f t="shared" si="36"/>
        <v>2026.5</v>
      </c>
      <c r="BG38" s="79">
        <v>400</v>
      </c>
      <c r="BH38" s="82">
        <f t="shared" si="14"/>
        <v>1400</v>
      </c>
      <c r="BI38" s="79">
        <v>3561</v>
      </c>
      <c r="BJ38" s="82">
        <f t="shared" si="15"/>
        <v>24927</v>
      </c>
      <c r="BK38" s="79">
        <v>21</v>
      </c>
      <c r="BL38" s="174">
        <v>17</v>
      </c>
      <c r="BM38" s="174">
        <v>20</v>
      </c>
      <c r="BN38" s="119">
        <f t="shared" si="9"/>
        <v>1417.675</v>
      </c>
      <c r="BO38" s="309"/>
      <c r="BP38" s="315"/>
      <c r="BQ38" s="99">
        <v>707</v>
      </c>
      <c r="BR38" s="83">
        <f t="shared" si="16"/>
        <v>2474.5</v>
      </c>
      <c r="BS38" s="174">
        <v>302</v>
      </c>
      <c r="BT38" s="83">
        <f t="shared" si="39"/>
        <v>1057</v>
      </c>
      <c r="BU38" s="174">
        <v>4766</v>
      </c>
      <c r="BV38" s="83">
        <f t="shared" si="40"/>
        <v>33362</v>
      </c>
      <c r="BW38" s="174">
        <v>20</v>
      </c>
      <c r="BX38" s="174">
        <v>18</v>
      </c>
      <c r="BY38" s="174">
        <v>18</v>
      </c>
      <c r="BZ38" s="100">
        <f t="shared" si="10"/>
        <v>2049.6388888888887</v>
      </c>
      <c r="CA38" s="309"/>
      <c r="CB38" s="317"/>
      <c r="CC38" s="99">
        <v>375</v>
      </c>
      <c r="CD38" s="74">
        <f t="shared" si="19"/>
        <v>1125</v>
      </c>
      <c r="CE38" s="174">
        <v>166</v>
      </c>
      <c r="CF38" s="74">
        <f t="shared" si="20"/>
        <v>498</v>
      </c>
      <c r="CG38" s="174">
        <v>1658</v>
      </c>
      <c r="CH38" s="74">
        <f t="shared" si="21"/>
        <v>9948</v>
      </c>
      <c r="CI38" s="174">
        <v>13</v>
      </c>
      <c r="CJ38" s="174">
        <v>8</v>
      </c>
      <c r="CK38" s="174">
        <v>11</v>
      </c>
      <c r="CL38" s="100">
        <f t="shared" si="22"/>
        <v>1051.909090909091</v>
      </c>
      <c r="CM38" s="309"/>
      <c r="CN38" s="319"/>
      <c r="CO38" s="91"/>
      <c r="CP38" s="83">
        <f t="shared" si="23"/>
        <v>0</v>
      </c>
      <c r="CQ38" s="174"/>
      <c r="CR38" s="83">
        <f t="shared" si="24"/>
        <v>0</v>
      </c>
      <c r="CS38" s="174"/>
      <c r="CT38" s="83">
        <f t="shared" si="25"/>
        <v>0</v>
      </c>
      <c r="CU38" s="174"/>
      <c r="CV38" s="174"/>
      <c r="CW38" s="174"/>
      <c r="CX38" s="98" t="e">
        <f t="shared" si="26"/>
        <v>#DIV/0!</v>
      </c>
      <c r="CY38" s="309"/>
      <c r="CZ38" s="307"/>
      <c r="DA38" s="99">
        <v>288</v>
      </c>
      <c r="DB38" s="83">
        <f t="shared" si="27"/>
        <v>1008</v>
      </c>
      <c r="DC38" s="174">
        <v>99</v>
      </c>
      <c r="DD38" s="83">
        <f t="shared" si="28"/>
        <v>346.5</v>
      </c>
      <c r="DE38" s="174">
        <v>1992</v>
      </c>
      <c r="DF38" s="83">
        <f t="shared" si="29"/>
        <v>13944</v>
      </c>
      <c r="DG38" s="174">
        <v>12</v>
      </c>
      <c r="DH38" s="174">
        <v>9</v>
      </c>
      <c r="DI38" s="174">
        <v>11</v>
      </c>
      <c r="DJ38" s="100">
        <f t="shared" si="30"/>
        <v>1390.7727272727273</v>
      </c>
      <c r="DK38" s="309"/>
      <c r="DL38" s="311"/>
      <c r="DM38" s="102">
        <v>11</v>
      </c>
      <c r="DN38" s="74">
        <f t="shared" si="31"/>
        <v>41.25</v>
      </c>
      <c r="DO38" s="1">
        <v>24</v>
      </c>
      <c r="DP38" s="74">
        <f t="shared" si="32"/>
        <v>90</v>
      </c>
      <c r="DQ38" s="1">
        <v>166</v>
      </c>
      <c r="DR38" s="74">
        <f t="shared" si="33"/>
        <v>1245</v>
      </c>
      <c r="DS38" s="1">
        <v>2</v>
      </c>
      <c r="DT38" s="1">
        <v>2</v>
      </c>
      <c r="DU38" s="110">
        <f t="shared" si="34"/>
        <v>2</v>
      </c>
      <c r="DV38" s="108">
        <f t="shared" si="35"/>
        <v>688.125</v>
      </c>
    </row>
    <row r="39" spans="2:126" ht="19.5" thickBot="1" x14ac:dyDescent="0.3">
      <c r="F39">
        <f>F37*70</f>
        <v>0</v>
      </c>
      <c r="G39">
        <f>G37*630</f>
        <v>3839301270</v>
      </c>
      <c r="H39">
        <f>H5+H11+H12+H18+H19+H25+H26+H32+H33</f>
        <v>0</v>
      </c>
      <c r="I39">
        <f>I5+I11+I12+I18+I19+I25+I26+I32+I33</f>
        <v>380485</v>
      </c>
      <c r="J39">
        <f>SUM(H39:I39)</f>
        <v>380485</v>
      </c>
      <c r="K39">
        <f>K5+K11+K12+K18+K19+K25+K26+K32+K33</f>
        <v>53970.5</v>
      </c>
      <c r="L39">
        <f>L5+L11+L12+L18+L19+L25+L26+L32+L33</f>
        <v>420805.5</v>
      </c>
      <c r="AS39" s="334" t="s">
        <v>87</v>
      </c>
      <c r="AT39" s="335"/>
      <c r="AU39" s="335"/>
      <c r="AV39" s="215"/>
      <c r="AW39" s="215"/>
      <c r="AX39" s="215">
        <f>'[4]SEP 16'!$D$37</f>
        <v>71251</v>
      </c>
      <c r="AY39" s="215"/>
      <c r="AZ39" s="216"/>
      <c r="BA39" s="217">
        <f t="shared" si="43"/>
        <v>71251</v>
      </c>
      <c r="BC39" s="308" t="str">
        <f>C22</f>
        <v>DOMINGO</v>
      </c>
      <c r="BD39" s="312">
        <f>AU22</f>
        <v>42631</v>
      </c>
      <c r="BE39" s="135">
        <v>384</v>
      </c>
      <c r="BF39" s="82">
        <f t="shared" si="36"/>
        <v>1344</v>
      </c>
      <c r="BG39" s="79">
        <v>206</v>
      </c>
      <c r="BH39" s="82">
        <f t="shared" si="14"/>
        <v>721</v>
      </c>
      <c r="BI39" s="79">
        <v>2254</v>
      </c>
      <c r="BJ39" s="82">
        <f t="shared" si="15"/>
        <v>15778</v>
      </c>
      <c r="BK39" s="79"/>
      <c r="BL39" s="174">
        <v>14</v>
      </c>
      <c r="BM39" s="174">
        <v>18</v>
      </c>
      <c r="BN39" s="119">
        <f t="shared" si="9"/>
        <v>991.27777777777783</v>
      </c>
      <c r="BO39" s="308" t="str">
        <f>BC39</f>
        <v>DOMINGO</v>
      </c>
      <c r="BP39" s="314">
        <f>BD39</f>
        <v>42631</v>
      </c>
      <c r="BQ39" s="99">
        <v>310</v>
      </c>
      <c r="BR39" s="83">
        <f t="shared" si="16"/>
        <v>1085</v>
      </c>
      <c r="BS39" s="174">
        <v>142</v>
      </c>
      <c r="BT39" s="83">
        <f t="shared" si="39"/>
        <v>497</v>
      </c>
      <c r="BU39" s="174">
        <v>2540</v>
      </c>
      <c r="BV39" s="83">
        <f t="shared" si="40"/>
        <v>17780</v>
      </c>
      <c r="BW39" s="174"/>
      <c r="BX39" s="174">
        <v>15</v>
      </c>
      <c r="BY39" s="174">
        <v>17</v>
      </c>
      <c r="BZ39" s="100">
        <f t="shared" si="10"/>
        <v>1138.9411764705883</v>
      </c>
      <c r="CA39" s="308" t="str">
        <f>BO39</f>
        <v>DOMINGO</v>
      </c>
      <c r="CB39" s="316">
        <f>BP39</f>
        <v>42631</v>
      </c>
      <c r="CC39" s="99">
        <v>195</v>
      </c>
      <c r="CD39" s="74">
        <f t="shared" si="19"/>
        <v>585</v>
      </c>
      <c r="CE39" s="174">
        <v>144</v>
      </c>
      <c r="CF39" s="74">
        <f t="shared" si="20"/>
        <v>432</v>
      </c>
      <c r="CG39" s="174">
        <v>1432</v>
      </c>
      <c r="CH39" s="74">
        <f t="shared" si="21"/>
        <v>8592</v>
      </c>
      <c r="CI39" s="174"/>
      <c r="CJ39" s="174">
        <v>10</v>
      </c>
      <c r="CK39" s="174">
        <v>8</v>
      </c>
      <c r="CL39" s="100">
        <f t="shared" si="22"/>
        <v>1201.125</v>
      </c>
      <c r="CM39" s="308" t="str">
        <f>CA39</f>
        <v>DOMINGO</v>
      </c>
      <c r="CN39" s="318">
        <f>CB39</f>
        <v>42631</v>
      </c>
      <c r="CO39" s="91"/>
      <c r="CP39" s="83">
        <f t="shared" si="23"/>
        <v>0</v>
      </c>
      <c r="CQ39" s="174"/>
      <c r="CR39" s="83">
        <f t="shared" si="24"/>
        <v>0</v>
      </c>
      <c r="CS39" s="174"/>
      <c r="CT39" s="83">
        <f t="shared" si="25"/>
        <v>0</v>
      </c>
      <c r="CU39" s="174"/>
      <c r="CV39" s="174"/>
      <c r="CW39" s="174"/>
      <c r="CX39" s="98" t="e">
        <f t="shared" si="26"/>
        <v>#DIV/0!</v>
      </c>
      <c r="CY39" s="308" t="str">
        <f>CM39</f>
        <v>DOMINGO</v>
      </c>
      <c r="CZ39" s="306">
        <f>CN39</f>
        <v>42631</v>
      </c>
      <c r="DA39" s="99"/>
      <c r="DB39" s="83">
        <f t="shared" si="27"/>
        <v>0</v>
      </c>
      <c r="DC39" s="174"/>
      <c r="DD39" s="83">
        <f t="shared" si="28"/>
        <v>0</v>
      </c>
      <c r="DE39" s="174"/>
      <c r="DF39" s="83">
        <f t="shared" si="29"/>
        <v>0</v>
      </c>
      <c r="DG39" s="174"/>
      <c r="DH39" s="174"/>
      <c r="DI39" s="174">
        <v>0</v>
      </c>
      <c r="DJ39" s="100" t="e">
        <f t="shared" si="30"/>
        <v>#DIV/0!</v>
      </c>
      <c r="DK39" s="308" t="str">
        <f>CY39</f>
        <v>DOMINGO</v>
      </c>
      <c r="DL39" s="310">
        <f>CZ39</f>
        <v>42631</v>
      </c>
      <c r="DM39" s="102">
        <v>0</v>
      </c>
      <c r="DN39" s="74">
        <f t="shared" si="31"/>
        <v>0</v>
      </c>
      <c r="DO39" s="1">
        <v>18</v>
      </c>
      <c r="DP39" s="74">
        <f t="shared" si="32"/>
        <v>67.5</v>
      </c>
      <c r="DQ39" s="1">
        <v>105</v>
      </c>
      <c r="DR39" s="74">
        <f t="shared" si="33"/>
        <v>787.5</v>
      </c>
      <c r="DS39" s="1"/>
      <c r="DT39" s="1">
        <v>1</v>
      </c>
      <c r="DU39" s="110">
        <f t="shared" si="34"/>
        <v>1</v>
      </c>
      <c r="DV39" s="108">
        <f t="shared" si="35"/>
        <v>855</v>
      </c>
    </row>
    <row r="40" spans="2:126" ht="19.5" thickBot="1" x14ac:dyDescent="0.3">
      <c r="M40">
        <f>'AGO 16'!M36/'SEP 16'!M36</f>
        <v>1.03218918567949</v>
      </c>
      <c r="AS40" s="152" t="s">
        <v>80</v>
      </c>
      <c r="AT40" s="153"/>
      <c r="AU40" s="153"/>
      <c r="AV40" s="151">
        <f>'[4]SEP 16'!$B$37</f>
        <v>100515</v>
      </c>
      <c r="AW40" s="151">
        <f>'[4]SEP 16'!$C$37</f>
        <v>103353</v>
      </c>
      <c r="AX40" s="151"/>
      <c r="AY40" s="151">
        <f>'[4]JUL 16'!$E$37</f>
        <v>0</v>
      </c>
      <c r="AZ40" s="151">
        <f>'[4]SEP 16'!$F$37</f>
        <v>33773</v>
      </c>
      <c r="BA40" s="164">
        <f t="shared" si="43"/>
        <v>237641</v>
      </c>
      <c r="BC40" s="309"/>
      <c r="BD40" s="313"/>
      <c r="BE40" s="135">
        <v>493</v>
      </c>
      <c r="BF40" s="82">
        <f t="shared" si="36"/>
        <v>1725.5</v>
      </c>
      <c r="BG40" s="79">
        <v>442</v>
      </c>
      <c r="BH40" s="82">
        <f t="shared" si="14"/>
        <v>1547</v>
      </c>
      <c r="BI40" s="79">
        <v>3636</v>
      </c>
      <c r="BJ40" s="82">
        <f t="shared" si="15"/>
        <v>25452</v>
      </c>
      <c r="BK40" s="79">
        <v>19</v>
      </c>
      <c r="BL40" s="174">
        <v>18</v>
      </c>
      <c r="BM40" s="174">
        <v>16</v>
      </c>
      <c r="BN40" s="119">
        <f t="shared" si="9"/>
        <v>1795.28125</v>
      </c>
      <c r="BO40" s="309"/>
      <c r="BP40" s="315"/>
      <c r="BQ40" s="99">
        <v>381</v>
      </c>
      <c r="BR40" s="83">
        <f t="shared" si="16"/>
        <v>1333.5</v>
      </c>
      <c r="BS40" s="174">
        <v>250</v>
      </c>
      <c r="BT40" s="83">
        <f t="shared" si="39"/>
        <v>875</v>
      </c>
      <c r="BU40" s="174">
        <v>3722</v>
      </c>
      <c r="BV40" s="83">
        <f t="shared" si="40"/>
        <v>26054</v>
      </c>
      <c r="BW40" s="174">
        <v>18</v>
      </c>
      <c r="BX40" s="174">
        <v>16</v>
      </c>
      <c r="BY40" s="174">
        <v>16</v>
      </c>
      <c r="BZ40" s="100">
        <f t="shared" si="10"/>
        <v>1766.40625</v>
      </c>
      <c r="CA40" s="309"/>
      <c r="CB40" s="317"/>
      <c r="CC40" s="99">
        <v>160</v>
      </c>
      <c r="CD40" s="74">
        <f t="shared" si="19"/>
        <v>480</v>
      </c>
      <c r="CE40" s="174">
        <v>140</v>
      </c>
      <c r="CF40" s="74">
        <f t="shared" si="20"/>
        <v>420</v>
      </c>
      <c r="CG40" s="174">
        <v>1176</v>
      </c>
      <c r="CH40" s="74">
        <f t="shared" si="21"/>
        <v>7056</v>
      </c>
      <c r="CI40" s="174">
        <v>10</v>
      </c>
      <c r="CJ40" s="174">
        <v>9</v>
      </c>
      <c r="CK40" s="174">
        <v>8</v>
      </c>
      <c r="CL40" s="100">
        <f t="shared" si="22"/>
        <v>994.5</v>
      </c>
      <c r="CM40" s="309"/>
      <c r="CN40" s="319"/>
      <c r="CO40" s="91"/>
      <c r="CP40" s="83">
        <f t="shared" si="23"/>
        <v>0</v>
      </c>
      <c r="CQ40" s="174"/>
      <c r="CR40" s="83">
        <f t="shared" si="24"/>
        <v>0</v>
      </c>
      <c r="CS40" s="174"/>
      <c r="CT40" s="83">
        <f t="shared" si="25"/>
        <v>0</v>
      </c>
      <c r="CU40" s="174"/>
      <c r="CV40" s="174"/>
      <c r="CW40" s="174"/>
      <c r="CX40" s="98" t="e">
        <f t="shared" si="26"/>
        <v>#DIV/0!</v>
      </c>
      <c r="CY40" s="309"/>
      <c r="CZ40" s="307"/>
      <c r="DA40" s="99">
        <v>124</v>
      </c>
      <c r="DB40" s="83">
        <f t="shared" si="27"/>
        <v>434</v>
      </c>
      <c r="DC40" s="174">
        <v>43</v>
      </c>
      <c r="DD40" s="83">
        <f t="shared" si="28"/>
        <v>150.5</v>
      </c>
      <c r="DE40" s="174">
        <v>871</v>
      </c>
      <c r="DF40" s="83">
        <f t="shared" si="29"/>
        <v>6097</v>
      </c>
      <c r="DG40" s="174">
        <v>7</v>
      </c>
      <c r="DH40" s="174">
        <v>7</v>
      </c>
      <c r="DI40" s="174">
        <v>6</v>
      </c>
      <c r="DJ40" s="100">
        <f t="shared" si="30"/>
        <v>1113.5833333333333</v>
      </c>
      <c r="DK40" s="309"/>
      <c r="DL40" s="311"/>
      <c r="DM40" s="102">
        <v>0</v>
      </c>
      <c r="DN40" s="74">
        <f t="shared" si="31"/>
        <v>0</v>
      </c>
      <c r="DO40" s="1">
        <v>68</v>
      </c>
      <c r="DP40" s="74">
        <f t="shared" si="32"/>
        <v>255</v>
      </c>
      <c r="DQ40" s="1">
        <v>231</v>
      </c>
      <c r="DR40" s="74">
        <f t="shared" si="33"/>
        <v>1732.5</v>
      </c>
      <c r="DS40" s="1">
        <v>2</v>
      </c>
      <c r="DT40" s="1">
        <v>2</v>
      </c>
      <c r="DU40" s="110">
        <f t="shared" si="34"/>
        <v>2</v>
      </c>
      <c r="DV40" s="108">
        <f t="shared" si="35"/>
        <v>993.75</v>
      </c>
    </row>
    <row r="41" spans="2:126" ht="19.5" thickBot="1" x14ac:dyDescent="0.3">
      <c r="F41">
        <f>F36+F39</f>
        <v>2843722</v>
      </c>
      <c r="G41">
        <f>G36+G39</f>
        <v>3840361230</v>
      </c>
      <c r="H41">
        <f>H36-H39</f>
        <v>0</v>
      </c>
      <c r="I41">
        <f>I36-I39</f>
        <v>649411</v>
      </c>
      <c r="J41">
        <f t="shared" ref="J41:J51" si="44">SUM(H41:I41)</f>
        <v>649411</v>
      </c>
      <c r="K41">
        <f>K36-K39</f>
        <v>124032</v>
      </c>
      <c r="L41">
        <f>L36-L39</f>
        <v>624691</v>
      </c>
      <c r="AS41" s="334" t="s">
        <v>88</v>
      </c>
      <c r="AT41" s="335"/>
      <c r="AU41" s="335"/>
      <c r="AV41" s="215"/>
      <c r="AW41" s="215"/>
      <c r="AX41" s="215">
        <f>'[4]SEP 16'!$L$37</f>
        <v>12461</v>
      </c>
      <c r="AY41" s="215"/>
      <c r="AZ41" s="216"/>
      <c r="BA41" s="217">
        <f t="shared" si="43"/>
        <v>12461</v>
      </c>
      <c r="BC41" s="308" t="str">
        <f>C23</f>
        <v>LUNES</v>
      </c>
      <c r="BD41" s="312">
        <f>AU23</f>
        <v>42632</v>
      </c>
      <c r="BE41" s="135">
        <v>2065</v>
      </c>
      <c r="BF41" s="82">
        <f t="shared" si="36"/>
        <v>7227.5</v>
      </c>
      <c r="BG41" s="79">
        <v>321</v>
      </c>
      <c r="BH41" s="82">
        <f t="shared" si="14"/>
        <v>1123.5</v>
      </c>
      <c r="BI41" s="79">
        <v>5760</v>
      </c>
      <c r="BJ41" s="82">
        <f t="shared" si="15"/>
        <v>40320</v>
      </c>
      <c r="BK41" s="79"/>
      <c r="BL41" s="174">
        <v>25</v>
      </c>
      <c r="BM41" s="174">
        <v>26</v>
      </c>
      <c r="BN41" s="119">
        <f t="shared" si="9"/>
        <v>1871.9615384615386</v>
      </c>
      <c r="BO41" s="308" t="str">
        <f>BC41</f>
        <v>LUNES</v>
      </c>
      <c r="BP41" s="314">
        <f>BD41</f>
        <v>42632</v>
      </c>
      <c r="BQ41" s="99">
        <v>1922</v>
      </c>
      <c r="BR41" s="83">
        <f t="shared" si="16"/>
        <v>6727</v>
      </c>
      <c r="BS41" s="174">
        <v>362</v>
      </c>
      <c r="BT41" s="83">
        <f t="shared" si="39"/>
        <v>1267</v>
      </c>
      <c r="BU41" s="174">
        <v>7714</v>
      </c>
      <c r="BV41" s="83">
        <f t="shared" si="40"/>
        <v>53998</v>
      </c>
      <c r="BW41" s="174"/>
      <c r="BX41" s="174">
        <v>28</v>
      </c>
      <c r="BY41" s="174">
        <v>29</v>
      </c>
      <c r="BZ41" s="100">
        <f t="shared" si="10"/>
        <v>2137.655172413793</v>
      </c>
      <c r="CA41" s="308" t="str">
        <f>BO41</f>
        <v>LUNES</v>
      </c>
      <c r="CB41" s="316">
        <f>BP41</f>
        <v>42632</v>
      </c>
      <c r="CC41" s="99">
        <v>1917</v>
      </c>
      <c r="CD41" s="74">
        <f t="shared" si="19"/>
        <v>5751</v>
      </c>
      <c r="CE41" s="174">
        <v>279</v>
      </c>
      <c r="CF41" s="74">
        <f t="shared" si="20"/>
        <v>837</v>
      </c>
      <c r="CG41" s="174">
        <v>4149</v>
      </c>
      <c r="CH41" s="74">
        <f t="shared" si="21"/>
        <v>24894</v>
      </c>
      <c r="CI41" s="174"/>
      <c r="CJ41" s="174">
        <v>17</v>
      </c>
      <c r="CK41" s="174">
        <v>17</v>
      </c>
      <c r="CL41" s="100">
        <f t="shared" si="22"/>
        <v>1851.8823529411766</v>
      </c>
      <c r="CM41" s="308" t="str">
        <f>CA41</f>
        <v>LUNES</v>
      </c>
      <c r="CN41" s="318">
        <f>CB41</f>
        <v>42632</v>
      </c>
      <c r="CO41" s="91"/>
      <c r="CP41" s="83">
        <f t="shared" si="23"/>
        <v>0</v>
      </c>
      <c r="CQ41" s="174"/>
      <c r="CR41" s="83">
        <f t="shared" si="24"/>
        <v>0</v>
      </c>
      <c r="CS41" s="174"/>
      <c r="CT41" s="83">
        <f t="shared" si="25"/>
        <v>0</v>
      </c>
      <c r="CU41" s="174"/>
      <c r="CV41" s="174"/>
      <c r="CW41" s="174"/>
      <c r="CX41" s="98" t="e">
        <f t="shared" si="26"/>
        <v>#DIV/0!</v>
      </c>
      <c r="CY41" s="308" t="str">
        <f>CM41</f>
        <v>LUNES</v>
      </c>
      <c r="CZ41" s="306">
        <f>CN41</f>
        <v>42632</v>
      </c>
      <c r="DA41" s="99">
        <v>839</v>
      </c>
      <c r="DB41" s="83">
        <f t="shared" si="27"/>
        <v>2936.5</v>
      </c>
      <c r="DC41" s="174">
        <v>54</v>
      </c>
      <c r="DD41" s="83">
        <f t="shared" si="28"/>
        <v>189</v>
      </c>
      <c r="DE41" s="174">
        <v>3304</v>
      </c>
      <c r="DF41" s="83">
        <f t="shared" si="29"/>
        <v>23128</v>
      </c>
      <c r="DG41" s="174"/>
      <c r="DH41" s="174">
        <v>13</v>
      </c>
      <c r="DI41" s="174">
        <v>13</v>
      </c>
      <c r="DJ41" s="100">
        <f t="shared" si="30"/>
        <v>2019.5</v>
      </c>
      <c r="DK41" s="308" t="str">
        <f>CY41</f>
        <v>LUNES</v>
      </c>
      <c r="DL41" s="310">
        <f>CZ41</f>
        <v>42632</v>
      </c>
      <c r="DM41" s="102">
        <v>38</v>
      </c>
      <c r="DN41" s="74">
        <f t="shared" si="31"/>
        <v>142.5</v>
      </c>
      <c r="DO41" s="1">
        <v>130</v>
      </c>
      <c r="DP41" s="74">
        <f t="shared" si="32"/>
        <v>487.5</v>
      </c>
      <c r="DQ41" s="1">
        <v>289</v>
      </c>
      <c r="DR41" s="74">
        <f t="shared" si="33"/>
        <v>2167.5</v>
      </c>
      <c r="DS41" s="1"/>
      <c r="DT41" s="1">
        <v>2</v>
      </c>
      <c r="DU41" s="110">
        <f t="shared" si="34"/>
        <v>2</v>
      </c>
      <c r="DV41" s="108">
        <f t="shared" si="35"/>
        <v>1398.75</v>
      </c>
    </row>
    <row r="42" spans="2:126" ht="19.5" thickBot="1" x14ac:dyDescent="0.3">
      <c r="AS42" s="152" t="s">
        <v>81</v>
      </c>
      <c r="AT42" s="150"/>
      <c r="AU42" s="150"/>
      <c r="AV42" s="151">
        <f>'[4]SEP 16'!$J$37</f>
        <v>20590</v>
      </c>
      <c r="AW42" s="151">
        <f>'[4]SEP 16'!$K$37</f>
        <v>15350</v>
      </c>
      <c r="AX42" s="151"/>
      <c r="AY42" s="151">
        <f>'[4]JUL 16'!$M$37</f>
        <v>0</v>
      </c>
      <c r="AZ42" s="151">
        <f>'[4]SEP 16'!$N$37</f>
        <v>4237</v>
      </c>
      <c r="BA42" s="164">
        <f t="shared" si="43"/>
        <v>40177</v>
      </c>
      <c r="BC42" s="309"/>
      <c r="BD42" s="313"/>
      <c r="BE42" s="135">
        <v>2018</v>
      </c>
      <c r="BF42" s="82">
        <f t="shared" si="36"/>
        <v>7063</v>
      </c>
      <c r="BG42" s="79">
        <v>427</v>
      </c>
      <c r="BH42" s="82">
        <f t="shared" si="14"/>
        <v>1494.5</v>
      </c>
      <c r="BI42" s="79">
        <v>6372</v>
      </c>
      <c r="BJ42" s="82">
        <f t="shared" si="15"/>
        <v>44604</v>
      </c>
      <c r="BK42" s="79">
        <v>29</v>
      </c>
      <c r="BL42" s="174">
        <v>29</v>
      </c>
      <c r="BM42" s="174">
        <v>28</v>
      </c>
      <c r="BN42" s="119">
        <f t="shared" si="9"/>
        <v>1898.625</v>
      </c>
      <c r="BO42" s="309"/>
      <c r="BP42" s="315"/>
      <c r="BQ42" s="99">
        <v>2268</v>
      </c>
      <c r="BR42" s="83">
        <f t="shared" si="16"/>
        <v>7938</v>
      </c>
      <c r="BS42" s="174">
        <v>294</v>
      </c>
      <c r="BT42" s="83">
        <f t="shared" si="39"/>
        <v>1029</v>
      </c>
      <c r="BU42" s="174">
        <v>7993</v>
      </c>
      <c r="BV42" s="83">
        <f t="shared" si="40"/>
        <v>55951</v>
      </c>
      <c r="BW42" s="174">
        <v>29</v>
      </c>
      <c r="BX42" s="174">
        <v>26</v>
      </c>
      <c r="BY42" s="174">
        <v>24</v>
      </c>
      <c r="BZ42" s="100">
        <f t="shared" si="10"/>
        <v>2704.9166666666665</v>
      </c>
      <c r="CA42" s="309"/>
      <c r="CB42" s="317"/>
      <c r="CC42" s="99">
        <v>1294</v>
      </c>
      <c r="CD42" s="74">
        <f t="shared" si="19"/>
        <v>3882</v>
      </c>
      <c r="CE42" s="174">
        <v>125</v>
      </c>
      <c r="CF42" s="74">
        <f t="shared" si="20"/>
        <v>375</v>
      </c>
      <c r="CG42" s="174">
        <v>3031</v>
      </c>
      <c r="CH42" s="74">
        <f t="shared" si="21"/>
        <v>18186</v>
      </c>
      <c r="CI42" s="174">
        <v>29</v>
      </c>
      <c r="CJ42" s="174">
        <v>12</v>
      </c>
      <c r="CK42" s="174">
        <v>12</v>
      </c>
      <c r="CL42" s="100">
        <f t="shared" si="22"/>
        <v>1870.25</v>
      </c>
      <c r="CM42" s="309"/>
      <c r="CN42" s="319"/>
      <c r="CO42" s="91"/>
      <c r="CP42" s="83">
        <f t="shared" si="23"/>
        <v>0</v>
      </c>
      <c r="CQ42" s="174"/>
      <c r="CR42" s="83">
        <f t="shared" si="24"/>
        <v>0</v>
      </c>
      <c r="CS42" s="174"/>
      <c r="CT42" s="83">
        <f t="shared" si="25"/>
        <v>0</v>
      </c>
      <c r="CU42" s="174"/>
      <c r="CV42" s="174"/>
      <c r="CW42" s="174"/>
      <c r="CX42" s="98" t="e">
        <f t="shared" si="26"/>
        <v>#DIV/0!</v>
      </c>
      <c r="CY42" s="309"/>
      <c r="CZ42" s="307"/>
      <c r="DA42" s="99">
        <v>676</v>
      </c>
      <c r="DB42" s="83">
        <f t="shared" si="27"/>
        <v>2366</v>
      </c>
      <c r="DC42" s="174">
        <v>100</v>
      </c>
      <c r="DD42" s="83">
        <f t="shared" si="28"/>
        <v>350</v>
      </c>
      <c r="DE42" s="174">
        <v>2922</v>
      </c>
      <c r="DF42" s="83">
        <f t="shared" si="29"/>
        <v>20454</v>
      </c>
      <c r="DG42" s="174">
        <v>13</v>
      </c>
      <c r="DH42" s="174">
        <v>12</v>
      </c>
      <c r="DI42" s="174">
        <v>12</v>
      </c>
      <c r="DJ42" s="100">
        <f t="shared" si="30"/>
        <v>1930.8333333333333</v>
      </c>
      <c r="DK42" s="309"/>
      <c r="DL42" s="311"/>
      <c r="DM42" s="102">
        <v>60</v>
      </c>
      <c r="DN42" s="74">
        <f t="shared" si="31"/>
        <v>225</v>
      </c>
      <c r="DO42" s="1">
        <v>138</v>
      </c>
      <c r="DP42" s="74">
        <f t="shared" si="32"/>
        <v>517.5</v>
      </c>
      <c r="DQ42" s="1">
        <v>509</v>
      </c>
      <c r="DR42" s="74">
        <f t="shared" si="33"/>
        <v>3817.5</v>
      </c>
      <c r="DS42" s="1">
        <v>4</v>
      </c>
      <c r="DT42" s="1">
        <v>4</v>
      </c>
      <c r="DU42" s="110">
        <f t="shared" si="34"/>
        <v>4</v>
      </c>
      <c r="DV42" s="108">
        <f t="shared" si="35"/>
        <v>1140</v>
      </c>
    </row>
    <row r="43" spans="2:126" ht="24" thickBot="1" x14ac:dyDescent="0.3">
      <c r="H43">
        <f>H41/6</f>
        <v>0</v>
      </c>
      <c r="I43">
        <f>I41/6</f>
        <v>108235.16666666667</v>
      </c>
      <c r="J43">
        <f t="shared" si="44"/>
        <v>108235.16666666667</v>
      </c>
      <c r="K43">
        <f>K41/3</f>
        <v>41344</v>
      </c>
      <c r="L43">
        <f>L41/3</f>
        <v>208230.33333333334</v>
      </c>
      <c r="AS43" s="328" t="s">
        <v>29</v>
      </c>
      <c r="AT43" s="329"/>
      <c r="AU43" s="330"/>
      <c r="AV43" s="218">
        <f>SUM(AV37:AV42)</f>
        <v>434026</v>
      </c>
      <c r="AW43" s="218">
        <f>SUM(AW37:AW42)</f>
        <v>524949</v>
      </c>
      <c r="AX43" s="218">
        <f t="shared" ref="AX43:AZ43" si="45">SUM(AX37:AX42)</f>
        <v>260372</v>
      </c>
      <c r="AY43" s="218">
        <f t="shared" si="45"/>
        <v>0</v>
      </c>
      <c r="AZ43" s="218">
        <f t="shared" si="45"/>
        <v>185138</v>
      </c>
      <c r="BA43" s="253">
        <f>SUM(AV43:AZ43)</f>
        <v>1404485</v>
      </c>
      <c r="BC43" s="308" t="str">
        <f>C24</f>
        <v>MARTES</v>
      </c>
      <c r="BD43" s="312">
        <f>AU24</f>
        <v>42633</v>
      </c>
      <c r="BE43" s="135">
        <v>2216</v>
      </c>
      <c r="BF43" s="82">
        <f t="shared" si="36"/>
        <v>7756</v>
      </c>
      <c r="BG43" s="79">
        <v>299</v>
      </c>
      <c r="BH43" s="82">
        <f t="shared" si="14"/>
        <v>1046.5</v>
      </c>
      <c r="BI43" s="79">
        <v>5825</v>
      </c>
      <c r="BJ43" s="82">
        <f t="shared" si="15"/>
        <v>40775</v>
      </c>
      <c r="BK43" s="79"/>
      <c r="BL43" s="174">
        <v>28</v>
      </c>
      <c r="BM43" s="174">
        <v>31</v>
      </c>
      <c r="BN43" s="119">
        <f t="shared" si="9"/>
        <v>1599.2741935483871</v>
      </c>
      <c r="BO43" s="308" t="str">
        <f>BC43</f>
        <v>MARTES</v>
      </c>
      <c r="BP43" s="314">
        <f>BD43</f>
        <v>42633</v>
      </c>
      <c r="BQ43" s="99">
        <v>2283</v>
      </c>
      <c r="BR43" s="83">
        <f t="shared" si="16"/>
        <v>7990.5</v>
      </c>
      <c r="BS43" s="174">
        <v>257</v>
      </c>
      <c r="BT43" s="83">
        <f t="shared" si="39"/>
        <v>899.5</v>
      </c>
      <c r="BU43" s="174">
        <v>8027</v>
      </c>
      <c r="BV43" s="83">
        <f t="shared" si="40"/>
        <v>56189</v>
      </c>
      <c r="BW43" s="174"/>
      <c r="BX43" s="174">
        <v>30</v>
      </c>
      <c r="BY43" s="174">
        <v>31</v>
      </c>
      <c r="BZ43" s="100">
        <f t="shared" si="10"/>
        <v>2099.3225806451615</v>
      </c>
      <c r="CA43" s="308" t="str">
        <f>BO43</f>
        <v>MARTES</v>
      </c>
      <c r="CB43" s="316">
        <f>BP43</f>
        <v>42633</v>
      </c>
      <c r="CC43" s="99">
        <v>1795</v>
      </c>
      <c r="CD43" s="74">
        <f t="shared" si="19"/>
        <v>5385</v>
      </c>
      <c r="CE43" s="174">
        <v>229</v>
      </c>
      <c r="CF43" s="74">
        <f t="shared" si="20"/>
        <v>687</v>
      </c>
      <c r="CG43" s="174">
        <v>4094</v>
      </c>
      <c r="CH43" s="74">
        <f t="shared" si="21"/>
        <v>24564</v>
      </c>
      <c r="CI43" s="174"/>
      <c r="CJ43" s="174">
        <v>15</v>
      </c>
      <c r="CK43" s="174">
        <v>15</v>
      </c>
      <c r="CL43" s="100">
        <f t="shared" si="22"/>
        <v>2042.4</v>
      </c>
      <c r="CM43" s="308" t="str">
        <f>CA43</f>
        <v>MARTES</v>
      </c>
      <c r="CN43" s="318">
        <f>CB43</f>
        <v>42633</v>
      </c>
      <c r="CO43" s="91"/>
      <c r="CP43" s="83">
        <f t="shared" si="23"/>
        <v>0</v>
      </c>
      <c r="CQ43" s="174"/>
      <c r="CR43" s="83">
        <f t="shared" si="24"/>
        <v>0</v>
      </c>
      <c r="CS43" s="174"/>
      <c r="CT43" s="83">
        <f t="shared" si="25"/>
        <v>0</v>
      </c>
      <c r="CU43" s="174"/>
      <c r="CV43" s="174"/>
      <c r="CW43" s="174"/>
      <c r="CX43" s="98" t="e">
        <f t="shared" si="26"/>
        <v>#DIV/0!</v>
      </c>
      <c r="CY43" s="308" t="str">
        <f>CM43</f>
        <v>MARTES</v>
      </c>
      <c r="CZ43" s="306">
        <f>CN43</f>
        <v>42633</v>
      </c>
      <c r="DA43" s="99">
        <v>825</v>
      </c>
      <c r="DB43" s="83">
        <f t="shared" si="27"/>
        <v>2887.5</v>
      </c>
      <c r="DC43" s="174">
        <v>89</v>
      </c>
      <c r="DD43" s="83">
        <f t="shared" si="28"/>
        <v>311.5</v>
      </c>
      <c r="DE43" s="174">
        <v>3372</v>
      </c>
      <c r="DF43" s="83">
        <f t="shared" si="29"/>
        <v>23604</v>
      </c>
      <c r="DG43" s="174"/>
      <c r="DH43" s="174">
        <v>13</v>
      </c>
      <c r="DI43" s="174">
        <v>13</v>
      </c>
      <c r="DJ43" s="100">
        <f t="shared" si="30"/>
        <v>2061.7692307692309</v>
      </c>
      <c r="DK43" s="308" t="str">
        <f>CY43</f>
        <v>MARTES</v>
      </c>
      <c r="DL43" s="310">
        <f>CZ43</f>
        <v>42633</v>
      </c>
      <c r="DM43" s="102">
        <v>48</v>
      </c>
      <c r="DN43" s="74">
        <f t="shared" si="31"/>
        <v>180</v>
      </c>
      <c r="DO43" s="1">
        <v>106</v>
      </c>
      <c r="DP43" s="74">
        <f t="shared" si="32"/>
        <v>397.5</v>
      </c>
      <c r="DQ43" s="1">
        <v>335</v>
      </c>
      <c r="DR43" s="74">
        <f t="shared" si="33"/>
        <v>2512.5</v>
      </c>
      <c r="DS43" s="1"/>
      <c r="DT43" s="1">
        <v>4</v>
      </c>
      <c r="DU43" s="110">
        <f t="shared" si="34"/>
        <v>4</v>
      </c>
      <c r="DV43" s="108">
        <f t="shared" si="35"/>
        <v>772.5</v>
      </c>
    </row>
    <row r="44" spans="2:126" ht="16.5" thickBot="1" x14ac:dyDescent="0.3">
      <c r="AS44" s="19"/>
      <c r="AT44" s="19"/>
      <c r="AU44" s="19"/>
      <c r="AV44" s="331">
        <f>AV43+AW43+AX43</f>
        <v>1219347</v>
      </c>
      <c r="AW44" s="332"/>
      <c r="AX44" s="333"/>
      <c r="AY44" s="331">
        <f>AY43+AZ43</f>
        <v>185138</v>
      </c>
      <c r="AZ44" s="333"/>
      <c r="BA44" s="211"/>
      <c r="BC44" s="309"/>
      <c r="BD44" s="313"/>
      <c r="BE44" s="135">
        <v>2310</v>
      </c>
      <c r="BF44" s="82">
        <f t="shared" si="36"/>
        <v>8085</v>
      </c>
      <c r="BG44" s="79">
        <v>455</v>
      </c>
      <c r="BH44" s="82">
        <f t="shared" si="14"/>
        <v>1592.5</v>
      </c>
      <c r="BI44" s="79">
        <v>6603</v>
      </c>
      <c r="BJ44" s="82">
        <f t="shared" si="15"/>
        <v>46221</v>
      </c>
      <c r="BK44" s="79">
        <v>32</v>
      </c>
      <c r="BL44" s="174">
        <v>32</v>
      </c>
      <c r="BM44" s="174">
        <v>30</v>
      </c>
      <c r="BN44" s="119">
        <f t="shared" si="9"/>
        <v>1863.2833333333333</v>
      </c>
      <c r="BO44" s="309"/>
      <c r="BP44" s="315"/>
      <c r="BQ44" s="99">
        <v>1987</v>
      </c>
      <c r="BR44" s="83">
        <f t="shared" si="16"/>
        <v>6954.5</v>
      </c>
      <c r="BS44" s="174">
        <v>276</v>
      </c>
      <c r="BT44" s="83">
        <f t="shared" si="39"/>
        <v>966</v>
      </c>
      <c r="BU44" s="174">
        <v>6891</v>
      </c>
      <c r="BV44" s="83">
        <f t="shared" si="40"/>
        <v>48237</v>
      </c>
      <c r="BW44" s="174">
        <v>30</v>
      </c>
      <c r="BX44" s="174">
        <v>22</v>
      </c>
      <c r="BY44" s="174">
        <v>22</v>
      </c>
      <c r="BZ44" s="100">
        <f t="shared" si="10"/>
        <v>2552.6136363636365</v>
      </c>
      <c r="CA44" s="309"/>
      <c r="CB44" s="317"/>
      <c r="CC44" s="99">
        <v>1335</v>
      </c>
      <c r="CD44" s="74">
        <f t="shared" si="19"/>
        <v>4005</v>
      </c>
      <c r="CE44" s="174">
        <v>202</v>
      </c>
      <c r="CF44" s="74">
        <f t="shared" si="20"/>
        <v>606</v>
      </c>
      <c r="CG44" s="174">
        <v>2856</v>
      </c>
      <c r="CH44" s="74">
        <f t="shared" si="21"/>
        <v>17136</v>
      </c>
      <c r="CI44" s="174">
        <v>16</v>
      </c>
      <c r="CJ44" s="174">
        <v>13</v>
      </c>
      <c r="CK44" s="174">
        <v>14</v>
      </c>
      <c r="CL44" s="100">
        <f t="shared" si="22"/>
        <v>1553.3571428571429</v>
      </c>
      <c r="CM44" s="309"/>
      <c r="CN44" s="319"/>
      <c r="CO44" s="91"/>
      <c r="CP44" s="83">
        <f t="shared" si="23"/>
        <v>0</v>
      </c>
      <c r="CQ44" s="174"/>
      <c r="CR44" s="83">
        <f t="shared" si="24"/>
        <v>0</v>
      </c>
      <c r="CS44" s="174"/>
      <c r="CT44" s="83">
        <f t="shared" si="25"/>
        <v>0</v>
      </c>
      <c r="CU44" s="174"/>
      <c r="CV44" s="174"/>
      <c r="CW44" s="174"/>
      <c r="CX44" s="98" t="e">
        <f t="shared" si="26"/>
        <v>#DIV/0!</v>
      </c>
      <c r="CY44" s="309"/>
      <c r="CZ44" s="307"/>
      <c r="DA44" s="99">
        <v>701</v>
      </c>
      <c r="DB44" s="83">
        <f t="shared" si="27"/>
        <v>2453.5</v>
      </c>
      <c r="DC44" s="174">
        <v>116</v>
      </c>
      <c r="DD44" s="83">
        <f t="shared" si="28"/>
        <v>406</v>
      </c>
      <c r="DE44" s="174">
        <v>3155</v>
      </c>
      <c r="DF44" s="83">
        <f t="shared" si="29"/>
        <v>22085</v>
      </c>
      <c r="DG44" s="174">
        <v>13</v>
      </c>
      <c r="DH44" s="174">
        <v>12</v>
      </c>
      <c r="DI44" s="174">
        <v>12</v>
      </c>
      <c r="DJ44" s="100">
        <f t="shared" si="30"/>
        <v>2078.7083333333335</v>
      </c>
      <c r="DK44" s="309"/>
      <c r="DL44" s="311"/>
      <c r="DM44" s="102">
        <v>47</v>
      </c>
      <c r="DN44" s="74">
        <f t="shared" si="31"/>
        <v>176.25</v>
      </c>
      <c r="DO44" s="1">
        <v>156</v>
      </c>
      <c r="DP44" s="74">
        <f t="shared" si="32"/>
        <v>585</v>
      </c>
      <c r="DQ44" s="1">
        <v>336</v>
      </c>
      <c r="DR44" s="74">
        <f t="shared" si="33"/>
        <v>2520</v>
      </c>
      <c r="DS44" s="1">
        <v>4</v>
      </c>
      <c r="DT44" s="1">
        <v>3</v>
      </c>
      <c r="DU44" s="110">
        <f t="shared" si="34"/>
        <v>3</v>
      </c>
      <c r="DV44" s="108">
        <f t="shared" si="35"/>
        <v>1093.75</v>
      </c>
    </row>
    <row r="45" spans="2:126" ht="17.25" thickTop="1" thickBot="1" x14ac:dyDescent="0.3">
      <c r="I45" s="27"/>
      <c r="J45" s="61"/>
      <c r="K45" s="62"/>
      <c r="L45" s="63" t="s">
        <v>84</v>
      </c>
      <c r="M45" s="64" t="e">
        <f>M36/#REF!</f>
        <v>#REF!</v>
      </c>
      <c r="AS45" s="19"/>
      <c r="AT45" s="19"/>
      <c r="AU45" s="19"/>
      <c r="AV45" s="156"/>
      <c r="AW45" s="156"/>
      <c r="AX45" s="192">
        <f>AV44</f>
        <v>1219347</v>
      </c>
      <c r="AY45" s="192"/>
      <c r="AZ45" s="192">
        <f>AY44</f>
        <v>185138</v>
      </c>
      <c r="BA45" s="212">
        <f>SUM(BA37:BA42)-BA43</f>
        <v>0</v>
      </c>
      <c r="BC45" s="308" t="str">
        <f>C25</f>
        <v>MIÉRCOLES</v>
      </c>
      <c r="BD45" s="312">
        <f>AU25</f>
        <v>42634</v>
      </c>
      <c r="BE45" s="135">
        <v>2195</v>
      </c>
      <c r="BF45" s="82">
        <f t="shared" si="36"/>
        <v>7682.5</v>
      </c>
      <c r="BG45" s="79">
        <v>299</v>
      </c>
      <c r="BH45" s="82">
        <f t="shared" si="14"/>
        <v>1046.5</v>
      </c>
      <c r="BI45" s="79">
        <v>5605</v>
      </c>
      <c r="BJ45" s="82">
        <f t="shared" si="15"/>
        <v>39235</v>
      </c>
      <c r="BK45" s="79"/>
      <c r="BL45" s="174">
        <v>26</v>
      </c>
      <c r="BM45" s="174">
        <v>30</v>
      </c>
      <c r="BN45" s="119">
        <f t="shared" si="9"/>
        <v>1598.8</v>
      </c>
      <c r="BO45" s="308" t="str">
        <f>BC45</f>
        <v>MIÉRCOLES</v>
      </c>
      <c r="BP45" s="314">
        <f>BD45</f>
        <v>42634</v>
      </c>
      <c r="BQ45" s="99">
        <v>2435</v>
      </c>
      <c r="BR45" s="83">
        <f t="shared" si="16"/>
        <v>8522.5</v>
      </c>
      <c r="BS45" s="174">
        <v>236</v>
      </c>
      <c r="BT45" s="83">
        <f t="shared" si="39"/>
        <v>826</v>
      </c>
      <c r="BU45" s="174">
        <v>8165</v>
      </c>
      <c r="BV45" s="83">
        <f t="shared" si="40"/>
        <v>57155</v>
      </c>
      <c r="BW45" s="174"/>
      <c r="BX45" s="174">
        <v>29</v>
      </c>
      <c r="BY45" s="174">
        <v>29</v>
      </c>
      <c r="BZ45" s="100">
        <f t="shared" si="10"/>
        <v>2293.2241379310344</v>
      </c>
      <c r="CA45" s="308" t="str">
        <f>BO45</f>
        <v>MIÉRCOLES</v>
      </c>
      <c r="CB45" s="316">
        <f>BP45</f>
        <v>42634</v>
      </c>
      <c r="CC45" s="99">
        <v>2139</v>
      </c>
      <c r="CD45" s="74">
        <f t="shared" si="19"/>
        <v>6417</v>
      </c>
      <c r="CE45" s="174">
        <v>261</v>
      </c>
      <c r="CF45" s="74">
        <f t="shared" si="20"/>
        <v>783</v>
      </c>
      <c r="CG45" s="174">
        <v>4496</v>
      </c>
      <c r="CH45" s="74">
        <f t="shared" si="21"/>
        <v>26976</v>
      </c>
      <c r="CI45" s="174"/>
      <c r="CJ45" s="174">
        <v>19</v>
      </c>
      <c r="CK45" s="174">
        <v>18</v>
      </c>
      <c r="CL45" s="100">
        <f t="shared" si="22"/>
        <v>1898.6666666666667</v>
      </c>
      <c r="CM45" s="308" t="str">
        <f>CA45</f>
        <v>MIÉRCOLES</v>
      </c>
      <c r="CN45" s="318">
        <f>CB45</f>
        <v>42634</v>
      </c>
      <c r="CO45" s="91"/>
      <c r="CP45" s="83">
        <f t="shared" si="23"/>
        <v>0</v>
      </c>
      <c r="CQ45" s="174"/>
      <c r="CR45" s="83">
        <f t="shared" si="24"/>
        <v>0</v>
      </c>
      <c r="CS45" s="174"/>
      <c r="CT45" s="83">
        <f t="shared" si="25"/>
        <v>0</v>
      </c>
      <c r="CU45" s="174"/>
      <c r="CV45" s="174"/>
      <c r="CW45" s="174"/>
      <c r="CX45" s="98" t="e">
        <f t="shared" si="26"/>
        <v>#DIV/0!</v>
      </c>
      <c r="CY45" s="308" t="str">
        <f>CM45</f>
        <v>MIÉRCOLES</v>
      </c>
      <c r="CZ45" s="306">
        <f>CN45</f>
        <v>42634</v>
      </c>
      <c r="DA45" s="99">
        <v>782</v>
      </c>
      <c r="DB45" s="83">
        <f t="shared" si="27"/>
        <v>2737</v>
      </c>
      <c r="DC45" s="174">
        <v>47</v>
      </c>
      <c r="DD45" s="83">
        <f t="shared" si="28"/>
        <v>164.5</v>
      </c>
      <c r="DE45" s="174">
        <v>3015</v>
      </c>
      <c r="DF45" s="83">
        <f t="shared" si="29"/>
        <v>21105</v>
      </c>
      <c r="DG45" s="174"/>
      <c r="DH45" s="174">
        <v>13</v>
      </c>
      <c r="DI45" s="174">
        <v>13</v>
      </c>
      <c r="DJ45" s="100">
        <f t="shared" si="30"/>
        <v>1846.6538461538462</v>
      </c>
      <c r="DK45" s="308" t="str">
        <f>CY45</f>
        <v>MIÉRCOLES</v>
      </c>
      <c r="DL45" s="310">
        <f>CZ45</f>
        <v>42634</v>
      </c>
      <c r="DM45" s="102">
        <v>64</v>
      </c>
      <c r="DN45" s="74">
        <f t="shared" si="31"/>
        <v>240</v>
      </c>
      <c r="DO45" s="1">
        <v>196</v>
      </c>
      <c r="DP45" s="74">
        <f t="shared" si="32"/>
        <v>735</v>
      </c>
      <c r="DQ45" s="1">
        <v>456</v>
      </c>
      <c r="DR45" s="74">
        <f t="shared" si="33"/>
        <v>3420</v>
      </c>
      <c r="DS45" s="1"/>
      <c r="DT45" s="1">
        <v>4</v>
      </c>
      <c r="DU45" s="110">
        <f t="shared" si="34"/>
        <v>4</v>
      </c>
      <c r="DV45" s="108">
        <f t="shared" si="35"/>
        <v>1098.75</v>
      </c>
    </row>
    <row r="46" spans="2:126" ht="20.25" thickTop="1" thickBot="1" x14ac:dyDescent="0.35">
      <c r="J46" s="65" t="s">
        <v>83</v>
      </c>
      <c r="K46" s="66"/>
      <c r="L46" s="65" t="s">
        <v>82</v>
      </c>
      <c r="M46" s="67"/>
      <c r="AS46" s="19"/>
      <c r="AT46" s="19"/>
      <c r="AU46" s="19"/>
      <c r="AV46" s="156"/>
      <c r="AW46" s="156"/>
      <c r="AX46" s="156"/>
      <c r="AY46" s="156"/>
      <c r="AZ46" s="156"/>
      <c r="BA46" s="20"/>
      <c r="BC46" s="309"/>
      <c r="BD46" s="313"/>
      <c r="BE46" s="135">
        <v>2336</v>
      </c>
      <c r="BF46" s="82">
        <f t="shared" si="36"/>
        <v>8176</v>
      </c>
      <c r="BG46" s="79">
        <v>411</v>
      </c>
      <c r="BH46" s="82">
        <f t="shared" si="14"/>
        <v>1438.5</v>
      </c>
      <c r="BI46" s="79">
        <v>6464</v>
      </c>
      <c r="BJ46" s="82">
        <f t="shared" si="15"/>
        <v>45248</v>
      </c>
      <c r="BK46" s="79">
        <v>32</v>
      </c>
      <c r="BL46" s="174">
        <v>32</v>
      </c>
      <c r="BM46" s="174">
        <v>30</v>
      </c>
      <c r="BN46" s="119">
        <f t="shared" si="9"/>
        <v>1828.75</v>
      </c>
      <c r="BO46" s="309"/>
      <c r="BP46" s="315"/>
      <c r="BQ46" s="99">
        <v>2009</v>
      </c>
      <c r="BR46" s="83">
        <f t="shared" si="16"/>
        <v>7031.5</v>
      </c>
      <c r="BS46" s="174">
        <v>241</v>
      </c>
      <c r="BT46" s="83">
        <f t="shared" si="39"/>
        <v>843.5</v>
      </c>
      <c r="BU46" s="174">
        <v>7192</v>
      </c>
      <c r="BV46" s="83">
        <f t="shared" si="40"/>
        <v>50344</v>
      </c>
      <c r="BW46" s="174">
        <v>29</v>
      </c>
      <c r="BX46" s="174">
        <v>26</v>
      </c>
      <c r="BY46" s="174">
        <v>26</v>
      </c>
      <c r="BZ46" s="100">
        <f t="shared" si="10"/>
        <v>2239.1923076923076</v>
      </c>
      <c r="CA46" s="309"/>
      <c r="CB46" s="317"/>
      <c r="CC46" s="99">
        <v>1375</v>
      </c>
      <c r="CD46" s="74">
        <f t="shared" si="19"/>
        <v>4125</v>
      </c>
      <c r="CE46" s="174">
        <v>176</v>
      </c>
      <c r="CF46" s="74">
        <f t="shared" si="20"/>
        <v>528</v>
      </c>
      <c r="CG46" s="174">
        <v>3069</v>
      </c>
      <c r="CH46" s="74">
        <f t="shared" si="21"/>
        <v>18414</v>
      </c>
      <c r="CI46" s="174">
        <v>17</v>
      </c>
      <c r="CJ46" s="174">
        <v>13</v>
      </c>
      <c r="CK46" s="174">
        <v>13</v>
      </c>
      <c r="CL46" s="100">
        <f t="shared" si="22"/>
        <v>1774.3846153846155</v>
      </c>
      <c r="CM46" s="309"/>
      <c r="CN46" s="319"/>
      <c r="CO46" s="91"/>
      <c r="CP46" s="83">
        <f t="shared" si="23"/>
        <v>0</v>
      </c>
      <c r="CQ46" s="174"/>
      <c r="CR46" s="83">
        <f t="shared" si="24"/>
        <v>0</v>
      </c>
      <c r="CS46" s="174"/>
      <c r="CT46" s="83">
        <f t="shared" si="25"/>
        <v>0</v>
      </c>
      <c r="CU46" s="174"/>
      <c r="CV46" s="174"/>
      <c r="CW46" s="174"/>
      <c r="CX46" s="98" t="e">
        <f t="shared" si="26"/>
        <v>#DIV/0!</v>
      </c>
      <c r="CY46" s="309"/>
      <c r="CZ46" s="307"/>
      <c r="DA46" s="99">
        <v>741</v>
      </c>
      <c r="DB46" s="83">
        <f t="shared" si="27"/>
        <v>2593.5</v>
      </c>
      <c r="DC46" s="174">
        <v>83</v>
      </c>
      <c r="DD46" s="83">
        <f t="shared" si="28"/>
        <v>290.5</v>
      </c>
      <c r="DE46" s="174">
        <v>2996</v>
      </c>
      <c r="DF46" s="83">
        <f t="shared" si="29"/>
        <v>20972</v>
      </c>
      <c r="DG46" s="174">
        <v>13</v>
      </c>
      <c r="DH46" s="174">
        <v>12</v>
      </c>
      <c r="DI46" s="174">
        <v>12</v>
      </c>
      <c r="DJ46" s="100">
        <f t="shared" si="30"/>
        <v>1988</v>
      </c>
      <c r="DK46" s="309"/>
      <c r="DL46" s="311"/>
      <c r="DM46" s="102">
        <v>38</v>
      </c>
      <c r="DN46" s="74">
        <f t="shared" si="31"/>
        <v>142.5</v>
      </c>
      <c r="DO46" s="1">
        <v>114</v>
      </c>
      <c r="DP46" s="74">
        <f t="shared" si="32"/>
        <v>427.5</v>
      </c>
      <c r="DQ46" s="1">
        <v>441</v>
      </c>
      <c r="DR46" s="74">
        <f t="shared" si="33"/>
        <v>3307.5</v>
      </c>
      <c r="DS46" s="1">
        <v>4</v>
      </c>
      <c r="DT46" s="1">
        <v>4</v>
      </c>
      <c r="DU46" s="110">
        <f t="shared" si="34"/>
        <v>4</v>
      </c>
      <c r="DV46" s="108">
        <f t="shared" si="35"/>
        <v>969.375</v>
      </c>
    </row>
    <row r="47" spans="2:126" ht="21.75" thickBot="1" x14ac:dyDescent="0.4">
      <c r="H47">
        <f>H39/6</f>
        <v>0</v>
      </c>
      <c r="I47">
        <f>I39/6</f>
        <v>63414.166666666664</v>
      </c>
      <c r="J47">
        <f t="shared" si="44"/>
        <v>63414.166666666664</v>
      </c>
      <c r="K47">
        <f>K39/3</f>
        <v>17990.166666666668</v>
      </c>
      <c r="L47">
        <f>L39/3</f>
        <v>140268.5</v>
      </c>
      <c r="AS47" s="222" t="s">
        <v>73</v>
      </c>
      <c r="AT47" s="18"/>
      <c r="AU47" s="18"/>
      <c r="AX47" s="223" t="str">
        <f>AX1</f>
        <v>GDL</v>
      </c>
      <c r="AY47" s="71"/>
      <c r="AZ47" s="70"/>
      <c r="BA47" s="17"/>
      <c r="BC47" s="308" t="str">
        <f>C26</f>
        <v>JUEVES</v>
      </c>
      <c r="BD47" s="312">
        <f>AU26</f>
        <v>42635</v>
      </c>
      <c r="BE47" s="135">
        <v>2115</v>
      </c>
      <c r="BF47" s="82">
        <f t="shared" si="36"/>
        <v>7402.5</v>
      </c>
      <c r="BG47" s="79">
        <v>292</v>
      </c>
      <c r="BH47" s="82">
        <f t="shared" si="14"/>
        <v>1022</v>
      </c>
      <c r="BI47" s="79">
        <v>5746</v>
      </c>
      <c r="BJ47" s="82">
        <f t="shared" si="15"/>
        <v>40222</v>
      </c>
      <c r="BK47" s="79"/>
      <c r="BL47" s="174">
        <v>26</v>
      </c>
      <c r="BM47" s="174">
        <v>28</v>
      </c>
      <c r="BN47" s="119">
        <f t="shared" si="9"/>
        <v>1737.375</v>
      </c>
      <c r="BO47" s="308" t="str">
        <f>BC47</f>
        <v>JUEVES</v>
      </c>
      <c r="BP47" s="314">
        <f>BD47</f>
        <v>42635</v>
      </c>
      <c r="BQ47" s="99">
        <v>2577</v>
      </c>
      <c r="BR47" s="83">
        <f t="shared" si="16"/>
        <v>9019.5</v>
      </c>
      <c r="BS47" s="174">
        <v>252</v>
      </c>
      <c r="BT47" s="83">
        <f t="shared" si="39"/>
        <v>882</v>
      </c>
      <c r="BU47" s="174">
        <v>7887</v>
      </c>
      <c r="BV47" s="83">
        <f t="shared" si="40"/>
        <v>55209</v>
      </c>
      <c r="BW47" s="174"/>
      <c r="BX47" s="174">
        <v>30</v>
      </c>
      <c r="BY47" s="174">
        <v>31</v>
      </c>
      <c r="BZ47" s="100">
        <f t="shared" si="10"/>
        <v>2100.3387096774195</v>
      </c>
      <c r="CA47" s="308" t="str">
        <f>BO47</f>
        <v>JUEVES</v>
      </c>
      <c r="CB47" s="316">
        <f>BP47</f>
        <v>42635</v>
      </c>
      <c r="CC47" s="99">
        <v>1894</v>
      </c>
      <c r="CD47" s="74">
        <f t="shared" si="19"/>
        <v>5682</v>
      </c>
      <c r="CE47" s="174">
        <v>181</v>
      </c>
      <c r="CF47" s="74">
        <f t="shared" si="20"/>
        <v>543</v>
      </c>
      <c r="CG47" s="174">
        <v>3787</v>
      </c>
      <c r="CH47" s="74">
        <f t="shared" si="21"/>
        <v>22722</v>
      </c>
      <c r="CI47" s="174"/>
      <c r="CJ47" s="174">
        <v>17</v>
      </c>
      <c r="CK47" s="174">
        <v>16</v>
      </c>
      <c r="CL47" s="100">
        <f t="shared" si="22"/>
        <v>1809.1875</v>
      </c>
      <c r="CM47" s="308" t="str">
        <f>CA47</f>
        <v>JUEVES</v>
      </c>
      <c r="CN47" s="318">
        <f>CB47</f>
        <v>42635</v>
      </c>
      <c r="CO47" s="91"/>
      <c r="CP47" s="83">
        <f t="shared" si="23"/>
        <v>0</v>
      </c>
      <c r="CQ47" s="174"/>
      <c r="CR47" s="83">
        <f t="shared" si="24"/>
        <v>0</v>
      </c>
      <c r="CS47" s="174"/>
      <c r="CT47" s="83">
        <f t="shared" si="25"/>
        <v>0</v>
      </c>
      <c r="CU47" s="174"/>
      <c r="CV47" s="174"/>
      <c r="CW47" s="174"/>
      <c r="CX47" s="98" t="e">
        <f t="shared" si="26"/>
        <v>#DIV/0!</v>
      </c>
      <c r="CY47" s="308" t="str">
        <f>CM47</f>
        <v>JUEVES</v>
      </c>
      <c r="CZ47" s="306">
        <f>CN47</f>
        <v>42635</v>
      </c>
      <c r="DA47" s="99">
        <v>869</v>
      </c>
      <c r="DB47" s="83">
        <f t="shared" si="27"/>
        <v>3041.5</v>
      </c>
      <c r="DC47" s="174">
        <v>47</v>
      </c>
      <c r="DD47" s="83">
        <f t="shared" si="28"/>
        <v>164.5</v>
      </c>
      <c r="DE47" s="174">
        <v>3090</v>
      </c>
      <c r="DF47" s="83">
        <f t="shared" si="29"/>
        <v>21630</v>
      </c>
      <c r="DG47" s="174"/>
      <c r="DH47" s="174">
        <v>14</v>
      </c>
      <c r="DI47" s="174">
        <v>14</v>
      </c>
      <c r="DJ47" s="100">
        <f t="shared" si="30"/>
        <v>1774</v>
      </c>
      <c r="DK47" s="308" t="str">
        <f>CY47</f>
        <v>JUEVES</v>
      </c>
      <c r="DL47" s="310">
        <f>CZ47</f>
        <v>42635</v>
      </c>
      <c r="DM47" s="102">
        <v>39</v>
      </c>
      <c r="DN47" s="74">
        <f t="shared" si="31"/>
        <v>146.25</v>
      </c>
      <c r="DO47" s="1">
        <v>250</v>
      </c>
      <c r="DP47" s="74">
        <f t="shared" si="32"/>
        <v>937.5</v>
      </c>
      <c r="DQ47" s="1">
        <v>436</v>
      </c>
      <c r="DR47" s="74">
        <f t="shared" si="33"/>
        <v>3270</v>
      </c>
      <c r="DS47" s="1"/>
      <c r="DT47" s="1">
        <v>4</v>
      </c>
      <c r="DU47" s="110">
        <f t="shared" si="34"/>
        <v>4</v>
      </c>
      <c r="DV47" s="108">
        <f t="shared" si="35"/>
        <v>1088.4375</v>
      </c>
    </row>
    <row r="48" spans="2:126" ht="19.5" thickBot="1" x14ac:dyDescent="0.35">
      <c r="AS48" s="350" t="str">
        <f>AS2</f>
        <v>SEPTIEMBRE  2016</v>
      </c>
      <c r="AT48" s="350"/>
      <c r="AU48" s="350"/>
      <c r="AV48" s="226" t="s">
        <v>131</v>
      </c>
      <c r="AW48" s="226" t="s">
        <v>132</v>
      </c>
      <c r="AX48" s="227">
        <f>AX4</f>
        <v>200</v>
      </c>
      <c r="AY48" s="228">
        <f>AY4</f>
        <v>0</v>
      </c>
      <c r="AZ48" s="229" t="str">
        <f>AZ4</f>
        <v>500    DINA</v>
      </c>
      <c r="BA48" s="254" t="s">
        <v>139</v>
      </c>
      <c r="BC48" s="309"/>
      <c r="BD48" s="313"/>
      <c r="BE48" s="135">
        <v>2228</v>
      </c>
      <c r="BF48" s="82">
        <f t="shared" si="36"/>
        <v>7798</v>
      </c>
      <c r="BG48" s="79">
        <v>398</v>
      </c>
      <c r="BH48" s="82">
        <f t="shared" si="14"/>
        <v>1393</v>
      </c>
      <c r="BI48" s="79">
        <v>5964</v>
      </c>
      <c r="BJ48" s="82">
        <f t="shared" si="15"/>
        <v>41748</v>
      </c>
      <c r="BK48" s="79">
        <v>32</v>
      </c>
      <c r="BL48" s="174">
        <v>27</v>
      </c>
      <c r="BM48" s="174">
        <v>26</v>
      </c>
      <c r="BN48" s="119">
        <f t="shared" si="9"/>
        <v>1959.1923076923076</v>
      </c>
      <c r="BO48" s="309"/>
      <c r="BP48" s="315"/>
      <c r="BQ48" s="99">
        <v>2208</v>
      </c>
      <c r="BR48" s="83">
        <f t="shared" si="16"/>
        <v>7728</v>
      </c>
      <c r="BS48" s="174">
        <v>259</v>
      </c>
      <c r="BT48" s="83">
        <f t="shared" si="39"/>
        <v>906.5</v>
      </c>
      <c r="BU48" s="174">
        <v>7613</v>
      </c>
      <c r="BV48" s="83">
        <f t="shared" si="40"/>
        <v>53291</v>
      </c>
      <c r="BW48" s="174">
        <v>32</v>
      </c>
      <c r="BX48" s="174">
        <v>27</v>
      </c>
      <c r="BY48" s="174">
        <v>26</v>
      </c>
      <c r="BZ48" s="100">
        <f t="shared" si="10"/>
        <v>2381.75</v>
      </c>
      <c r="CA48" s="309"/>
      <c r="CB48" s="317"/>
      <c r="CC48" s="99">
        <v>1512</v>
      </c>
      <c r="CD48" s="74">
        <f t="shared" si="19"/>
        <v>4536</v>
      </c>
      <c r="CE48" s="174">
        <v>180</v>
      </c>
      <c r="CF48" s="74">
        <f t="shared" si="20"/>
        <v>540</v>
      </c>
      <c r="CG48" s="174">
        <v>3059</v>
      </c>
      <c r="CH48" s="74">
        <f t="shared" si="21"/>
        <v>18354</v>
      </c>
      <c r="CI48" s="174">
        <v>15</v>
      </c>
      <c r="CJ48" s="174">
        <v>12</v>
      </c>
      <c r="CK48" s="174">
        <v>12</v>
      </c>
      <c r="CL48" s="100">
        <f t="shared" si="22"/>
        <v>1952.5</v>
      </c>
      <c r="CM48" s="309"/>
      <c r="CN48" s="319"/>
      <c r="CO48" s="91"/>
      <c r="CP48" s="83">
        <f t="shared" si="23"/>
        <v>0</v>
      </c>
      <c r="CQ48" s="174"/>
      <c r="CR48" s="83">
        <f t="shared" si="24"/>
        <v>0</v>
      </c>
      <c r="CS48" s="174"/>
      <c r="CT48" s="83">
        <f t="shared" si="25"/>
        <v>0</v>
      </c>
      <c r="CU48" s="174"/>
      <c r="CV48" s="174"/>
      <c r="CW48" s="174"/>
      <c r="CX48" s="98" t="e">
        <f t="shared" si="26"/>
        <v>#DIV/0!</v>
      </c>
      <c r="CY48" s="309"/>
      <c r="CZ48" s="307"/>
      <c r="DA48" s="99">
        <v>696</v>
      </c>
      <c r="DB48" s="83">
        <f t="shared" si="27"/>
        <v>2436</v>
      </c>
      <c r="DC48" s="174">
        <v>86</v>
      </c>
      <c r="DD48" s="83">
        <f t="shared" si="28"/>
        <v>301</v>
      </c>
      <c r="DE48" s="174">
        <v>2927</v>
      </c>
      <c r="DF48" s="83">
        <f t="shared" si="29"/>
        <v>20489</v>
      </c>
      <c r="DG48" s="174">
        <v>14</v>
      </c>
      <c r="DH48" s="174">
        <v>11</v>
      </c>
      <c r="DI48" s="174">
        <v>12</v>
      </c>
      <c r="DJ48" s="100">
        <f t="shared" si="30"/>
        <v>1935.5</v>
      </c>
      <c r="DK48" s="309"/>
      <c r="DL48" s="311"/>
      <c r="DM48" s="102">
        <v>77</v>
      </c>
      <c r="DN48" s="74">
        <f t="shared" si="31"/>
        <v>288.75</v>
      </c>
      <c r="DO48" s="1">
        <v>176</v>
      </c>
      <c r="DP48" s="74">
        <f t="shared" si="32"/>
        <v>660</v>
      </c>
      <c r="DQ48" s="1">
        <v>417</v>
      </c>
      <c r="DR48" s="74">
        <f t="shared" si="33"/>
        <v>3127.5</v>
      </c>
      <c r="DS48" s="1">
        <v>4</v>
      </c>
      <c r="DT48" s="1">
        <v>4</v>
      </c>
      <c r="DU48" s="110">
        <f t="shared" si="34"/>
        <v>4</v>
      </c>
      <c r="DV48" s="108">
        <f t="shared" si="35"/>
        <v>1019.0625</v>
      </c>
    </row>
    <row r="49" spans="8:126" ht="19.5" thickBot="1" x14ac:dyDescent="0.3">
      <c r="H49">
        <f>H43/21</f>
        <v>0</v>
      </c>
      <c r="I49">
        <f>I43/21</f>
        <v>5154.0555555555557</v>
      </c>
      <c r="J49">
        <f t="shared" si="44"/>
        <v>5154.0555555555557</v>
      </c>
      <c r="K49">
        <f>K43/21</f>
        <v>1968.7619047619048</v>
      </c>
      <c r="L49">
        <f>L43/21</f>
        <v>9915.730158730159</v>
      </c>
      <c r="AS49" s="327" t="s">
        <v>85</v>
      </c>
      <c r="AT49" s="327"/>
      <c r="AU49" s="327"/>
      <c r="AV49" s="224"/>
      <c r="AW49" s="224"/>
      <c r="AX49" s="224">
        <f>AX37*6</f>
        <v>1059960</v>
      </c>
      <c r="AY49" s="224"/>
      <c r="AZ49" s="225"/>
      <c r="BA49" s="155">
        <f t="shared" ref="BA49:BA54" si="46">SUM(AV49:AZ49)</f>
        <v>1059960</v>
      </c>
      <c r="BC49" s="308" t="str">
        <f>C27</f>
        <v>VIERNES</v>
      </c>
      <c r="BD49" s="312">
        <f>AU27</f>
        <v>42636</v>
      </c>
      <c r="BE49" s="135">
        <v>2067</v>
      </c>
      <c r="BF49" s="82">
        <f t="shared" si="36"/>
        <v>7234.5</v>
      </c>
      <c r="BG49" s="79">
        <v>304</v>
      </c>
      <c r="BH49" s="82">
        <f t="shared" si="14"/>
        <v>1064</v>
      </c>
      <c r="BI49" s="79">
        <v>5355</v>
      </c>
      <c r="BJ49" s="82">
        <f t="shared" si="15"/>
        <v>37485</v>
      </c>
      <c r="BK49" s="79"/>
      <c r="BL49" s="174">
        <v>24</v>
      </c>
      <c r="BM49" s="174">
        <v>29</v>
      </c>
      <c r="BN49" s="119">
        <f t="shared" si="9"/>
        <v>1578.7413793103449</v>
      </c>
      <c r="BO49" s="308" t="str">
        <f>BC49</f>
        <v>VIERNES</v>
      </c>
      <c r="BP49" s="314">
        <f>BD49</f>
        <v>42636</v>
      </c>
      <c r="BQ49" s="99">
        <v>2266</v>
      </c>
      <c r="BR49" s="83">
        <f t="shared" si="16"/>
        <v>7931</v>
      </c>
      <c r="BS49" s="174">
        <v>300</v>
      </c>
      <c r="BT49" s="83">
        <f t="shared" si="39"/>
        <v>1050</v>
      </c>
      <c r="BU49" s="174">
        <v>8121</v>
      </c>
      <c r="BV49" s="83">
        <f t="shared" si="40"/>
        <v>56847</v>
      </c>
      <c r="BW49" s="174"/>
      <c r="BX49" s="174">
        <v>27</v>
      </c>
      <c r="BY49" s="174">
        <v>28</v>
      </c>
      <c r="BZ49" s="100">
        <f t="shared" si="10"/>
        <v>2351</v>
      </c>
      <c r="CA49" s="308" t="str">
        <f>BO49</f>
        <v>VIERNES</v>
      </c>
      <c r="CB49" s="316">
        <f>BP49</f>
        <v>42636</v>
      </c>
      <c r="CC49" s="99">
        <v>1810</v>
      </c>
      <c r="CD49" s="74">
        <f t="shared" si="19"/>
        <v>5430</v>
      </c>
      <c r="CE49" s="174">
        <v>285</v>
      </c>
      <c r="CF49" s="74">
        <f t="shared" si="20"/>
        <v>855</v>
      </c>
      <c r="CG49" s="174">
        <v>4265</v>
      </c>
      <c r="CH49" s="74">
        <f t="shared" si="21"/>
        <v>25590</v>
      </c>
      <c r="CI49" s="174"/>
      <c r="CJ49" s="174">
        <v>18</v>
      </c>
      <c r="CK49" s="174">
        <v>16</v>
      </c>
      <c r="CL49" s="100">
        <f t="shared" si="22"/>
        <v>1992.1875</v>
      </c>
      <c r="CM49" s="308" t="str">
        <f>CA49</f>
        <v>VIERNES</v>
      </c>
      <c r="CN49" s="318">
        <f>CB49</f>
        <v>42636</v>
      </c>
      <c r="CO49" s="91"/>
      <c r="CP49" s="83">
        <f t="shared" si="23"/>
        <v>0</v>
      </c>
      <c r="CQ49" s="174"/>
      <c r="CR49" s="83">
        <f t="shared" si="24"/>
        <v>0</v>
      </c>
      <c r="CS49" s="174"/>
      <c r="CT49" s="83">
        <f t="shared" si="25"/>
        <v>0</v>
      </c>
      <c r="CU49" s="174"/>
      <c r="CV49" s="174"/>
      <c r="CW49" s="174"/>
      <c r="CX49" s="98" t="e">
        <f t="shared" si="26"/>
        <v>#DIV/0!</v>
      </c>
      <c r="CY49" s="308" t="str">
        <f>CM49</f>
        <v>VIERNES</v>
      </c>
      <c r="CZ49" s="306">
        <f>CN49</f>
        <v>42636</v>
      </c>
      <c r="DA49" s="99">
        <v>764</v>
      </c>
      <c r="DB49" s="83">
        <f t="shared" si="27"/>
        <v>2674</v>
      </c>
      <c r="DC49" s="174">
        <v>77</v>
      </c>
      <c r="DD49" s="83">
        <f t="shared" si="28"/>
        <v>269.5</v>
      </c>
      <c r="DE49" s="174">
        <v>2694</v>
      </c>
      <c r="DF49" s="83">
        <f t="shared" si="29"/>
        <v>18858</v>
      </c>
      <c r="DG49" s="174"/>
      <c r="DH49" s="174">
        <v>12</v>
      </c>
      <c r="DI49" s="174">
        <v>12</v>
      </c>
      <c r="DJ49" s="100">
        <f t="shared" si="30"/>
        <v>1816.7916666666667</v>
      </c>
      <c r="DK49" s="308" t="str">
        <f>CY49</f>
        <v>VIERNES</v>
      </c>
      <c r="DL49" s="310">
        <f>CZ49</f>
        <v>42636</v>
      </c>
      <c r="DM49" s="102">
        <v>41</v>
      </c>
      <c r="DN49" s="74">
        <f t="shared" si="31"/>
        <v>153.75</v>
      </c>
      <c r="DO49" s="1">
        <v>114</v>
      </c>
      <c r="DP49" s="74">
        <f t="shared" si="32"/>
        <v>427.5</v>
      </c>
      <c r="DQ49" s="1">
        <v>317</v>
      </c>
      <c r="DR49" s="74">
        <f t="shared" si="33"/>
        <v>2377.5</v>
      </c>
      <c r="DS49" s="1"/>
      <c r="DT49" s="1">
        <v>4</v>
      </c>
      <c r="DU49" s="110">
        <f t="shared" si="34"/>
        <v>4</v>
      </c>
      <c r="DV49" s="108">
        <f t="shared" si="35"/>
        <v>739.6875</v>
      </c>
    </row>
    <row r="50" spans="8:126" ht="19.5" thickBot="1" x14ac:dyDescent="0.3">
      <c r="AS50" s="148" t="s">
        <v>78</v>
      </c>
      <c r="AT50" s="149"/>
      <c r="AU50" s="149"/>
      <c r="AV50" s="147">
        <f>AV38*7</f>
        <v>2190447</v>
      </c>
      <c r="AW50" s="147">
        <f>AW38*7</f>
        <v>2843722</v>
      </c>
      <c r="AX50" s="147"/>
      <c r="AY50" s="147">
        <f>AY38*7</f>
        <v>0</v>
      </c>
      <c r="AZ50" s="147">
        <f>AZ38*7</f>
        <v>1029896</v>
      </c>
      <c r="BA50" s="163">
        <f t="shared" si="46"/>
        <v>6064065</v>
      </c>
      <c r="BC50" s="309"/>
      <c r="BD50" s="313"/>
      <c r="BE50" s="135">
        <v>2121</v>
      </c>
      <c r="BF50" s="82">
        <f t="shared" si="36"/>
        <v>7423.5</v>
      </c>
      <c r="BG50" s="79">
        <v>385</v>
      </c>
      <c r="BH50" s="82">
        <f t="shared" si="14"/>
        <v>1347.5</v>
      </c>
      <c r="BI50" s="79">
        <v>6212</v>
      </c>
      <c r="BJ50" s="82">
        <f t="shared" si="15"/>
        <v>43484</v>
      </c>
      <c r="BK50" s="79">
        <v>29</v>
      </c>
      <c r="BL50" s="174">
        <v>30</v>
      </c>
      <c r="BM50" s="174">
        <v>29</v>
      </c>
      <c r="BN50" s="119">
        <f t="shared" si="9"/>
        <v>1801.8965517241379</v>
      </c>
      <c r="BO50" s="309"/>
      <c r="BP50" s="315"/>
      <c r="BQ50" s="99">
        <v>1973</v>
      </c>
      <c r="BR50" s="83">
        <f t="shared" si="16"/>
        <v>6905.5</v>
      </c>
      <c r="BS50" s="174">
        <v>239</v>
      </c>
      <c r="BT50" s="83">
        <f t="shared" si="39"/>
        <v>836.5</v>
      </c>
      <c r="BU50" s="174">
        <v>7299</v>
      </c>
      <c r="BV50" s="83">
        <f t="shared" si="40"/>
        <v>51093</v>
      </c>
      <c r="BW50" s="174">
        <v>29</v>
      </c>
      <c r="BX50" s="174">
        <v>24</v>
      </c>
      <c r="BY50" s="174">
        <v>24</v>
      </c>
      <c r="BZ50" s="100">
        <f t="shared" si="10"/>
        <v>2451.4583333333335</v>
      </c>
      <c r="CA50" s="309"/>
      <c r="CB50" s="317"/>
      <c r="CC50" s="99">
        <v>1100</v>
      </c>
      <c r="CD50" s="74">
        <f t="shared" si="19"/>
        <v>3300</v>
      </c>
      <c r="CE50" s="174">
        <v>252</v>
      </c>
      <c r="CF50" s="74">
        <f t="shared" si="20"/>
        <v>756</v>
      </c>
      <c r="CG50" s="174">
        <v>2762</v>
      </c>
      <c r="CH50" s="74">
        <f t="shared" si="21"/>
        <v>16572</v>
      </c>
      <c r="CI50" s="174">
        <v>18</v>
      </c>
      <c r="CJ50" s="174">
        <v>12</v>
      </c>
      <c r="CK50" s="174">
        <v>14</v>
      </c>
      <c r="CL50" s="100">
        <f t="shared" si="22"/>
        <v>1473.4285714285713</v>
      </c>
      <c r="CM50" s="309"/>
      <c r="CN50" s="319"/>
      <c r="CO50" s="91"/>
      <c r="CP50" s="83">
        <f t="shared" si="23"/>
        <v>0</v>
      </c>
      <c r="CQ50" s="174"/>
      <c r="CR50" s="83">
        <f t="shared" si="24"/>
        <v>0</v>
      </c>
      <c r="CS50" s="174"/>
      <c r="CT50" s="83">
        <f t="shared" si="25"/>
        <v>0</v>
      </c>
      <c r="CU50" s="174"/>
      <c r="CV50" s="174"/>
      <c r="CW50" s="174"/>
      <c r="CX50" s="98" t="e">
        <f t="shared" si="26"/>
        <v>#DIV/0!</v>
      </c>
      <c r="CY50" s="309"/>
      <c r="CZ50" s="307"/>
      <c r="DA50" s="99">
        <v>705</v>
      </c>
      <c r="DB50" s="83">
        <f t="shared" si="27"/>
        <v>2467.5</v>
      </c>
      <c r="DC50" s="174">
        <v>88</v>
      </c>
      <c r="DD50" s="83">
        <f t="shared" si="28"/>
        <v>308</v>
      </c>
      <c r="DE50" s="174">
        <v>2792</v>
      </c>
      <c r="DF50" s="83">
        <f t="shared" si="29"/>
        <v>19544</v>
      </c>
      <c r="DG50" s="174">
        <v>14</v>
      </c>
      <c r="DH50" s="174">
        <v>11</v>
      </c>
      <c r="DI50" s="174">
        <v>11</v>
      </c>
      <c r="DJ50" s="100">
        <f t="shared" si="30"/>
        <v>2029.0454545454545</v>
      </c>
      <c r="DK50" s="309"/>
      <c r="DL50" s="311"/>
      <c r="DM50" s="102">
        <v>34</v>
      </c>
      <c r="DN50" s="74">
        <f t="shared" si="31"/>
        <v>127.5</v>
      </c>
      <c r="DO50" s="1">
        <v>160</v>
      </c>
      <c r="DP50" s="74">
        <f t="shared" si="32"/>
        <v>600</v>
      </c>
      <c r="DQ50" s="1">
        <v>394</v>
      </c>
      <c r="DR50" s="74">
        <f t="shared" si="33"/>
        <v>2955</v>
      </c>
      <c r="DS50" s="1">
        <v>4</v>
      </c>
      <c r="DT50" s="1">
        <v>4</v>
      </c>
      <c r="DU50" s="110">
        <f t="shared" si="34"/>
        <v>4</v>
      </c>
      <c r="DV50" s="108">
        <f t="shared" si="35"/>
        <v>920.625</v>
      </c>
    </row>
    <row r="51" spans="8:126" ht="19.5" thickBot="1" x14ac:dyDescent="0.3">
      <c r="H51">
        <f>H47/9</f>
        <v>0</v>
      </c>
      <c r="I51">
        <f>I47/9</f>
        <v>7046.0185185185182</v>
      </c>
      <c r="J51">
        <f t="shared" si="44"/>
        <v>7046.0185185185182</v>
      </c>
      <c r="K51">
        <f>K47/9</f>
        <v>1998.9074074074076</v>
      </c>
      <c r="L51">
        <f>L47/9</f>
        <v>15585.388888888889</v>
      </c>
      <c r="AS51" s="327" t="s">
        <v>101</v>
      </c>
      <c r="AT51" s="327"/>
      <c r="AU51" s="327"/>
      <c r="AV51" s="175"/>
      <c r="AW51" s="175"/>
      <c r="AX51" s="175">
        <f>AX39*3</f>
        <v>213753</v>
      </c>
      <c r="AY51" s="175"/>
      <c r="AZ51" s="154"/>
      <c r="BA51" s="155">
        <f t="shared" si="46"/>
        <v>213753</v>
      </c>
      <c r="BC51" s="308" t="str">
        <f>C28</f>
        <v>SÁBADO</v>
      </c>
      <c r="BD51" s="312">
        <f>AU28</f>
        <v>42637</v>
      </c>
      <c r="BE51" s="135">
        <v>940</v>
      </c>
      <c r="BF51" s="82">
        <f t="shared" si="36"/>
        <v>3290</v>
      </c>
      <c r="BG51" s="79">
        <v>378</v>
      </c>
      <c r="BH51" s="82">
        <f t="shared" si="14"/>
        <v>1323</v>
      </c>
      <c r="BI51" s="79">
        <v>4418</v>
      </c>
      <c r="BJ51" s="82">
        <f t="shared" si="15"/>
        <v>30926</v>
      </c>
      <c r="BK51" s="79"/>
      <c r="BL51" s="174">
        <v>21</v>
      </c>
      <c r="BM51" s="174">
        <v>20</v>
      </c>
      <c r="BN51" s="119">
        <f t="shared" si="9"/>
        <v>1776.95</v>
      </c>
      <c r="BO51" s="308" t="str">
        <f>BC51</f>
        <v>SÁBADO</v>
      </c>
      <c r="BP51" s="314">
        <f>BD51</f>
        <v>42637</v>
      </c>
      <c r="BQ51" s="99">
        <v>1090</v>
      </c>
      <c r="BR51" s="83">
        <f t="shared" si="16"/>
        <v>3815</v>
      </c>
      <c r="BS51" s="174">
        <v>272</v>
      </c>
      <c r="BT51" s="83">
        <f t="shared" si="39"/>
        <v>952</v>
      </c>
      <c r="BU51" s="174">
        <v>5980</v>
      </c>
      <c r="BV51" s="83">
        <f t="shared" si="40"/>
        <v>41860</v>
      </c>
      <c r="BW51" s="174"/>
      <c r="BX51" s="174">
        <v>19</v>
      </c>
      <c r="BY51" s="174">
        <v>19</v>
      </c>
      <c r="BZ51" s="100">
        <f t="shared" si="10"/>
        <v>2454.0526315789475</v>
      </c>
      <c r="CA51" s="308" t="str">
        <f>BO51</f>
        <v>SÁBADO</v>
      </c>
      <c r="CB51" s="316">
        <f>BP51</f>
        <v>42637</v>
      </c>
      <c r="CC51" s="99">
        <v>675</v>
      </c>
      <c r="CD51" s="74">
        <f t="shared" si="19"/>
        <v>2025</v>
      </c>
      <c r="CE51" s="174">
        <v>245</v>
      </c>
      <c r="CF51" s="74">
        <f t="shared" si="20"/>
        <v>735</v>
      </c>
      <c r="CG51" s="174">
        <v>2445</v>
      </c>
      <c r="CH51" s="74">
        <f t="shared" si="21"/>
        <v>14670</v>
      </c>
      <c r="CI51" s="174"/>
      <c r="CJ51" s="174">
        <v>10</v>
      </c>
      <c r="CK51" s="174">
        <v>11</v>
      </c>
      <c r="CL51" s="100">
        <f t="shared" si="22"/>
        <v>1584.5454545454545</v>
      </c>
      <c r="CM51" s="308" t="str">
        <f>CA51</f>
        <v>SÁBADO</v>
      </c>
      <c r="CN51" s="318">
        <f>CB51</f>
        <v>42637</v>
      </c>
      <c r="CO51" s="91"/>
      <c r="CP51" s="83">
        <f t="shared" si="23"/>
        <v>0</v>
      </c>
      <c r="CQ51" s="174"/>
      <c r="CR51" s="83">
        <f t="shared" si="24"/>
        <v>0</v>
      </c>
      <c r="CS51" s="174"/>
      <c r="CT51" s="83">
        <f t="shared" si="25"/>
        <v>0</v>
      </c>
      <c r="CU51" s="174"/>
      <c r="CV51" s="174"/>
      <c r="CW51" s="174"/>
      <c r="CX51" s="98" t="e">
        <f t="shared" si="26"/>
        <v>#DIV/0!</v>
      </c>
      <c r="CY51" s="308" t="str">
        <f>CM51</f>
        <v>SÁBADO</v>
      </c>
      <c r="CZ51" s="306">
        <f>CN51</f>
        <v>42637</v>
      </c>
      <c r="DA51" s="99">
        <v>469</v>
      </c>
      <c r="DB51" s="83">
        <f t="shared" si="27"/>
        <v>1641.5</v>
      </c>
      <c r="DC51" s="174">
        <v>44</v>
      </c>
      <c r="DD51" s="83">
        <f t="shared" si="28"/>
        <v>154</v>
      </c>
      <c r="DE51" s="174">
        <v>2064</v>
      </c>
      <c r="DF51" s="83">
        <f t="shared" si="29"/>
        <v>14448</v>
      </c>
      <c r="DG51" s="174"/>
      <c r="DH51" s="174">
        <v>11</v>
      </c>
      <c r="DI51" s="174">
        <v>11</v>
      </c>
      <c r="DJ51" s="100">
        <f t="shared" si="30"/>
        <v>1476.6818181818182</v>
      </c>
      <c r="DK51" s="308" t="str">
        <f>CY51</f>
        <v>SÁBADO</v>
      </c>
      <c r="DL51" s="310">
        <f>CZ51</f>
        <v>42637</v>
      </c>
      <c r="DM51" s="102">
        <v>20</v>
      </c>
      <c r="DN51" s="74">
        <f t="shared" si="31"/>
        <v>75</v>
      </c>
      <c r="DO51" s="1">
        <v>102</v>
      </c>
      <c r="DP51" s="74">
        <f t="shared" si="32"/>
        <v>382.5</v>
      </c>
      <c r="DQ51" s="1">
        <v>336</v>
      </c>
      <c r="DR51" s="74">
        <f t="shared" si="33"/>
        <v>2520</v>
      </c>
      <c r="DS51" s="1"/>
      <c r="DT51" s="1">
        <v>3</v>
      </c>
      <c r="DU51" s="110">
        <f t="shared" si="34"/>
        <v>3</v>
      </c>
      <c r="DV51" s="108">
        <f t="shared" si="35"/>
        <v>992.5</v>
      </c>
    </row>
    <row r="52" spans="8:126" ht="19.5" thickBot="1" x14ac:dyDescent="0.3">
      <c r="AS52" s="148" t="s">
        <v>104</v>
      </c>
      <c r="AT52" s="149"/>
      <c r="AU52" s="149"/>
      <c r="AV52" s="147">
        <f>AV40*3.5</f>
        <v>351802.5</v>
      </c>
      <c r="AW52" s="147">
        <f>AW40*3.5</f>
        <v>361735.5</v>
      </c>
      <c r="AX52" s="147"/>
      <c r="AY52" s="147">
        <f>AY40*3.5</f>
        <v>0</v>
      </c>
      <c r="AZ52" s="147">
        <f>AZ40*3.5</f>
        <v>118205.5</v>
      </c>
      <c r="BA52" s="163">
        <f t="shared" si="46"/>
        <v>831743.5</v>
      </c>
      <c r="BC52" s="309"/>
      <c r="BD52" s="313"/>
      <c r="BE52" s="135">
        <v>825</v>
      </c>
      <c r="BF52" s="82">
        <f t="shared" si="36"/>
        <v>2887.5</v>
      </c>
      <c r="BG52" s="79">
        <v>402</v>
      </c>
      <c r="BH52" s="82">
        <f t="shared" si="14"/>
        <v>1407</v>
      </c>
      <c r="BI52" s="79">
        <v>4372</v>
      </c>
      <c r="BJ52" s="82">
        <f t="shared" si="15"/>
        <v>30604</v>
      </c>
      <c r="BK52" s="79">
        <v>23</v>
      </c>
      <c r="BL52" s="174">
        <v>19</v>
      </c>
      <c r="BM52" s="174">
        <v>20</v>
      </c>
      <c r="BN52" s="119">
        <f t="shared" si="9"/>
        <v>1744.925</v>
      </c>
      <c r="BO52" s="309"/>
      <c r="BP52" s="315"/>
      <c r="BQ52" s="99">
        <v>905</v>
      </c>
      <c r="BR52" s="83">
        <f t="shared" si="16"/>
        <v>3167.5</v>
      </c>
      <c r="BS52" s="174">
        <v>272</v>
      </c>
      <c r="BT52" s="83">
        <f t="shared" si="39"/>
        <v>952</v>
      </c>
      <c r="BU52" s="174">
        <v>5120</v>
      </c>
      <c r="BV52" s="83">
        <f t="shared" si="40"/>
        <v>35840</v>
      </c>
      <c r="BW52" s="174">
        <v>22</v>
      </c>
      <c r="BX52" s="174">
        <v>17</v>
      </c>
      <c r="BY52" s="174">
        <v>18</v>
      </c>
      <c r="BZ52" s="100">
        <f t="shared" si="10"/>
        <v>2219.9722222222222</v>
      </c>
      <c r="CA52" s="309"/>
      <c r="CB52" s="317"/>
      <c r="CC52" s="99">
        <v>363</v>
      </c>
      <c r="CD52" s="74">
        <f t="shared" si="19"/>
        <v>1089</v>
      </c>
      <c r="CE52" s="174">
        <v>194</v>
      </c>
      <c r="CF52" s="74">
        <f t="shared" si="20"/>
        <v>582</v>
      </c>
      <c r="CG52" s="174">
        <v>1508</v>
      </c>
      <c r="CH52" s="74">
        <f t="shared" si="21"/>
        <v>9048</v>
      </c>
      <c r="CI52" s="174">
        <v>12</v>
      </c>
      <c r="CJ52" s="174">
        <v>8</v>
      </c>
      <c r="CK52" s="174">
        <v>11</v>
      </c>
      <c r="CL52" s="100">
        <f t="shared" si="22"/>
        <v>974.4545454545455</v>
      </c>
      <c r="CM52" s="309"/>
      <c r="CN52" s="319"/>
      <c r="CO52" s="91"/>
      <c r="CP52" s="83">
        <f t="shared" si="23"/>
        <v>0</v>
      </c>
      <c r="CQ52" s="174"/>
      <c r="CR52" s="83">
        <f t="shared" si="24"/>
        <v>0</v>
      </c>
      <c r="CS52" s="174"/>
      <c r="CT52" s="83">
        <f t="shared" si="25"/>
        <v>0</v>
      </c>
      <c r="CU52" s="174"/>
      <c r="CV52" s="174"/>
      <c r="CW52" s="174"/>
      <c r="CX52" s="98" t="e">
        <f t="shared" si="26"/>
        <v>#DIV/0!</v>
      </c>
      <c r="CY52" s="309"/>
      <c r="CZ52" s="307"/>
      <c r="DA52" s="99">
        <v>371</v>
      </c>
      <c r="DB52" s="83">
        <f t="shared" si="27"/>
        <v>1298.5</v>
      </c>
      <c r="DC52" s="174">
        <v>79</v>
      </c>
      <c r="DD52" s="83">
        <f t="shared" si="28"/>
        <v>276.5</v>
      </c>
      <c r="DE52" s="174">
        <v>1870</v>
      </c>
      <c r="DF52" s="83">
        <f t="shared" si="29"/>
        <v>13090</v>
      </c>
      <c r="DG52" s="174">
        <v>11</v>
      </c>
      <c r="DH52" s="174">
        <v>6</v>
      </c>
      <c r="DI52" s="174">
        <v>11</v>
      </c>
      <c r="DJ52" s="100">
        <f t="shared" si="30"/>
        <v>1333.1818181818182</v>
      </c>
      <c r="DK52" s="309"/>
      <c r="DL52" s="311"/>
      <c r="DM52" s="102">
        <v>15</v>
      </c>
      <c r="DN52" s="74">
        <f t="shared" si="31"/>
        <v>56.25</v>
      </c>
      <c r="DO52" s="1">
        <v>38</v>
      </c>
      <c r="DP52" s="74">
        <f t="shared" si="32"/>
        <v>142.5</v>
      </c>
      <c r="DQ52" s="1">
        <v>223</v>
      </c>
      <c r="DR52" s="74">
        <f t="shared" si="33"/>
        <v>1672.5</v>
      </c>
      <c r="DS52" s="1">
        <v>4</v>
      </c>
      <c r="DT52" s="1">
        <v>3</v>
      </c>
      <c r="DU52" s="110">
        <f t="shared" si="34"/>
        <v>3</v>
      </c>
      <c r="DV52" s="108">
        <f t="shared" si="35"/>
        <v>623.75</v>
      </c>
    </row>
    <row r="53" spans="8:126" ht="19.5" thickBot="1" x14ac:dyDescent="0.3">
      <c r="AS53" s="320" t="s">
        <v>102</v>
      </c>
      <c r="AT53" s="320"/>
      <c r="AU53" s="320"/>
      <c r="AV53" s="175"/>
      <c r="AW53" s="175"/>
      <c r="AX53" s="175">
        <f>AX41*3</f>
        <v>37383</v>
      </c>
      <c r="AY53" s="175"/>
      <c r="AZ53" s="154"/>
      <c r="BA53" s="155">
        <f t="shared" si="46"/>
        <v>37383</v>
      </c>
      <c r="BB53" s="59"/>
      <c r="BC53" s="308" t="str">
        <f>C29</f>
        <v>DOMINGO</v>
      </c>
      <c r="BD53" s="312">
        <f>AU29</f>
        <v>42638</v>
      </c>
      <c r="BE53" s="135">
        <v>455</v>
      </c>
      <c r="BF53" s="82">
        <f t="shared" si="36"/>
        <v>1592.5</v>
      </c>
      <c r="BG53" s="79">
        <v>320</v>
      </c>
      <c r="BH53" s="82">
        <f t="shared" si="14"/>
        <v>1120</v>
      </c>
      <c r="BI53" s="79">
        <v>2890</v>
      </c>
      <c r="BJ53" s="82">
        <f t="shared" si="15"/>
        <v>20230</v>
      </c>
      <c r="BK53" s="79"/>
      <c r="BL53" s="174">
        <v>18</v>
      </c>
      <c r="BM53" s="174">
        <v>18</v>
      </c>
      <c r="BN53" s="119">
        <f t="shared" si="9"/>
        <v>1274.5833333333333</v>
      </c>
      <c r="BO53" s="308" t="str">
        <f>BC53</f>
        <v>DOMINGO</v>
      </c>
      <c r="BP53" s="314">
        <f>BD53</f>
        <v>42638</v>
      </c>
      <c r="BQ53" s="99">
        <v>457</v>
      </c>
      <c r="BR53" s="83">
        <f t="shared" si="16"/>
        <v>1599.5</v>
      </c>
      <c r="BS53" s="174">
        <v>182</v>
      </c>
      <c r="BT53" s="83">
        <f t="shared" si="39"/>
        <v>637</v>
      </c>
      <c r="BU53" s="174">
        <v>3257</v>
      </c>
      <c r="BV53" s="83">
        <f t="shared" si="40"/>
        <v>22799</v>
      </c>
      <c r="BW53" s="174"/>
      <c r="BX53" s="174">
        <v>16</v>
      </c>
      <c r="BY53" s="174">
        <v>17</v>
      </c>
      <c r="BZ53" s="100">
        <f t="shared" si="10"/>
        <v>1472.6764705882354</v>
      </c>
      <c r="CA53" s="308" t="str">
        <f>BO53</f>
        <v>DOMINGO</v>
      </c>
      <c r="CB53" s="316">
        <f>BP53</f>
        <v>42638</v>
      </c>
      <c r="CC53" s="99">
        <v>180</v>
      </c>
      <c r="CD53" s="74">
        <f t="shared" si="19"/>
        <v>540</v>
      </c>
      <c r="CE53" s="174">
        <v>47</v>
      </c>
      <c r="CF53" s="74">
        <f t="shared" si="20"/>
        <v>141</v>
      </c>
      <c r="CG53" s="174">
        <v>856</v>
      </c>
      <c r="CH53" s="74">
        <f t="shared" si="21"/>
        <v>5136</v>
      </c>
      <c r="CI53" s="174"/>
      <c r="CJ53" s="174">
        <v>6</v>
      </c>
      <c r="CK53" s="174">
        <v>8</v>
      </c>
      <c r="CL53" s="100">
        <f t="shared" si="22"/>
        <v>727.125</v>
      </c>
      <c r="CM53" s="308" t="str">
        <f>CA53</f>
        <v>DOMINGO</v>
      </c>
      <c r="CN53" s="318">
        <f>CB53</f>
        <v>42638</v>
      </c>
      <c r="CO53" s="91"/>
      <c r="CP53" s="83">
        <f t="shared" si="23"/>
        <v>0</v>
      </c>
      <c r="CQ53" s="174"/>
      <c r="CR53" s="83">
        <f t="shared" si="24"/>
        <v>0</v>
      </c>
      <c r="CS53" s="174"/>
      <c r="CT53" s="83">
        <f t="shared" si="25"/>
        <v>0</v>
      </c>
      <c r="CU53" s="174"/>
      <c r="CV53" s="174"/>
      <c r="CW53" s="174"/>
      <c r="CX53" s="98" t="e">
        <f t="shared" si="26"/>
        <v>#DIV/0!</v>
      </c>
      <c r="CY53" s="308" t="str">
        <f>CM53</f>
        <v>DOMINGO</v>
      </c>
      <c r="CZ53" s="306">
        <f>CN53</f>
        <v>42638</v>
      </c>
      <c r="DA53" s="99"/>
      <c r="DB53" s="83">
        <f t="shared" si="27"/>
        <v>0</v>
      </c>
      <c r="DC53" s="174"/>
      <c r="DD53" s="83">
        <f t="shared" si="28"/>
        <v>0</v>
      </c>
      <c r="DE53" s="174"/>
      <c r="DF53" s="83">
        <f t="shared" si="29"/>
        <v>0</v>
      </c>
      <c r="DG53" s="174"/>
      <c r="DH53" s="174"/>
      <c r="DI53" s="174">
        <v>0</v>
      </c>
      <c r="DJ53" s="100" t="e">
        <f t="shared" si="30"/>
        <v>#DIV/0!</v>
      </c>
      <c r="DK53" s="308" t="str">
        <f>CY53</f>
        <v>DOMINGO</v>
      </c>
      <c r="DL53" s="310">
        <f>CZ53</f>
        <v>42638</v>
      </c>
      <c r="DM53" s="102">
        <v>0</v>
      </c>
      <c r="DN53" s="74">
        <f t="shared" si="31"/>
        <v>0</v>
      </c>
      <c r="DO53" s="1">
        <v>44</v>
      </c>
      <c r="DP53" s="74">
        <f t="shared" si="32"/>
        <v>165</v>
      </c>
      <c r="DQ53" s="1">
        <v>123</v>
      </c>
      <c r="DR53" s="74">
        <f t="shared" si="33"/>
        <v>922.5</v>
      </c>
      <c r="DS53" s="1"/>
      <c r="DT53" s="1">
        <v>2</v>
      </c>
      <c r="DU53" s="110">
        <f t="shared" si="34"/>
        <v>2</v>
      </c>
      <c r="DV53" s="108">
        <f t="shared" si="35"/>
        <v>543.75</v>
      </c>
    </row>
    <row r="54" spans="8:126" ht="19.5" thickBot="1" x14ac:dyDescent="0.3">
      <c r="AS54" s="26" t="s">
        <v>105</v>
      </c>
      <c r="AT54" s="13"/>
      <c r="AU54" s="13"/>
      <c r="AV54" s="16">
        <f>AV42*3.5</f>
        <v>72065</v>
      </c>
      <c r="AW54" s="16">
        <f>AW42*3.5</f>
        <v>53725</v>
      </c>
      <c r="AX54" s="16"/>
      <c r="AY54" s="16">
        <f>AY42*3.5</f>
        <v>0</v>
      </c>
      <c r="AZ54" s="16">
        <f>AZ42*3.5</f>
        <v>14829.5</v>
      </c>
      <c r="BA54" s="163">
        <f t="shared" si="46"/>
        <v>140619.5</v>
      </c>
      <c r="BC54" s="309"/>
      <c r="BD54" s="313"/>
      <c r="BE54" s="135">
        <v>597</v>
      </c>
      <c r="BF54" s="82">
        <f t="shared" si="36"/>
        <v>2089.5</v>
      </c>
      <c r="BG54" s="79">
        <v>409</v>
      </c>
      <c r="BH54" s="82">
        <f t="shared" si="14"/>
        <v>1431.5</v>
      </c>
      <c r="BI54" s="79">
        <v>3715</v>
      </c>
      <c r="BJ54" s="82">
        <f t="shared" si="15"/>
        <v>26005</v>
      </c>
      <c r="BK54" s="79">
        <v>22</v>
      </c>
      <c r="BL54" s="174">
        <v>20</v>
      </c>
      <c r="BM54" s="174">
        <v>16</v>
      </c>
      <c r="BN54" s="119">
        <f t="shared" si="9"/>
        <v>1845.375</v>
      </c>
      <c r="BO54" s="309"/>
      <c r="BP54" s="315"/>
      <c r="BQ54" s="99">
        <v>448</v>
      </c>
      <c r="BR54" s="83">
        <f t="shared" si="16"/>
        <v>1568</v>
      </c>
      <c r="BS54" s="174">
        <v>231</v>
      </c>
      <c r="BT54" s="83">
        <f t="shared" si="39"/>
        <v>808.5</v>
      </c>
      <c r="BU54" s="174">
        <v>3444</v>
      </c>
      <c r="BV54" s="83">
        <f t="shared" si="40"/>
        <v>24108</v>
      </c>
      <c r="BW54" s="174">
        <v>18</v>
      </c>
      <c r="BX54" s="174">
        <v>14</v>
      </c>
      <c r="BY54" s="174">
        <v>16</v>
      </c>
      <c r="BZ54" s="100">
        <f t="shared" si="10"/>
        <v>1655.28125</v>
      </c>
      <c r="CA54" s="309"/>
      <c r="CB54" s="317"/>
      <c r="CC54" s="99">
        <v>215</v>
      </c>
      <c r="CD54" s="74">
        <f t="shared" si="19"/>
        <v>645</v>
      </c>
      <c r="CE54" s="174">
        <v>120</v>
      </c>
      <c r="CF54" s="74">
        <f t="shared" si="20"/>
        <v>360</v>
      </c>
      <c r="CG54" s="174">
        <v>1238</v>
      </c>
      <c r="CH54" s="74">
        <f t="shared" si="21"/>
        <v>7428</v>
      </c>
      <c r="CI54" s="174">
        <v>10</v>
      </c>
      <c r="CJ54" s="174">
        <v>9</v>
      </c>
      <c r="CK54" s="174">
        <v>8</v>
      </c>
      <c r="CL54" s="100">
        <f t="shared" si="22"/>
        <v>1054.125</v>
      </c>
      <c r="CM54" s="309"/>
      <c r="CN54" s="319"/>
      <c r="CO54" s="91"/>
      <c r="CP54" s="83">
        <f t="shared" si="23"/>
        <v>0</v>
      </c>
      <c r="CQ54" s="174"/>
      <c r="CR54" s="83">
        <f t="shared" si="24"/>
        <v>0</v>
      </c>
      <c r="CS54" s="174"/>
      <c r="CT54" s="83">
        <f t="shared" si="25"/>
        <v>0</v>
      </c>
      <c r="CU54" s="174"/>
      <c r="CV54" s="174"/>
      <c r="CW54" s="174"/>
      <c r="CX54" s="98" t="e">
        <f t="shared" si="26"/>
        <v>#DIV/0!</v>
      </c>
      <c r="CY54" s="309"/>
      <c r="CZ54" s="307"/>
      <c r="DA54" s="99">
        <v>127</v>
      </c>
      <c r="DB54" s="83">
        <f t="shared" si="27"/>
        <v>444.5</v>
      </c>
      <c r="DC54" s="174">
        <v>62</v>
      </c>
      <c r="DD54" s="83">
        <f t="shared" si="28"/>
        <v>217</v>
      </c>
      <c r="DE54" s="174">
        <v>945</v>
      </c>
      <c r="DF54" s="83">
        <f t="shared" si="29"/>
        <v>6615</v>
      </c>
      <c r="DG54" s="174">
        <v>7</v>
      </c>
      <c r="DH54" s="174">
        <v>7</v>
      </c>
      <c r="DI54" s="174">
        <v>6</v>
      </c>
      <c r="DJ54" s="100">
        <f t="shared" si="30"/>
        <v>1212.75</v>
      </c>
      <c r="DK54" s="309"/>
      <c r="DL54" s="311"/>
      <c r="DM54" s="102">
        <v>0</v>
      </c>
      <c r="DN54" s="74">
        <f t="shared" si="31"/>
        <v>0</v>
      </c>
      <c r="DO54" s="1">
        <v>64</v>
      </c>
      <c r="DP54" s="74">
        <f t="shared" si="32"/>
        <v>240</v>
      </c>
      <c r="DQ54" s="1">
        <v>333</v>
      </c>
      <c r="DR54" s="74">
        <f t="shared" si="33"/>
        <v>2497.5</v>
      </c>
      <c r="DS54" s="1">
        <v>3</v>
      </c>
      <c r="DT54" s="1">
        <v>3</v>
      </c>
      <c r="DU54" s="110">
        <f t="shared" si="34"/>
        <v>3</v>
      </c>
      <c r="DV54" s="108">
        <f t="shared" si="35"/>
        <v>912.5</v>
      </c>
    </row>
    <row r="55" spans="8:126" ht="25.5" thickBot="1" x14ac:dyDescent="0.45">
      <c r="AS55" s="321" t="s">
        <v>17</v>
      </c>
      <c r="AT55" s="322"/>
      <c r="AU55" s="323"/>
      <c r="AV55" s="146">
        <f>SUM(AV49:AV54)</f>
        <v>2614314.5</v>
      </c>
      <c r="AW55" s="167">
        <f>SUM(AW49:AW54)</f>
        <v>3259182.5</v>
      </c>
      <c r="AX55" s="146">
        <f>SUM(AX49:AX54)</f>
        <v>1311096</v>
      </c>
      <c r="AY55" s="167">
        <f>SUM(AY49:AY54)</f>
        <v>0</v>
      </c>
      <c r="AZ55" s="146">
        <f>SUM(AZ49:AZ54)</f>
        <v>1162931</v>
      </c>
      <c r="BA55" s="255">
        <f>SUM(AV55:AZ55)</f>
        <v>8347524</v>
      </c>
      <c r="BC55" s="308" t="str">
        <f>C30</f>
        <v>LUNES</v>
      </c>
      <c r="BD55" s="312">
        <f>AU30</f>
        <v>42639</v>
      </c>
      <c r="BE55" s="135">
        <v>2177</v>
      </c>
      <c r="BF55" s="82">
        <f t="shared" si="36"/>
        <v>7619.5</v>
      </c>
      <c r="BG55" s="79">
        <v>330</v>
      </c>
      <c r="BH55" s="82">
        <f t="shared" si="14"/>
        <v>1155</v>
      </c>
      <c r="BI55" s="79">
        <v>5962</v>
      </c>
      <c r="BJ55" s="82">
        <f t="shared" si="15"/>
        <v>41734</v>
      </c>
      <c r="BK55" s="79"/>
      <c r="BL55" s="174">
        <v>30</v>
      </c>
      <c r="BM55" s="174">
        <v>31</v>
      </c>
      <c r="BN55" s="119">
        <f t="shared" si="9"/>
        <v>1629.3064516129032</v>
      </c>
      <c r="BO55" s="308" t="str">
        <f>BC55</f>
        <v>LUNES</v>
      </c>
      <c r="BP55" s="314">
        <f>BD55</f>
        <v>42639</v>
      </c>
      <c r="BQ55" s="99">
        <v>2334</v>
      </c>
      <c r="BR55" s="83">
        <f t="shared" si="16"/>
        <v>8169</v>
      </c>
      <c r="BS55" s="174">
        <v>224</v>
      </c>
      <c r="BT55" s="83">
        <f t="shared" si="39"/>
        <v>784</v>
      </c>
      <c r="BU55" s="174">
        <v>7901</v>
      </c>
      <c r="BV55" s="83">
        <f t="shared" si="40"/>
        <v>55307</v>
      </c>
      <c r="BW55" s="174"/>
      <c r="BX55" s="174">
        <v>28</v>
      </c>
      <c r="BY55" s="174">
        <v>28</v>
      </c>
      <c r="BZ55" s="100">
        <f t="shared" si="10"/>
        <v>2295</v>
      </c>
      <c r="CA55" s="308" t="str">
        <f>BO55</f>
        <v>LUNES</v>
      </c>
      <c r="CB55" s="316">
        <f>BP55</f>
        <v>42639</v>
      </c>
      <c r="CC55" s="99">
        <v>1386</v>
      </c>
      <c r="CD55" s="74">
        <f t="shared" si="19"/>
        <v>4158</v>
      </c>
      <c r="CE55" s="174">
        <v>215</v>
      </c>
      <c r="CF55" s="74">
        <f t="shared" si="20"/>
        <v>645</v>
      </c>
      <c r="CG55" s="174">
        <v>3103</v>
      </c>
      <c r="CH55" s="74">
        <f t="shared" si="21"/>
        <v>18618</v>
      </c>
      <c r="CI55" s="174"/>
      <c r="CJ55" s="174">
        <v>10</v>
      </c>
      <c r="CK55" s="174">
        <v>10</v>
      </c>
      <c r="CL55" s="100">
        <f t="shared" si="22"/>
        <v>2342.1</v>
      </c>
      <c r="CM55" s="308" t="str">
        <f>CA55</f>
        <v>LUNES</v>
      </c>
      <c r="CN55" s="318">
        <f>CB55</f>
        <v>42639</v>
      </c>
      <c r="CO55" s="91"/>
      <c r="CP55" s="83">
        <f t="shared" si="23"/>
        <v>0</v>
      </c>
      <c r="CQ55" s="174"/>
      <c r="CR55" s="83">
        <f t="shared" si="24"/>
        <v>0</v>
      </c>
      <c r="CS55" s="174"/>
      <c r="CT55" s="83">
        <f t="shared" si="25"/>
        <v>0</v>
      </c>
      <c r="CU55" s="174"/>
      <c r="CV55" s="174"/>
      <c r="CW55" s="174"/>
      <c r="CX55" s="98" t="e">
        <f t="shared" si="26"/>
        <v>#DIV/0!</v>
      </c>
      <c r="CY55" s="308" t="str">
        <f>CM55</f>
        <v>LUNES</v>
      </c>
      <c r="CZ55" s="306">
        <f>CN55</f>
        <v>42639</v>
      </c>
      <c r="DA55" s="99">
        <v>811</v>
      </c>
      <c r="DB55" s="83">
        <f t="shared" si="27"/>
        <v>2838.5</v>
      </c>
      <c r="DC55" s="174">
        <v>41</v>
      </c>
      <c r="DD55" s="83">
        <f t="shared" si="28"/>
        <v>143.5</v>
      </c>
      <c r="DE55" s="174">
        <v>2914</v>
      </c>
      <c r="DF55" s="83">
        <f t="shared" si="29"/>
        <v>20398</v>
      </c>
      <c r="DG55" s="174"/>
      <c r="DH55" s="174">
        <v>12</v>
      </c>
      <c r="DI55" s="174">
        <v>12</v>
      </c>
      <c r="DJ55" s="100">
        <f t="shared" si="30"/>
        <v>1948.3333333333333</v>
      </c>
      <c r="DK55" s="308" t="str">
        <f>CY55</f>
        <v>LUNES</v>
      </c>
      <c r="DL55" s="310">
        <f>CZ55</f>
        <v>42639</v>
      </c>
      <c r="DM55" s="102">
        <v>30</v>
      </c>
      <c r="DN55" s="74">
        <f t="shared" si="31"/>
        <v>112.5</v>
      </c>
      <c r="DO55" s="1">
        <v>150</v>
      </c>
      <c r="DP55" s="74">
        <f t="shared" si="32"/>
        <v>562.5</v>
      </c>
      <c r="DQ55" s="1">
        <v>312</v>
      </c>
      <c r="DR55" s="74">
        <f t="shared" si="33"/>
        <v>2340</v>
      </c>
      <c r="DS55" s="1"/>
      <c r="DT55" s="1">
        <v>2</v>
      </c>
      <c r="DU55" s="110">
        <f t="shared" si="34"/>
        <v>2</v>
      </c>
      <c r="DV55" s="108">
        <f t="shared" si="35"/>
        <v>1507.5</v>
      </c>
    </row>
    <row r="56" spans="8:126" ht="15.75" thickBot="1" x14ac:dyDescent="0.3">
      <c r="AV56" s="324">
        <f>AV55+AW55+AX55</f>
        <v>7184593</v>
      </c>
      <c r="AW56" s="325"/>
      <c r="AX56" s="326"/>
      <c r="AY56" s="324">
        <f>AY55+AZ55</f>
        <v>1162931</v>
      </c>
      <c r="AZ56" s="326"/>
      <c r="BA56" s="210"/>
      <c r="BC56" s="309"/>
      <c r="BD56" s="313"/>
      <c r="BE56" s="135">
        <v>1989</v>
      </c>
      <c r="BF56" s="82">
        <f t="shared" si="36"/>
        <v>6961.5</v>
      </c>
      <c r="BG56" s="79">
        <v>300</v>
      </c>
      <c r="BH56" s="82">
        <f t="shared" si="14"/>
        <v>1050</v>
      </c>
      <c r="BI56" s="79">
        <v>5602</v>
      </c>
      <c r="BJ56" s="82">
        <f t="shared" si="15"/>
        <v>39214</v>
      </c>
      <c r="BK56" s="79">
        <v>29</v>
      </c>
      <c r="BL56" s="174">
        <v>26</v>
      </c>
      <c r="BM56" s="174">
        <v>25</v>
      </c>
      <c r="BN56" s="119">
        <f t="shared" si="9"/>
        <v>1889.02</v>
      </c>
      <c r="BO56" s="309"/>
      <c r="BP56" s="315"/>
      <c r="BQ56" s="99">
        <v>2068</v>
      </c>
      <c r="BR56" s="83">
        <f t="shared" si="16"/>
        <v>7238</v>
      </c>
      <c r="BS56" s="174">
        <v>252</v>
      </c>
      <c r="BT56" s="83">
        <f t="shared" si="39"/>
        <v>882</v>
      </c>
      <c r="BU56" s="174">
        <v>7059</v>
      </c>
      <c r="BV56" s="83">
        <f t="shared" si="40"/>
        <v>49413</v>
      </c>
      <c r="BW56" s="174">
        <v>28</v>
      </c>
      <c r="BX56" s="174">
        <v>25</v>
      </c>
      <c r="BY56" s="174">
        <v>25</v>
      </c>
      <c r="BZ56" s="100">
        <f t="shared" si="10"/>
        <v>2301.3200000000002</v>
      </c>
      <c r="CA56" s="309"/>
      <c r="CB56" s="317"/>
      <c r="CC56" s="99">
        <v>1431</v>
      </c>
      <c r="CD56" s="74">
        <f t="shared" si="19"/>
        <v>4293</v>
      </c>
      <c r="CE56" s="174">
        <v>161</v>
      </c>
      <c r="CF56" s="74">
        <f t="shared" si="20"/>
        <v>483</v>
      </c>
      <c r="CG56" s="174">
        <v>3044</v>
      </c>
      <c r="CH56" s="74">
        <f t="shared" si="21"/>
        <v>18264</v>
      </c>
      <c r="CI56" s="174">
        <v>12</v>
      </c>
      <c r="CJ56" s="174">
        <v>13</v>
      </c>
      <c r="CK56" s="174">
        <v>13</v>
      </c>
      <c r="CL56" s="100">
        <f t="shared" si="22"/>
        <v>1772.3076923076924</v>
      </c>
      <c r="CM56" s="309"/>
      <c r="CN56" s="319"/>
      <c r="CO56" s="91"/>
      <c r="CP56" s="83">
        <f t="shared" si="23"/>
        <v>0</v>
      </c>
      <c r="CQ56" s="174"/>
      <c r="CR56" s="83">
        <f t="shared" si="24"/>
        <v>0</v>
      </c>
      <c r="CS56" s="174"/>
      <c r="CT56" s="83">
        <f t="shared" si="25"/>
        <v>0</v>
      </c>
      <c r="CU56" s="174"/>
      <c r="CV56" s="174"/>
      <c r="CW56" s="174"/>
      <c r="CX56" s="98" t="e">
        <f t="shared" si="26"/>
        <v>#DIV/0!</v>
      </c>
      <c r="CY56" s="309"/>
      <c r="CZ56" s="307"/>
      <c r="DA56" s="99">
        <v>660</v>
      </c>
      <c r="DB56" s="83">
        <f t="shared" si="27"/>
        <v>2310</v>
      </c>
      <c r="DC56" s="174">
        <v>84</v>
      </c>
      <c r="DD56" s="83">
        <f t="shared" si="28"/>
        <v>294</v>
      </c>
      <c r="DE56" s="174">
        <v>2791</v>
      </c>
      <c r="DF56" s="83">
        <f t="shared" si="29"/>
        <v>19537</v>
      </c>
      <c r="DG56" s="174">
        <v>12</v>
      </c>
      <c r="DH56" s="174">
        <v>12</v>
      </c>
      <c r="DI56" s="174">
        <v>12</v>
      </c>
      <c r="DJ56" s="100">
        <f t="shared" si="30"/>
        <v>1845.0833333333333</v>
      </c>
      <c r="DK56" s="309"/>
      <c r="DL56" s="311"/>
      <c r="DM56" s="102">
        <v>56</v>
      </c>
      <c r="DN56" s="74">
        <f t="shared" si="31"/>
        <v>210</v>
      </c>
      <c r="DO56" s="1">
        <v>186</v>
      </c>
      <c r="DP56" s="74">
        <f t="shared" si="32"/>
        <v>697.5</v>
      </c>
      <c r="DQ56" s="1">
        <v>306</v>
      </c>
      <c r="DR56" s="74">
        <f t="shared" si="33"/>
        <v>2295</v>
      </c>
      <c r="DS56" s="1">
        <v>3</v>
      </c>
      <c r="DT56" s="1">
        <v>3</v>
      </c>
      <c r="DU56" s="110">
        <f t="shared" si="34"/>
        <v>3</v>
      </c>
      <c r="DV56" s="108">
        <f t="shared" si="35"/>
        <v>1067.5</v>
      </c>
    </row>
    <row r="57" spans="8:126" ht="16.5" thickTop="1" thickBot="1" x14ac:dyDescent="0.3">
      <c r="AX57" s="193">
        <f>AV56</f>
        <v>7184593</v>
      </c>
      <c r="AY57" s="194"/>
      <c r="AZ57" s="193">
        <f>AY56</f>
        <v>1162931</v>
      </c>
      <c r="BA57" s="213">
        <f>M36-BA55</f>
        <v>0</v>
      </c>
      <c r="BC57" s="308" t="str">
        <f>C31</f>
        <v>MARTES</v>
      </c>
      <c r="BD57" s="312">
        <f>AU31</f>
        <v>42640</v>
      </c>
      <c r="BE57" s="135">
        <v>2412</v>
      </c>
      <c r="BF57" s="82">
        <f t="shared" si="36"/>
        <v>8442</v>
      </c>
      <c r="BG57" s="79">
        <v>302</v>
      </c>
      <c r="BH57" s="82">
        <f t="shared" si="14"/>
        <v>1057</v>
      </c>
      <c r="BI57" s="79">
        <v>6188</v>
      </c>
      <c r="BJ57" s="82">
        <f t="shared" si="15"/>
        <v>43316</v>
      </c>
      <c r="BK57" s="79"/>
      <c r="BL57" s="174">
        <v>30</v>
      </c>
      <c r="BM57" s="174">
        <v>31</v>
      </c>
      <c r="BN57" s="119">
        <f t="shared" si="9"/>
        <v>1703.7096774193549</v>
      </c>
      <c r="BO57" s="308" t="str">
        <f>BC57</f>
        <v>MARTES</v>
      </c>
      <c r="BP57" s="314">
        <f>BD57</f>
        <v>42640</v>
      </c>
      <c r="BQ57" s="99">
        <v>2173</v>
      </c>
      <c r="BR57" s="83">
        <f t="shared" si="16"/>
        <v>7605.5</v>
      </c>
      <c r="BS57" s="174">
        <v>273</v>
      </c>
      <c r="BT57" s="83">
        <f t="shared" si="39"/>
        <v>955.5</v>
      </c>
      <c r="BU57" s="174">
        <v>7761</v>
      </c>
      <c r="BV57" s="83">
        <f t="shared" si="40"/>
        <v>54327</v>
      </c>
      <c r="BW57" s="174"/>
      <c r="BX57" s="174">
        <v>29</v>
      </c>
      <c r="BY57" s="174">
        <v>29</v>
      </c>
      <c r="BZ57" s="100">
        <f t="shared" si="10"/>
        <v>2168.5517241379312</v>
      </c>
      <c r="CA57" s="308" t="str">
        <f>BO57</f>
        <v>MARTES</v>
      </c>
      <c r="CB57" s="316">
        <f>BP57</f>
        <v>42640</v>
      </c>
      <c r="CC57" s="99">
        <v>1741</v>
      </c>
      <c r="CD57" s="74">
        <f t="shared" si="19"/>
        <v>5223</v>
      </c>
      <c r="CE57" s="174">
        <v>188</v>
      </c>
      <c r="CF57" s="74">
        <f t="shared" si="20"/>
        <v>564</v>
      </c>
      <c r="CG57" s="174">
        <v>3597</v>
      </c>
      <c r="CH57" s="74">
        <f t="shared" si="21"/>
        <v>21582</v>
      </c>
      <c r="CI57" s="174"/>
      <c r="CJ57" s="174">
        <v>15</v>
      </c>
      <c r="CK57" s="174">
        <v>15</v>
      </c>
      <c r="CL57" s="100">
        <f t="shared" si="22"/>
        <v>1824.6</v>
      </c>
      <c r="CM57" s="308" t="str">
        <f>CA57</f>
        <v>MARTES</v>
      </c>
      <c r="CN57" s="318">
        <f>CB57</f>
        <v>42640</v>
      </c>
      <c r="CO57" s="91"/>
      <c r="CP57" s="83">
        <f t="shared" si="23"/>
        <v>0</v>
      </c>
      <c r="CQ57" s="174"/>
      <c r="CR57" s="83">
        <f t="shared" si="24"/>
        <v>0</v>
      </c>
      <c r="CS57" s="174"/>
      <c r="CT57" s="83">
        <f t="shared" si="25"/>
        <v>0</v>
      </c>
      <c r="CU57" s="174"/>
      <c r="CV57" s="174"/>
      <c r="CW57" s="174"/>
      <c r="CX57" s="98" t="e">
        <f t="shared" si="26"/>
        <v>#DIV/0!</v>
      </c>
      <c r="CY57" s="308" t="str">
        <f>CM57</f>
        <v>MARTES</v>
      </c>
      <c r="CZ57" s="306">
        <f>CN57</f>
        <v>42640</v>
      </c>
      <c r="DA57" s="99">
        <v>841</v>
      </c>
      <c r="DB57" s="83">
        <f t="shared" si="27"/>
        <v>2943.5</v>
      </c>
      <c r="DC57" s="174">
        <v>47</v>
      </c>
      <c r="DD57" s="83">
        <f t="shared" si="28"/>
        <v>164.5</v>
      </c>
      <c r="DE57" s="174">
        <v>3038</v>
      </c>
      <c r="DF57" s="83">
        <f t="shared" si="29"/>
        <v>21266</v>
      </c>
      <c r="DG57" s="174"/>
      <c r="DH57" s="174">
        <v>13</v>
      </c>
      <c r="DI57" s="174">
        <v>13</v>
      </c>
      <c r="DJ57" s="100">
        <f t="shared" si="30"/>
        <v>1874.9230769230769</v>
      </c>
      <c r="DK57" s="308" t="str">
        <f>CY57</f>
        <v>MARTES</v>
      </c>
      <c r="DL57" s="310">
        <f>CZ57</f>
        <v>42640</v>
      </c>
      <c r="DM57" s="102">
        <v>42</v>
      </c>
      <c r="DN57" s="74">
        <f t="shared" si="31"/>
        <v>157.5</v>
      </c>
      <c r="DO57" s="1">
        <v>224</v>
      </c>
      <c r="DP57" s="74">
        <f t="shared" si="32"/>
        <v>840</v>
      </c>
      <c r="DQ57" s="1">
        <v>364</v>
      </c>
      <c r="DR57" s="74">
        <f t="shared" si="33"/>
        <v>2730</v>
      </c>
      <c r="DS57" s="1"/>
      <c r="DT57" s="1">
        <v>3</v>
      </c>
      <c r="DU57" s="110">
        <f t="shared" si="34"/>
        <v>3</v>
      </c>
      <c r="DV57" s="108">
        <f t="shared" si="35"/>
        <v>1242.5</v>
      </c>
    </row>
    <row r="58" spans="8:126" ht="16.5" thickTop="1" thickBot="1" x14ac:dyDescent="0.3">
      <c r="BA58" s="214">
        <f>SUM(BA49:BA54)-BA55</f>
        <v>0</v>
      </c>
      <c r="BC58" s="309"/>
      <c r="BD58" s="313"/>
      <c r="BE58" s="135">
        <v>2057</v>
      </c>
      <c r="BF58" s="82">
        <f t="shared" si="36"/>
        <v>7199.5</v>
      </c>
      <c r="BG58" s="79">
        <v>386</v>
      </c>
      <c r="BH58" s="82">
        <f t="shared" si="14"/>
        <v>1351</v>
      </c>
      <c r="BI58" s="79">
        <v>5601</v>
      </c>
      <c r="BJ58" s="82">
        <f t="shared" si="15"/>
        <v>39207</v>
      </c>
      <c r="BK58" s="79">
        <v>32</v>
      </c>
      <c r="BL58" s="174">
        <v>27</v>
      </c>
      <c r="BM58" s="174">
        <v>28</v>
      </c>
      <c r="BN58" s="119">
        <f t="shared" si="9"/>
        <v>1705.625</v>
      </c>
      <c r="BO58" s="309"/>
      <c r="BP58" s="315"/>
      <c r="BQ58" s="99">
        <v>2197</v>
      </c>
      <c r="BR58" s="83">
        <f t="shared" si="16"/>
        <v>7689.5</v>
      </c>
      <c r="BS58" s="174">
        <v>251</v>
      </c>
      <c r="BT58" s="83">
        <f t="shared" si="39"/>
        <v>878.5</v>
      </c>
      <c r="BU58" s="174">
        <v>7187</v>
      </c>
      <c r="BV58" s="83">
        <f t="shared" si="40"/>
        <v>50309</v>
      </c>
      <c r="BW58" s="174">
        <v>30</v>
      </c>
      <c r="BX58" s="174">
        <v>28</v>
      </c>
      <c r="BY58" s="174">
        <v>28</v>
      </c>
      <c r="BZ58" s="100">
        <f t="shared" si="10"/>
        <v>2102.75</v>
      </c>
      <c r="CA58" s="309"/>
      <c r="CB58" s="317"/>
      <c r="CC58" s="99">
        <v>1435</v>
      </c>
      <c r="CD58" s="74">
        <f t="shared" si="19"/>
        <v>4305</v>
      </c>
      <c r="CE58" s="174">
        <v>175</v>
      </c>
      <c r="CF58" s="74">
        <f t="shared" si="20"/>
        <v>525</v>
      </c>
      <c r="CG58" s="174">
        <v>3116</v>
      </c>
      <c r="CH58" s="74">
        <f t="shared" si="21"/>
        <v>18696</v>
      </c>
      <c r="CI58" s="174">
        <v>18</v>
      </c>
      <c r="CJ58" s="174">
        <v>14</v>
      </c>
      <c r="CK58" s="174">
        <v>14</v>
      </c>
      <c r="CL58" s="100">
        <f t="shared" si="22"/>
        <v>1680.4285714285713</v>
      </c>
      <c r="CM58" s="309"/>
      <c r="CN58" s="319"/>
      <c r="CO58" s="91"/>
      <c r="CP58" s="83">
        <f t="shared" si="23"/>
        <v>0</v>
      </c>
      <c r="CQ58" s="174"/>
      <c r="CR58" s="83">
        <f t="shared" si="24"/>
        <v>0</v>
      </c>
      <c r="CS58" s="174"/>
      <c r="CT58" s="83">
        <f t="shared" si="25"/>
        <v>0</v>
      </c>
      <c r="CU58" s="174"/>
      <c r="CV58" s="174"/>
      <c r="CW58" s="174"/>
      <c r="CX58" s="98" t="e">
        <f t="shared" si="26"/>
        <v>#DIV/0!</v>
      </c>
      <c r="CY58" s="309"/>
      <c r="CZ58" s="307"/>
      <c r="DA58" s="99">
        <v>672</v>
      </c>
      <c r="DB58" s="83">
        <f t="shared" si="27"/>
        <v>2352</v>
      </c>
      <c r="DC58" s="174">
        <v>85</v>
      </c>
      <c r="DD58" s="83">
        <f t="shared" si="28"/>
        <v>297.5</v>
      </c>
      <c r="DE58" s="174">
        <v>2743</v>
      </c>
      <c r="DF58" s="83">
        <f t="shared" si="29"/>
        <v>19201</v>
      </c>
      <c r="DG58" s="174">
        <v>13</v>
      </c>
      <c r="DH58" s="174">
        <v>11</v>
      </c>
      <c r="DI58" s="174">
        <v>11</v>
      </c>
      <c r="DJ58" s="100">
        <f t="shared" si="30"/>
        <v>1986.409090909091</v>
      </c>
      <c r="DK58" s="309"/>
      <c r="DL58" s="311"/>
      <c r="DM58" s="102">
        <v>61</v>
      </c>
      <c r="DN58" s="74">
        <f t="shared" si="31"/>
        <v>228.75</v>
      </c>
      <c r="DO58" s="1">
        <v>172</v>
      </c>
      <c r="DP58" s="74">
        <f t="shared" si="32"/>
        <v>645</v>
      </c>
      <c r="DQ58" s="1">
        <v>422</v>
      </c>
      <c r="DR58" s="74">
        <f t="shared" si="33"/>
        <v>3165</v>
      </c>
      <c r="DS58" s="1">
        <v>3</v>
      </c>
      <c r="DT58" s="1">
        <v>3</v>
      </c>
      <c r="DU58" s="110">
        <f t="shared" si="34"/>
        <v>3</v>
      </c>
      <c r="DV58" s="108">
        <f t="shared" si="35"/>
        <v>1346.25</v>
      </c>
    </row>
    <row r="59" spans="8:126" ht="15.75" thickTop="1" x14ac:dyDescent="0.25">
      <c r="BC59" s="308" t="str">
        <f>C32</f>
        <v>MIÉRCOLES</v>
      </c>
      <c r="BD59" s="312">
        <f>AU32</f>
        <v>42641</v>
      </c>
      <c r="BE59" s="135">
        <v>2576</v>
      </c>
      <c r="BF59" s="82">
        <f t="shared" si="36"/>
        <v>9016</v>
      </c>
      <c r="BG59" s="79">
        <v>304</v>
      </c>
      <c r="BH59" s="82">
        <f t="shared" si="14"/>
        <v>1064</v>
      </c>
      <c r="BI59" s="79">
        <v>6060</v>
      </c>
      <c r="BJ59" s="82">
        <f t="shared" si="15"/>
        <v>42420</v>
      </c>
      <c r="BK59" s="79"/>
      <c r="BL59" s="174">
        <v>31</v>
      </c>
      <c r="BM59" s="174">
        <v>30</v>
      </c>
      <c r="BN59" s="119">
        <f t="shared" si="9"/>
        <v>1750</v>
      </c>
      <c r="BO59" s="308" t="str">
        <f>BC59</f>
        <v>MIÉRCOLES</v>
      </c>
      <c r="BP59" s="314">
        <f>BD59</f>
        <v>42641</v>
      </c>
      <c r="BQ59" s="99">
        <v>2552</v>
      </c>
      <c r="BR59" s="83">
        <f t="shared" si="16"/>
        <v>8932</v>
      </c>
      <c r="BS59" s="174">
        <v>285</v>
      </c>
      <c r="BT59" s="83">
        <f t="shared" si="39"/>
        <v>997.5</v>
      </c>
      <c r="BU59" s="174">
        <v>8466</v>
      </c>
      <c r="BV59" s="83">
        <f t="shared" si="40"/>
        <v>59262</v>
      </c>
      <c r="BW59" s="174"/>
      <c r="BX59" s="174">
        <v>30</v>
      </c>
      <c r="BY59" s="174">
        <v>30</v>
      </c>
      <c r="BZ59" s="100">
        <f t="shared" si="10"/>
        <v>2306.3833333333332</v>
      </c>
      <c r="CA59" s="308" t="str">
        <f>BO59</f>
        <v>MIÉRCOLES</v>
      </c>
      <c r="CB59" s="316">
        <f>BP59</f>
        <v>42641</v>
      </c>
      <c r="CC59" s="99">
        <v>1758</v>
      </c>
      <c r="CD59" s="74">
        <f t="shared" si="19"/>
        <v>5274</v>
      </c>
      <c r="CE59" s="174">
        <v>195</v>
      </c>
      <c r="CF59" s="74">
        <f t="shared" si="20"/>
        <v>585</v>
      </c>
      <c r="CG59" s="174">
        <v>3568</v>
      </c>
      <c r="CH59" s="74">
        <f t="shared" si="21"/>
        <v>21408</v>
      </c>
      <c r="CI59" s="174"/>
      <c r="CJ59" s="174">
        <v>18</v>
      </c>
      <c r="CK59" s="174">
        <v>17</v>
      </c>
      <c r="CL59" s="100">
        <f t="shared" si="22"/>
        <v>1603.9411764705883</v>
      </c>
      <c r="CM59" s="308" t="str">
        <f>CA59</f>
        <v>MIÉRCOLES</v>
      </c>
      <c r="CN59" s="318">
        <f>CB59</f>
        <v>42641</v>
      </c>
      <c r="CO59" s="91"/>
      <c r="CP59" s="83">
        <f t="shared" si="23"/>
        <v>0</v>
      </c>
      <c r="CQ59" s="174"/>
      <c r="CR59" s="83">
        <f t="shared" si="24"/>
        <v>0</v>
      </c>
      <c r="CS59" s="174"/>
      <c r="CT59" s="83">
        <f t="shared" si="25"/>
        <v>0</v>
      </c>
      <c r="CU59" s="174"/>
      <c r="CV59" s="174"/>
      <c r="CW59" s="174"/>
      <c r="CX59" s="98" t="e">
        <f t="shared" si="26"/>
        <v>#DIV/0!</v>
      </c>
      <c r="CY59" s="308" t="str">
        <f>CM59</f>
        <v>MIÉRCOLES</v>
      </c>
      <c r="CZ59" s="306">
        <f>CN59</f>
        <v>42641</v>
      </c>
      <c r="DA59" s="99">
        <v>744</v>
      </c>
      <c r="DB59" s="83">
        <f t="shared" si="27"/>
        <v>2604</v>
      </c>
      <c r="DC59" s="174">
        <v>40</v>
      </c>
      <c r="DD59" s="83">
        <f t="shared" si="28"/>
        <v>140</v>
      </c>
      <c r="DE59" s="174">
        <v>2850</v>
      </c>
      <c r="DF59" s="83">
        <f t="shared" si="29"/>
        <v>19950</v>
      </c>
      <c r="DG59" s="174"/>
      <c r="DH59" s="174">
        <v>13</v>
      </c>
      <c r="DI59" s="174">
        <v>15</v>
      </c>
      <c r="DJ59" s="100">
        <f t="shared" si="30"/>
        <v>1512.9333333333334</v>
      </c>
      <c r="DK59" s="308" t="str">
        <f>CY59</f>
        <v>MIÉRCOLES</v>
      </c>
      <c r="DL59" s="310">
        <f>CZ59</f>
        <v>42641</v>
      </c>
      <c r="DM59" s="102">
        <v>37</v>
      </c>
      <c r="DN59" s="74">
        <f t="shared" si="31"/>
        <v>138.75</v>
      </c>
      <c r="DO59" s="1">
        <v>178</v>
      </c>
      <c r="DP59" s="74">
        <f t="shared" si="32"/>
        <v>667.5</v>
      </c>
      <c r="DQ59" s="1">
        <v>403</v>
      </c>
      <c r="DR59" s="74">
        <f t="shared" si="33"/>
        <v>3022.5</v>
      </c>
      <c r="DS59" s="1"/>
      <c r="DT59" s="1">
        <v>3</v>
      </c>
      <c r="DU59" s="110">
        <f t="shared" si="34"/>
        <v>3</v>
      </c>
      <c r="DV59" s="108">
        <f t="shared" si="35"/>
        <v>1276.25</v>
      </c>
    </row>
    <row r="60" spans="8:126" ht="15.75" thickBot="1" x14ac:dyDescent="0.3">
      <c r="BC60" s="309"/>
      <c r="BD60" s="313"/>
      <c r="BE60" s="135">
        <v>2090</v>
      </c>
      <c r="BF60" s="82">
        <f t="shared" si="36"/>
        <v>7315</v>
      </c>
      <c r="BG60" s="79">
        <v>320</v>
      </c>
      <c r="BH60" s="82">
        <f t="shared" si="14"/>
        <v>1120</v>
      </c>
      <c r="BI60" s="79">
        <v>5722</v>
      </c>
      <c r="BJ60" s="82">
        <f t="shared" si="15"/>
        <v>40054</v>
      </c>
      <c r="BK60" s="79">
        <v>32</v>
      </c>
      <c r="BL60" s="174">
        <v>26</v>
      </c>
      <c r="BM60" s="174">
        <v>26</v>
      </c>
      <c r="BN60" s="119">
        <f t="shared" si="9"/>
        <v>1864.9615384615386</v>
      </c>
      <c r="BO60" s="309"/>
      <c r="BP60" s="315"/>
      <c r="BQ60" s="99">
        <v>2147</v>
      </c>
      <c r="BR60" s="83">
        <f t="shared" si="16"/>
        <v>7514.5</v>
      </c>
      <c r="BS60" s="174">
        <v>274</v>
      </c>
      <c r="BT60" s="83">
        <f t="shared" si="39"/>
        <v>959</v>
      </c>
      <c r="BU60" s="174">
        <v>7697</v>
      </c>
      <c r="BV60" s="83">
        <f t="shared" si="40"/>
        <v>53879</v>
      </c>
      <c r="BW60" s="174">
        <v>32</v>
      </c>
      <c r="BX60" s="174">
        <v>28</v>
      </c>
      <c r="BY60" s="174">
        <v>28</v>
      </c>
      <c r="BZ60" s="100">
        <f t="shared" si="10"/>
        <v>2226.875</v>
      </c>
      <c r="CA60" s="309"/>
      <c r="CB60" s="317"/>
      <c r="CC60" s="99">
        <v>1642</v>
      </c>
      <c r="CD60" s="74">
        <f t="shared" si="19"/>
        <v>4926</v>
      </c>
      <c r="CE60" s="174">
        <v>203</v>
      </c>
      <c r="CF60" s="74">
        <f t="shared" si="20"/>
        <v>609</v>
      </c>
      <c r="CG60" s="174">
        <v>3232</v>
      </c>
      <c r="CH60" s="74">
        <f t="shared" si="21"/>
        <v>19392</v>
      </c>
      <c r="CI60" s="174">
        <v>19</v>
      </c>
      <c r="CJ60" s="174">
        <v>14</v>
      </c>
      <c r="CK60" s="174">
        <v>14</v>
      </c>
      <c r="CL60" s="100">
        <f t="shared" si="22"/>
        <v>1780.5</v>
      </c>
      <c r="CM60" s="309"/>
      <c r="CN60" s="319"/>
      <c r="CO60" s="91"/>
      <c r="CP60" s="83">
        <f t="shared" si="23"/>
        <v>0</v>
      </c>
      <c r="CQ60" s="174"/>
      <c r="CR60" s="83">
        <f t="shared" si="24"/>
        <v>0</v>
      </c>
      <c r="CS60" s="174"/>
      <c r="CT60" s="83">
        <f t="shared" si="25"/>
        <v>0</v>
      </c>
      <c r="CU60" s="174"/>
      <c r="CV60" s="174"/>
      <c r="CW60" s="174"/>
      <c r="CX60" s="98" t="e">
        <f t="shared" si="26"/>
        <v>#DIV/0!</v>
      </c>
      <c r="CY60" s="309"/>
      <c r="CZ60" s="307"/>
      <c r="DA60" s="99">
        <v>772</v>
      </c>
      <c r="DB60" s="83">
        <f t="shared" si="27"/>
        <v>2702</v>
      </c>
      <c r="DC60" s="174">
        <v>72</v>
      </c>
      <c r="DD60" s="83">
        <f t="shared" si="28"/>
        <v>252</v>
      </c>
      <c r="DE60" s="174">
        <v>3198</v>
      </c>
      <c r="DF60" s="83">
        <f t="shared" si="29"/>
        <v>22386</v>
      </c>
      <c r="DG60" s="174">
        <v>15</v>
      </c>
      <c r="DH60" s="174">
        <v>15</v>
      </c>
      <c r="DI60" s="174">
        <v>14</v>
      </c>
      <c r="DJ60" s="100">
        <f t="shared" si="30"/>
        <v>1810</v>
      </c>
      <c r="DK60" s="309"/>
      <c r="DL60" s="311"/>
      <c r="DM60" s="102">
        <v>61</v>
      </c>
      <c r="DN60" s="74">
        <f t="shared" si="31"/>
        <v>228.75</v>
      </c>
      <c r="DO60" s="1">
        <v>156</v>
      </c>
      <c r="DP60" s="74">
        <f t="shared" si="32"/>
        <v>585</v>
      </c>
      <c r="DQ60" s="1">
        <v>382</v>
      </c>
      <c r="DR60" s="74">
        <f t="shared" si="33"/>
        <v>2865</v>
      </c>
      <c r="DS60" s="1">
        <v>3</v>
      </c>
      <c r="DT60" s="1">
        <v>3</v>
      </c>
      <c r="DU60" s="110">
        <f t="shared" si="34"/>
        <v>3</v>
      </c>
      <c r="DV60" s="108">
        <f t="shared" si="35"/>
        <v>1226.25</v>
      </c>
    </row>
    <row r="61" spans="8:126" x14ac:dyDescent="0.25">
      <c r="BC61" s="308" t="str">
        <f>C33</f>
        <v>JUEVES</v>
      </c>
      <c r="BD61" s="312">
        <f>AU33</f>
        <v>42642</v>
      </c>
      <c r="BE61" s="135">
        <v>2413</v>
      </c>
      <c r="BF61" s="82">
        <f t="shared" si="36"/>
        <v>8445.5</v>
      </c>
      <c r="BG61" s="79">
        <v>275</v>
      </c>
      <c r="BH61" s="82">
        <f t="shared" si="14"/>
        <v>962.5</v>
      </c>
      <c r="BI61" s="79">
        <v>6039</v>
      </c>
      <c r="BJ61" s="82">
        <f t="shared" si="15"/>
        <v>42273</v>
      </c>
      <c r="BK61" s="79"/>
      <c r="BL61" s="174">
        <v>29</v>
      </c>
      <c r="BM61" s="174">
        <v>29</v>
      </c>
      <c r="BN61" s="119">
        <f t="shared" si="9"/>
        <v>1782.1034482758621</v>
      </c>
      <c r="BO61" s="308" t="str">
        <f>BC61</f>
        <v>JUEVES</v>
      </c>
      <c r="BP61" s="314">
        <f>BD61</f>
        <v>42642</v>
      </c>
      <c r="BQ61" s="99">
        <v>2746</v>
      </c>
      <c r="BR61" s="83">
        <f t="shared" si="16"/>
        <v>9611</v>
      </c>
      <c r="BS61" s="174">
        <v>224</v>
      </c>
      <c r="BT61" s="83">
        <f t="shared" si="39"/>
        <v>784</v>
      </c>
      <c r="BU61" s="174">
        <v>7951</v>
      </c>
      <c r="BV61" s="83">
        <f t="shared" si="40"/>
        <v>55657</v>
      </c>
      <c r="BW61" s="174"/>
      <c r="BX61" s="174">
        <v>29</v>
      </c>
      <c r="BY61" s="174">
        <v>30</v>
      </c>
      <c r="BZ61" s="100">
        <f t="shared" si="10"/>
        <v>2201.7333333333331</v>
      </c>
      <c r="CA61" s="308" t="str">
        <f>BO61</f>
        <v>JUEVES</v>
      </c>
      <c r="CB61" s="316">
        <f>BP61</f>
        <v>42642</v>
      </c>
      <c r="CC61" s="99">
        <v>1966</v>
      </c>
      <c r="CD61" s="74">
        <f t="shared" si="19"/>
        <v>5898</v>
      </c>
      <c r="CE61" s="174">
        <v>226</v>
      </c>
      <c r="CF61" s="74">
        <f t="shared" si="20"/>
        <v>678</v>
      </c>
      <c r="CG61" s="174">
        <v>3990</v>
      </c>
      <c r="CH61" s="74">
        <f t="shared" si="21"/>
        <v>23940</v>
      </c>
      <c r="CI61" s="174"/>
      <c r="CJ61" s="174">
        <v>18</v>
      </c>
      <c r="CK61" s="174">
        <v>18</v>
      </c>
      <c r="CL61" s="100">
        <f t="shared" si="22"/>
        <v>1695.3333333333333</v>
      </c>
      <c r="CM61" s="308" t="str">
        <f>CA61</f>
        <v>JUEVES</v>
      </c>
      <c r="CN61" s="318">
        <f>CB61</f>
        <v>42642</v>
      </c>
      <c r="CO61" s="91"/>
      <c r="CP61" s="83">
        <f t="shared" si="23"/>
        <v>0</v>
      </c>
      <c r="CQ61" s="174"/>
      <c r="CR61" s="83">
        <f t="shared" si="24"/>
        <v>0</v>
      </c>
      <c r="CS61" s="174"/>
      <c r="CT61" s="83">
        <f t="shared" si="25"/>
        <v>0</v>
      </c>
      <c r="CU61" s="174"/>
      <c r="CV61" s="174"/>
      <c r="CW61" s="174"/>
      <c r="CX61" s="98" t="e">
        <f t="shared" si="26"/>
        <v>#DIV/0!</v>
      </c>
      <c r="CY61" s="308" t="str">
        <f>CM61</f>
        <v>JUEVES</v>
      </c>
      <c r="CZ61" s="306">
        <f>CN61</f>
        <v>42642</v>
      </c>
      <c r="DA61" s="99">
        <v>850</v>
      </c>
      <c r="DB61" s="83">
        <f t="shared" si="27"/>
        <v>2975</v>
      </c>
      <c r="DC61" s="174">
        <v>108</v>
      </c>
      <c r="DD61" s="83">
        <f t="shared" si="28"/>
        <v>378</v>
      </c>
      <c r="DE61" s="174">
        <v>3265</v>
      </c>
      <c r="DF61" s="83">
        <f t="shared" si="29"/>
        <v>22855</v>
      </c>
      <c r="DG61" s="174"/>
      <c r="DH61" s="174">
        <v>15</v>
      </c>
      <c r="DI61" s="174">
        <v>14</v>
      </c>
      <c r="DJ61" s="100">
        <f t="shared" si="30"/>
        <v>1872</v>
      </c>
      <c r="DK61" s="308" t="str">
        <f>CY61</f>
        <v>JUEVES</v>
      </c>
      <c r="DL61" s="310">
        <f>CZ61</f>
        <v>42642</v>
      </c>
      <c r="DM61" s="102">
        <v>49</v>
      </c>
      <c r="DN61" s="74">
        <f t="shared" si="31"/>
        <v>183.75</v>
      </c>
      <c r="DO61" s="1">
        <v>186</v>
      </c>
      <c r="DP61" s="74">
        <f t="shared" si="32"/>
        <v>697.5</v>
      </c>
      <c r="DQ61" s="1">
        <v>404</v>
      </c>
      <c r="DR61" s="74">
        <f t="shared" si="33"/>
        <v>3030</v>
      </c>
      <c r="DS61" s="1"/>
      <c r="DT61" s="1">
        <v>4</v>
      </c>
      <c r="DU61" s="110">
        <f t="shared" si="34"/>
        <v>4</v>
      </c>
      <c r="DV61" s="108">
        <f t="shared" si="35"/>
        <v>977.8125</v>
      </c>
    </row>
    <row r="62" spans="8:126" ht="15.75" thickBot="1" x14ac:dyDescent="0.3">
      <c r="BC62" s="309"/>
      <c r="BD62" s="313"/>
      <c r="BE62" s="135">
        <v>2183</v>
      </c>
      <c r="BF62" s="82">
        <f t="shared" si="36"/>
        <v>7640.5</v>
      </c>
      <c r="BG62" s="79">
        <v>334</v>
      </c>
      <c r="BH62" s="82">
        <f t="shared" si="14"/>
        <v>1169</v>
      </c>
      <c r="BI62" s="79">
        <v>5692</v>
      </c>
      <c r="BJ62" s="82">
        <f t="shared" si="15"/>
        <v>39844</v>
      </c>
      <c r="BK62" s="79">
        <v>32</v>
      </c>
      <c r="BL62" s="174">
        <v>27</v>
      </c>
      <c r="BM62" s="174">
        <v>26</v>
      </c>
      <c r="BN62" s="119">
        <f t="shared" si="9"/>
        <v>1871.2884615384614</v>
      </c>
      <c r="BO62" s="309"/>
      <c r="BP62" s="315"/>
      <c r="BQ62" s="99">
        <v>2101</v>
      </c>
      <c r="BR62" s="83">
        <f t="shared" si="16"/>
        <v>7353.5</v>
      </c>
      <c r="BS62" s="174">
        <v>247</v>
      </c>
      <c r="BT62" s="83">
        <f t="shared" si="39"/>
        <v>864.5</v>
      </c>
      <c r="BU62" s="174">
        <v>7107</v>
      </c>
      <c r="BV62" s="83">
        <f t="shared" si="40"/>
        <v>49749</v>
      </c>
      <c r="BW62" s="174">
        <v>31</v>
      </c>
      <c r="BX62" s="174">
        <v>28</v>
      </c>
      <c r="BY62" s="174">
        <v>27</v>
      </c>
      <c r="BZ62" s="100">
        <f t="shared" si="10"/>
        <v>2146.9259259259261</v>
      </c>
      <c r="CA62" s="309"/>
      <c r="CB62" s="317"/>
      <c r="CC62" s="99">
        <v>1405</v>
      </c>
      <c r="CD62" s="74">
        <f t="shared" si="19"/>
        <v>4215</v>
      </c>
      <c r="CE62" s="174">
        <v>97</v>
      </c>
      <c r="CF62" s="74">
        <f t="shared" si="20"/>
        <v>291</v>
      </c>
      <c r="CG62" s="174">
        <v>2915</v>
      </c>
      <c r="CH62" s="74">
        <f t="shared" si="21"/>
        <v>17490</v>
      </c>
      <c r="CI62" s="174">
        <v>19</v>
      </c>
      <c r="CJ62" s="174">
        <v>12</v>
      </c>
      <c r="CK62" s="174">
        <v>12</v>
      </c>
      <c r="CL62" s="100">
        <f t="shared" si="22"/>
        <v>1833</v>
      </c>
      <c r="CM62" s="309"/>
      <c r="CN62" s="319"/>
      <c r="CO62" s="91"/>
      <c r="CP62" s="83">
        <f t="shared" si="23"/>
        <v>0</v>
      </c>
      <c r="CQ62" s="174"/>
      <c r="CR62" s="83">
        <f t="shared" si="24"/>
        <v>0</v>
      </c>
      <c r="CS62" s="174"/>
      <c r="CT62" s="83">
        <f t="shared" si="25"/>
        <v>0</v>
      </c>
      <c r="CU62" s="174"/>
      <c r="CV62" s="174"/>
      <c r="CW62" s="174"/>
      <c r="CX62" s="98" t="e">
        <f t="shared" si="26"/>
        <v>#DIV/0!</v>
      </c>
      <c r="CY62" s="309"/>
      <c r="CZ62" s="307"/>
      <c r="DA62" s="99">
        <v>692</v>
      </c>
      <c r="DB62" s="83">
        <f t="shared" si="27"/>
        <v>2422</v>
      </c>
      <c r="DC62" s="174">
        <v>76</v>
      </c>
      <c r="DD62" s="83">
        <f t="shared" si="28"/>
        <v>266</v>
      </c>
      <c r="DE62" s="174">
        <v>2862</v>
      </c>
      <c r="DF62" s="83">
        <f t="shared" si="29"/>
        <v>20034</v>
      </c>
      <c r="DG62" s="174">
        <v>15</v>
      </c>
      <c r="DH62" s="174">
        <v>13</v>
      </c>
      <c r="DI62" s="174">
        <v>11</v>
      </c>
      <c r="DJ62" s="100">
        <f t="shared" si="30"/>
        <v>2065.6363636363635</v>
      </c>
      <c r="DK62" s="309"/>
      <c r="DL62" s="311"/>
      <c r="DM62" s="102">
        <v>44</v>
      </c>
      <c r="DN62" s="74">
        <f t="shared" si="31"/>
        <v>165</v>
      </c>
      <c r="DO62" s="1">
        <v>172</v>
      </c>
      <c r="DP62" s="74">
        <f t="shared" si="32"/>
        <v>645</v>
      </c>
      <c r="DQ62" s="1">
        <v>446</v>
      </c>
      <c r="DR62" s="74">
        <f t="shared" si="33"/>
        <v>3345</v>
      </c>
      <c r="DS62" s="1">
        <v>4</v>
      </c>
      <c r="DT62" s="1">
        <v>4</v>
      </c>
      <c r="DU62" s="110">
        <f t="shared" si="34"/>
        <v>4</v>
      </c>
      <c r="DV62" s="108">
        <f t="shared" si="35"/>
        <v>1038.75</v>
      </c>
    </row>
    <row r="63" spans="8:126" x14ac:dyDescent="0.25">
      <c r="BC63" s="308" t="str">
        <f>C34</f>
        <v>VIERNES</v>
      </c>
      <c r="BD63" s="312">
        <f>AU34</f>
        <v>42643</v>
      </c>
      <c r="BE63" s="135">
        <v>1547</v>
      </c>
      <c r="BF63" s="82">
        <f t="shared" si="36"/>
        <v>5414.5</v>
      </c>
      <c r="BG63" s="79">
        <v>317</v>
      </c>
      <c r="BH63" s="82">
        <f t="shared" si="14"/>
        <v>1109.5</v>
      </c>
      <c r="BI63" s="79">
        <v>4174</v>
      </c>
      <c r="BJ63" s="82">
        <f t="shared" si="15"/>
        <v>29218</v>
      </c>
      <c r="BK63" s="79"/>
      <c r="BL63" s="174">
        <v>16</v>
      </c>
      <c r="BM63" s="174">
        <v>16</v>
      </c>
      <c r="BN63" s="119">
        <f t="shared" si="9"/>
        <v>2233.875</v>
      </c>
      <c r="BO63" s="308" t="str">
        <f t="shared" ref="BO63:BP63" si="47">BC63</f>
        <v>VIERNES</v>
      </c>
      <c r="BP63" s="314">
        <f t="shared" si="47"/>
        <v>42643</v>
      </c>
      <c r="BQ63" s="99">
        <v>1830</v>
      </c>
      <c r="BR63" s="83">
        <f t="shared" si="16"/>
        <v>6405</v>
      </c>
      <c r="BS63" s="174">
        <v>314</v>
      </c>
      <c r="BT63" s="83">
        <f t="shared" si="39"/>
        <v>1099</v>
      </c>
      <c r="BU63" s="174">
        <v>6328</v>
      </c>
      <c r="BV63" s="83">
        <f t="shared" si="40"/>
        <v>44296</v>
      </c>
      <c r="BW63" s="174"/>
      <c r="BX63" s="174">
        <v>19</v>
      </c>
      <c r="BY63" s="174">
        <v>19</v>
      </c>
      <c r="BZ63" s="100">
        <f t="shared" si="10"/>
        <v>2726.3157894736842</v>
      </c>
      <c r="CA63" s="308" t="str">
        <f t="shared" ref="CA63:CB63" si="48">BO63</f>
        <v>VIERNES</v>
      </c>
      <c r="CB63" s="316">
        <f t="shared" si="48"/>
        <v>42643</v>
      </c>
      <c r="CC63" s="99">
        <v>1266</v>
      </c>
      <c r="CD63" s="74">
        <f t="shared" si="19"/>
        <v>3798</v>
      </c>
      <c r="CE63" s="174">
        <v>197</v>
      </c>
      <c r="CF63" s="74">
        <f t="shared" si="20"/>
        <v>591</v>
      </c>
      <c r="CG63" s="174">
        <v>2894</v>
      </c>
      <c r="CH63" s="74">
        <f t="shared" si="21"/>
        <v>17364</v>
      </c>
      <c r="CI63" s="174"/>
      <c r="CJ63" s="174">
        <v>9</v>
      </c>
      <c r="CK63" s="174">
        <v>9</v>
      </c>
      <c r="CL63" s="100">
        <f t="shared" si="22"/>
        <v>2417</v>
      </c>
      <c r="CM63" s="308" t="str">
        <f t="shared" ref="CM63:CN63" si="49">CA63</f>
        <v>VIERNES</v>
      </c>
      <c r="CN63" s="318">
        <f t="shared" si="49"/>
        <v>42643</v>
      </c>
      <c r="CO63" s="91"/>
      <c r="CP63" s="83">
        <f t="shared" si="23"/>
        <v>0</v>
      </c>
      <c r="CQ63" s="174"/>
      <c r="CR63" s="83">
        <f t="shared" si="24"/>
        <v>0</v>
      </c>
      <c r="CS63" s="174"/>
      <c r="CT63" s="83">
        <f t="shared" si="25"/>
        <v>0</v>
      </c>
      <c r="CU63" s="174"/>
      <c r="CV63" s="174"/>
      <c r="CW63" s="174"/>
      <c r="CX63" s="98" t="e">
        <f t="shared" si="26"/>
        <v>#DIV/0!</v>
      </c>
      <c r="CY63" s="308" t="str">
        <f t="shared" ref="CY63:CZ63" si="50">CM63</f>
        <v>VIERNES</v>
      </c>
      <c r="CZ63" s="306">
        <f t="shared" si="50"/>
        <v>42643</v>
      </c>
      <c r="DA63" s="99">
        <v>741</v>
      </c>
      <c r="DB63" s="83">
        <f t="shared" si="27"/>
        <v>2593.5</v>
      </c>
      <c r="DC63" s="174">
        <v>55</v>
      </c>
      <c r="DD63" s="83">
        <f t="shared" si="28"/>
        <v>192.5</v>
      </c>
      <c r="DE63" s="174">
        <v>2655</v>
      </c>
      <c r="DF63" s="83">
        <f t="shared" si="29"/>
        <v>18585</v>
      </c>
      <c r="DG63" s="174"/>
      <c r="DH63" s="174">
        <v>10</v>
      </c>
      <c r="DI63" s="174">
        <v>10</v>
      </c>
      <c r="DJ63" s="100">
        <f t="shared" si="30"/>
        <v>2137.1</v>
      </c>
      <c r="DK63" s="308" t="str">
        <f t="shared" ref="DK63:DL63" si="51">CY63</f>
        <v>VIERNES</v>
      </c>
      <c r="DL63" s="310">
        <f t="shared" si="51"/>
        <v>42643</v>
      </c>
      <c r="DM63" s="102">
        <v>35</v>
      </c>
      <c r="DN63" s="74">
        <f t="shared" si="31"/>
        <v>131.25</v>
      </c>
      <c r="DO63" s="1">
        <v>198</v>
      </c>
      <c r="DP63" s="74">
        <f t="shared" si="32"/>
        <v>742.5</v>
      </c>
      <c r="DQ63" s="1">
        <v>459</v>
      </c>
      <c r="DR63" s="74">
        <f t="shared" si="33"/>
        <v>3442.5</v>
      </c>
      <c r="DS63" s="1"/>
      <c r="DT63" s="1">
        <v>4</v>
      </c>
      <c r="DU63" s="110">
        <f t="shared" si="34"/>
        <v>4</v>
      </c>
      <c r="DV63" s="108">
        <f t="shared" si="35"/>
        <v>1079.0625</v>
      </c>
    </row>
    <row r="64" spans="8:126" ht="15.75" thickBot="1" x14ac:dyDescent="0.3">
      <c r="BC64" s="309"/>
      <c r="BD64" s="313"/>
      <c r="BE64" s="135">
        <v>1623</v>
      </c>
      <c r="BF64" s="82">
        <f t="shared" si="36"/>
        <v>5680.5</v>
      </c>
      <c r="BG64" s="79">
        <v>438</v>
      </c>
      <c r="BH64" s="82">
        <f t="shared" si="14"/>
        <v>1533</v>
      </c>
      <c r="BI64" s="79">
        <v>4905</v>
      </c>
      <c r="BJ64" s="82">
        <f t="shared" si="15"/>
        <v>34335</v>
      </c>
      <c r="BK64" s="79">
        <v>22</v>
      </c>
      <c r="BL64" s="174">
        <v>18</v>
      </c>
      <c r="BM64" s="174">
        <v>18</v>
      </c>
      <c r="BN64" s="119">
        <f t="shared" si="9"/>
        <v>2308.25</v>
      </c>
      <c r="BO64" s="309"/>
      <c r="BP64" s="315"/>
      <c r="BQ64" s="99">
        <v>1592</v>
      </c>
      <c r="BR64" s="83">
        <f t="shared" si="16"/>
        <v>5572</v>
      </c>
      <c r="BS64" s="174">
        <v>333</v>
      </c>
      <c r="BT64" s="83">
        <f t="shared" si="39"/>
        <v>1165.5</v>
      </c>
      <c r="BU64" s="174">
        <v>6030</v>
      </c>
      <c r="BV64" s="83">
        <f t="shared" si="40"/>
        <v>42210</v>
      </c>
      <c r="BW64" s="174">
        <v>22</v>
      </c>
      <c r="BX64" s="174">
        <v>15</v>
      </c>
      <c r="BY64" s="174">
        <v>15</v>
      </c>
      <c r="BZ64" s="100">
        <f t="shared" si="10"/>
        <v>3263.1666666666665</v>
      </c>
      <c r="CA64" s="309"/>
      <c r="CB64" s="317"/>
      <c r="CC64" s="99">
        <v>1091</v>
      </c>
      <c r="CD64" s="74">
        <f t="shared" si="19"/>
        <v>3273</v>
      </c>
      <c r="CE64" s="174">
        <v>182</v>
      </c>
      <c r="CF64" s="74">
        <f t="shared" si="20"/>
        <v>546</v>
      </c>
      <c r="CG64" s="174">
        <v>2558</v>
      </c>
      <c r="CH64" s="74">
        <f t="shared" si="21"/>
        <v>15348</v>
      </c>
      <c r="CI64" s="174">
        <v>9</v>
      </c>
      <c r="CJ64" s="174">
        <v>8</v>
      </c>
      <c r="CK64" s="174">
        <v>8</v>
      </c>
      <c r="CL64" s="100">
        <f t="shared" si="22"/>
        <v>2395.875</v>
      </c>
      <c r="CM64" s="309"/>
      <c r="CN64" s="319"/>
      <c r="CO64" s="91"/>
      <c r="CP64" s="83">
        <f t="shared" si="23"/>
        <v>0</v>
      </c>
      <c r="CQ64" s="174"/>
      <c r="CR64" s="83">
        <f t="shared" si="24"/>
        <v>0</v>
      </c>
      <c r="CS64" s="174"/>
      <c r="CT64" s="83">
        <f t="shared" si="25"/>
        <v>0</v>
      </c>
      <c r="CU64" s="174"/>
      <c r="CV64" s="174"/>
      <c r="CW64" s="174"/>
      <c r="CX64" s="98" t="e">
        <f t="shared" si="26"/>
        <v>#DIV/0!</v>
      </c>
      <c r="CY64" s="309"/>
      <c r="CZ64" s="307"/>
      <c r="DA64" s="99">
        <v>520</v>
      </c>
      <c r="DB64" s="83">
        <f t="shared" si="27"/>
        <v>1820</v>
      </c>
      <c r="DC64" s="174">
        <v>95</v>
      </c>
      <c r="DD64" s="83">
        <f t="shared" si="28"/>
        <v>332.5</v>
      </c>
      <c r="DE64" s="174">
        <v>2060</v>
      </c>
      <c r="DF64" s="83">
        <f t="shared" si="29"/>
        <v>14420</v>
      </c>
      <c r="DG64" s="174">
        <v>10</v>
      </c>
      <c r="DH64" s="174">
        <v>6</v>
      </c>
      <c r="DI64" s="174">
        <v>6</v>
      </c>
      <c r="DJ64" s="100">
        <f t="shared" si="30"/>
        <v>2762.0833333333335</v>
      </c>
      <c r="DK64" s="309"/>
      <c r="DL64" s="311"/>
      <c r="DM64" s="102">
        <v>39</v>
      </c>
      <c r="DN64" s="74">
        <f t="shared" si="31"/>
        <v>146.25</v>
      </c>
      <c r="DO64" s="1">
        <v>178</v>
      </c>
      <c r="DP64" s="74">
        <f t="shared" si="32"/>
        <v>667.5</v>
      </c>
      <c r="DQ64" s="1">
        <v>577</v>
      </c>
      <c r="DR64" s="74">
        <f t="shared" si="33"/>
        <v>4327.5</v>
      </c>
      <c r="DS64" s="1">
        <v>4</v>
      </c>
      <c r="DT64" s="1">
        <v>4</v>
      </c>
      <c r="DU64" s="110">
        <f t="shared" si="34"/>
        <v>4</v>
      </c>
      <c r="DV64" s="108">
        <f t="shared" si="35"/>
        <v>1285.3125</v>
      </c>
    </row>
    <row r="65" spans="55:126" x14ac:dyDescent="0.25">
      <c r="BC65" s="308">
        <f>C35</f>
        <v>0</v>
      </c>
      <c r="BD65" s="312"/>
      <c r="BE65" s="135"/>
      <c r="BF65" s="82">
        <f t="shared" si="36"/>
        <v>0</v>
      </c>
      <c r="BG65" s="79"/>
      <c r="BH65" s="82">
        <f t="shared" si="14"/>
        <v>0</v>
      </c>
      <c r="BI65" s="79"/>
      <c r="BJ65" s="82">
        <f t="shared" si="15"/>
        <v>0</v>
      </c>
      <c r="BK65" s="79"/>
      <c r="BL65" s="174"/>
      <c r="BM65" s="174"/>
      <c r="BN65" s="119" t="e">
        <f t="shared" si="9"/>
        <v>#DIV/0!</v>
      </c>
      <c r="BO65" s="308">
        <f t="shared" ref="BO65" si="52">BC65</f>
        <v>0</v>
      </c>
      <c r="BP65" s="314"/>
      <c r="BQ65" s="99"/>
      <c r="BR65" s="83">
        <f t="shared" si="16"/>
        <v>0</v>
      </c>
      <c r="BS65" s="174"/>
      <c r="BT65" s="83">
        <f t="shared" si="39"/>
        <v>0</v>
      </c>
      <c r="BU65" s="174"/>
      <c r="BV65" s="83">
        <f t="shared" si="40"/>
        <v>0</v>
      </c>
      <c r="BW65" s="174"/>
      <c r="BX65" s="174"/>
      <c r="BY65" s="174"/>
      <c r="BZ65" s="100" t="e">
        <f t="shared" si="10"/>
        <v>#DIV/0!</v>
      </c>
      <c r="CA65" s="308">
        <f t="shared" ref="CA65" si="53">BO65</f>
        <v>0</v>
      </c>
      <c r="CB65" s="316"/>
      <c r="CC65" s="99"/>
      <c r="CD65" s="74">
        <f t="shared" si="19"/>
        <v>0</v>
      </c>
      <c r="CE65" s="174"/>
      <c r="CF65" s="74">
        <f t="shared" si="20"/>
        <v>0</v>
      </c>
      <c r="CG65" s="174"/>
      <c r="CH65" s="74">
        <f t="shared" si="21"/>
        <v>0</v>
      </c>
      <c r="CI65" s="174"/>
      <c r="CJ65" s="174"/>
      <c r="CK65" s="174"/>
      <c r="CL65" s="100" t="e">
        <f t="shared" si="22"/>
        <v>#DIV/0!</v>
      </c>
      <c r="CM65" s="308">
        <f t="shared" ref="CM65" si="54">CA65</f>
        <v>0</v>
      </c>
      <c r="CN65" s="318"/>
      <c r="CO65" s="91"/>
      <c r="CP65" s="83">
        <f t="shared" si="23"/>
        <v>0</v>
      </c>
      <c r="CQ65" s="174"/>
      <c r="CR65" s="83">
        <f t="shared" si="24"/>
        <v>0</v>
      </c>
      <c r="CS65" s="174"/>
      <c r="CT65" s="83">
        <f t="shared" si="25"/>
        <v>0</v>
      </c>
      <c r="CU65" s="174"/>
      <c r="CV65" s="174"/>
      <c r="CW65" s="174"/>
      <c r="CX65" s="98" t="e">
        <f t="shared" si="26"/>
        <v>#DIV/0!</v>
      </c>
      <c r="CY65" s="308">
        <f t="shared" ref="CY65" si="55">CM65</f>
        <v>0</v>
      </c>
      <c r="CZ65" s="306"/>
      <c r="DA65" s="99"/>
      <c r="DB65" s="83">
        <f t="shared" si="27"/>
        <v>0</v>
      </c>
      <c r="DC65" s="174"/>
      <c r="DD65" s="83">
        <f t="shared" si="28"/>
        <v>0</v>
      </c>
      <c r="DE65" s="174"/>
      <c r="DF65" s="83">
        <f t="shared" si="29"/>
        <v>0</v>
      </c>
      <c r="DG65" s="174"/>
      <c r="DH65" s="174"/>
      <c r="DI65" s="174"/>
      <c r="DJ65" s="100" t="e">
        <f t="shared" si="30"/>
        <v>#DIV/0!</v>
      </c>
      <c r="DK65" s="308">
        <f t="shared" ref="DK65" si="56">CY65</f>
        <v>0</v>
      </c>
      <c r="DL65" s="310"/>
      <c r="DM65" s="102"/>
      <c r="DN65" s="74">
        <f t="shared" si="31"/>
        <v>0</v>
      </c>
      <c r="DO65" s="1"/>
      <c r="DP65" s="74">
        <f t="shared" si="32"/>
        <v>0</v>
      </c>
      <c r="DQ65" s="1"/>
      <c r="DR65" s="74">
        <f t="shared" si="33"/>
        <v>0</v>
      </c>
      <c r="DS65" s="1"/>
      <c r="DT65" s="1"/>
      <c r="DU65" s="110">
        <f t="shared" si="34"/>
        <v>0</v>
      </c>
      <c r="DV65" s="108" t="e">
        <f t="shared" si="35"/>
        <v>#DIV/0!</v>
      </c>
    </row>
    <row r="66" spans="55:126" ht="15.75" thickBot="1" x14ac:dyDescent="0.3">
      <c r="BC66" s="309"/>
      <c r="BD66" s="313"/>
      <c r="BE66" s="95"/>
      <c r="BF66" s="82">
        <f t="shared" si="36"/>
        <v>0</v>
      </c>
      <c r="BG66" s="96"/>
      <c r="BH66" s="82">
        <f t="shared" si="14"/>
        <v>0</v>
      </c>
      <c r="BI66" s="96"/>
      <c r="BJ66" s="82">
        <f t="shared" si="15"/>
        <v>0</v>
      </c>
      <c r="BK66" s="96"/>
      <c r="BL66" s="97"/>
      <c r="BM66" s="97"/>
      <c r="BN66" s="119" t="e">
        <f t="shared" si="9"/>
        <v>#DIV/0!</v>
      </c>
      <c r="BO66" s="309"/>
      <c r="BP66" s="315"/>
      <c r="BQ66" s="120"/>
      <c r="BR66" s="83">
        <f t="shared" si="16"/>
        <v>0</v>
      </c>
      <c r="BS66" s="174"/>
      <c r="BT66" s="83">
        <f t="shared" si="39"/>
        <v>0</v>
      </c>
      <c r="BU66" s="174"/>
      <c r="BV66" s="83">
        <f t="shared" si="40"/>
        <v>0</v>
      </c>
      <c r="BW66" s="174"/>
      <c r="BX66" s="141"/>
      <c r="BY66" s="174"/>
      <c r="BZ66" s="100" t="e">
        <f t="shared" si="10"/>
        <v>#DIV/0!</v>
      </c>
      <c r="CA66" s="309"/>
      <c r="CB66" s="317"/>
      <c r="CC66" s="99"/>
      <c r="CD66" s="74">
        <f t="shared" si="19"/>
        <v>0</v>
      </c>
      <c r="CE66" s="174"/>
      <c r="CF66" s="74">
        <f t="shared" si="20"/>
        <v>0</v>
      </c>
      <c r="CG66" s="174"/>
      <c r="CH66" s="74">
        <f t="shared" si="21"/>
        <v>0</v>
      </c>
      <c r="CI66" s="174"/>
      <c r="CJ66" s="141"/>
      <c r="CK66" s="174"/>
      <c r="CL66" s="100" t="e">
        <f t="shared" si="22"/>
        <v>#DIV/0!</v>
      </c>
      <c r="CM66" s="309"/>
      <c r="CN66" s="319"/>
      <c r="CO66" s="91"/>
      <c r="CP66" s="83">
        <f t="shared" si="23"/>
        <v>0</v>
      </c>
      <c r="CQ66" s="174"/>
      <c r="CR66" s="83">
        <f t="shared" si="24"/>
        <v>0</v>
      </c>
      <c r="CS66" s="174"/>
      <c r="CT66" s="83">
        <f t="shared" si="25"/>
        <v>0</v>
      </c>
      <c r="CU66" s="174"/>
      <c r="CV66" s="141"/>
      <c r="CW66" s="174"/>
      <c r="CX66" s="98" t="e">
        <f t="shared" si="26"/>
        <v>#DIV/0!</v>
      </c>
      <c r="CY66" s="309"/>
      <c r="CZ66" s="307"/>
      <c r="DA66" s="99"/>
      <c r="DB66" s="83">
        <f t="shared" si="27"/>
        <v>0</v>
      </c>
      <c r="DC66" s="174"/>
      <c r="DD66" s="83">
        <f t="shared" si="28"/>
        <v>0</v>
      </c>
      <c r="DE66" s="174"/>
      <c r="DF66" s="83">
        <f t="shared" si="29"/>
        <v>0</v>
      </c>
      <c r="DG66" s="174"/>
      <c r="DH66" s="141"/>
      <c r="DI66" s="174"/>
      <c r="DJ66" s="100" t="e">
        <f t="shared" si="30"/>
        <v>#DIV/0!</v>
      </c>
      <c r="DK66" s="309"/>
      <c r="DL66" s="311"/>
      <c r="DM66" s="103"/>
      <c r="DN66" s="87">
        <f t="shared" si="31"/>
        <v>0</v>
      </c>
      <c r="DO66" s="84"/>
      <c r="DP66" s="87">
        <f t="shared" si="32"/>
        <v>0</v>
      </c>
      <c r="DQ66" s="84"/>
      <c r="DR66" s="87">
        <f t="shared" si="33"/>
        <v>0</v>
      </c>
      <c r="DS66" s="84"/>
      <c r="DT66" s="84"/>
      <c r="DU66" s="110">
        <f t="shared" si="34"/>
        <v>0</v>
      </c>
      <c r="DV66" s="108" t="e">
        <f t="shared" si="35"/>
        <v>#DIV/0!</v>
      </c>
    </row>
    <row r="67" spans="55:126" ht="15.75" thickBot="1" x14ac:dyDescent="0.3">
      <c r="BD67" s="122" t="s">
        <v>28</v>
      </c>
      <c r="BE67" s="286">
        <f t="shared" ref="BE67:BM67" si="57">SUM(BE5:BE66)</f>
        <v>100515</v>
      </c>
      <c r="BF67" s="82">
        <f t="shared" si="36"/>
        <v>351802.5</v>
      </c>
      <c r="BG67" s="93">
        <f t="shared" si="57"/>
        <v>20590</v>
      </c>
      <c r="BH67" s="82">
        <f t="shared" si="14"/>
        <v>72065</v>
      </c>
      <c r="BI67" s="93">
        <f t="shared" si="57"/>
        <v>312921</v>
      </c>
      <c r="BJ67" s="82">
        <f t="shared" si="15"/>
        <v>2190447</v>
      </c>
      <c r="BK67" s="93">
        <f t="shared" si="57"/>
        <v>824</v>
      </c>
      <c r="BL67" s="94">
        <f t="shared" si="57"/>
        <v>1492</v>
      </c>
      <c r="BM67" s="121">
        <f t="shared" si="57"/>
        <v>1504</v>
      </c>
      <c r="BN67" s="119">
        <f t="shared" si="9"/>
        <v>1738.2410239361702</v>
      </c>
      <c r="BO67" s="127"/>
      <c r="BP67" s="131" t="s">
        <v>28</v>
      </c>
      <c r="BQ67" s="101">
        <f>SUM(BQ5:BQ66)</f>
        <v>103353</v>
      </c>
      <c r="BR67" s="83">
        <f t="shared" si="16"/>
        <v>361735.5</v>
      </c>
      <c r="BS67" s="80">
        <f>SUM(BS5:BS66)</f>
        <v>15350</v>
      </c>
      <c r="BT67" s="83">
        <f t="shared" si="39"/>
        <v>53725</v>
      </c>
      <c r="BU67" s="80">
        <f>SUM(BU5:BU66)</f>
        <v>406246</v>
      </c>
      <c r="BV67" s="83">
        <f t="shared" si="40"/>
        <v>2843722</v>
      </c>
      <c r="BW67" s="76">
        <f>SUM(BW5:BW66)</f>
        <v>829</v>
      </c>
      <c r="BX67" s="142">
        <f>SUM(BX5:BX66)</f>
        <v>1493</v>
      </c>
      <c r="BY67" s="86">
        <f>SUM(BY5:BY66)</f>
        <v>1494</v>
      </c>
      <c r="BZ67" s="100">
        <f t="shared" si="10"/>
        <v>2181.5143908969212</v>
      </c>
      <c r="CB67" s="122" t="s">
        <v>28</v>
      </c>
      <c r="CC67" s="101">
        <f>SUM(CC5:CC66)</f>
        <v>71251</v>
      </c>
      <c r="CD67" s="74">
        <f t="shared" si="19"/>
        <v>213753</v>
      </c>
      <c r="CE67" s="80">
        <f>SUM(CE5:CE66)</f>
        <v>12461</v>
      </c>
      <c r="CF67" s="74">
        <f t="shared" si="20"/>
        <v>37383</v>
      </c>
      <c r="CG67" s="80">
        <f>SUM(CG5:CG66)</f>
        <v>176660</v>
      </c>
      <c r="CH67" s="74">
        <f t="shared" si="21"/>
        <v>1059960</v>
      </c>
      <c r="CI67" s="80">
        <f>SUM(CI5:CI66)</f>
        <v>455</v>
      </c>
      <c r="CJ67" s="174">
        <f>SUM(CJ5:CJ66)</f>
        <v>760</v>
      </c>
      <c r="CK67" s="86">
        <f>SUM(CK5:CK66)</f>
        <v>775</v>
      </c>
      <c r="CL67" s="100">
        <f t="shared" si="22"/>
        <v>1691.7367741935484</v>
      </c>
      <c r="CM67" s="130"/>
      <c r="CN67" s="128" t="s">
        <v>28</v>
      </c>
      <c r="CO67" s="80">
        <f>SUM(CO5:CO66)</f>
        <v>0</v>
      </c>
      <c r="CP67" s="83">
        <f t="shared" si="23"/>
        <v>0</v>
      </c>
      <c r="CQ67" s="80">
        <f>SUM(CQ5:CQ66)</f>
        <v>0</v>
      </c>
      <c r="CR67" s="83">
        <f t="shared" si="24"/>
        <v>0</v>
      </c>
      <c r="CS67" s="80">
        <f>SUM(CS5:CS66)</f>
        <v>0</v>
      </c>
      <c r="CT67" s="83">
        <f t="shared" si="25"/>
        <v>0</v>
      </c>
      <c r="CU67" s="80">
        <f>SUM(CU5:CU66)</f>
        <v>0</v>
      </c>
      <c r="CV67" s="174">
        <f>SUM(CV5:CV66)</f>
        <v>0</v>
      </c>
      <c r="CW67" s="86">
        <f>SUM(CW5:CW66)</f>
        <v>0</v>
      </c>
      <c r="CX67" s="98" t="e">
        <f t="shared" si="26"/>
        <v>#DIV/0!</v>
      </c>
      <c r="CZ67" s="122" t="s">
        <v>28</v>
      </c>
      <c r="DA67" s="101">
        <f>SUM(DA5:DA66)</f>
        <v>33773</v>
      </c>
      <c r="DB67" s="83">
        <f t="shared" si="27"/>
        <v>118205.5</v>
      </c>
      <c r="DC67" s="80">
        <f>SUM(DC5:DC66)</f>
        <v>4237</v>
      </c>
      <c r="DD67" s="83">
        <f t="shared" si="28"/>
        <v>14829.5</v>
      </c>
      <c r="DE67" s="80">
        <f>SUM(DE5:DE66)</f>
        <v>147128</v>
      </c>
      <c r="DF67" s="83">
        <f t="shared" si="29"/>
        <v>1029896</v>
      </c>
      <c r="DG67" s="80">
        <f>SUM(DG5:DG66)</f>
        <v>355</v>
      </c>
      <c r="DH67" s="174">
        <f>SUM(DH5:DH66)</f>
        <v>630</v>
      </c>
      <c r="DI67" s="86">
        <f>SUM(DI5:DI66)</f>
        <v>649</v>
      </c>
      <c r="DJ67" s="100">
        <f t="shared" si="30"/>
        <v>1791.8813559322034</v>
      </c>
      <c r="DK67" s="130"/>
      <c r="DL67" s="105" t="s">
        <v>28</v>
      </c>
      <c r="DM67" s="104">
        <f>SUM(DM5:DM66)</f>
        <v>1902</v>
      </c>
      <c r="DN67" s="74">
        <f t="shared" si="31"/>
        <v>7132.5</v>
      </c>
      <c r="DO67" s="85">
        <f t="shared" ref="DO67:DU67" si="58">SUM(DO5:DO66)</f>
        <v>7483</v>
      </c>
      <c r="DP67" s="74">
        <f t="shared" si="32"/>
        <v>28061.25</v>
      </c>
      <c r="DQ67" s="85">
        <f t="shared" si="58"/>
        <v>19086</v>
      </c>
      <c r="DR67" s="74">
        <f t="shared" si="33"/>
        <v>143145</v>
      </c>
      <c r="DS67" s="85">
        <f t="shared" si="58"/>
        <v>93</v>
      </c>
      <c r="DT67" s="126">
        <f t="shared" si="58"/>
        <v>174</v>
      </c>
      <c r="DU67" s="123">
        <f t="shared" si="58"/>
        <v>174</v>
      </c>
      <c r="DV67" s="108">
        <f t="shared" si="35"/>
        <v>1024.9353448275863</v>
      </c>
    </row>
  </sheetData>
  <dataConsolidate/>
  <mergeCells count="400">
    <mergeCell ref="CM65:CM66"/>
    <mergeCell ref="CN65:CN66"/>
    <mergeCell ref="CY65:CY66"/>
    <mergeCell ref="CZ65:CZ66"/>
    <mergeCell ref="DK65:DK66"/>
    <mergeCell ref="DL65:DL66"/>
    <mergeCell ref="BC65:BC66"/>
    <mergeCell ref="BD65:BD66"/>
    <mergeCell ref="BO65:BO66"/>
    <mergeCell ref="BP65:BP66"/>
    <mergeCell ref="CA65:CA66"/>
    <mergeCell ref="CB65:CB66"/>
    <mergeCell ref="CM63:CM64"/>
    <mergeCell ref="CN63:CN64"/>
    <mergeCell ref="CY63:CY64"/>
    <mergeCell ref="CZ63:CZ64"/>
    <mergeCell ref="DK63:DK64"/>
    <mergeCell ref="DL63:DL64"/>
    <mergeCell ref="BC63:BC64"/>
    <mergeCell ref="BD63:BD64"/>
    <mergeCell ref="BO63:BO64"/>
    <mergeCell ref="BP63:BP64"/>
    <mergeCell ref="CA63:CA64"/>
    <mergeCell ref="CB63:CB64"/>
    <mergeCell ref="CM61:CM62"/>
    <mergeCell ref="CN61:CN62"/>
    <mergeCell ref="CY61:CY62"/>
    <mergeCell ref="CZ61:CZ62"/>
    <mergeCell ref="DK61:DK62"/>
    <mergeCell ref="DL61:DL62"/>
    <mergeCell ref="BC61:BC62"/>
    <mergeCell ref="BD61:BD62"/>
    <mergeCell ref="BO61:BO62"/>
    <mergeCell ref="BP61:BP62"/>
    <mergeCell ref="CA61:CA62"/>
    <mergeCell ref="CB61:CB62"/>
    <mergeCell ref="CM59:CM60"/>
    <mergeCell ref="CN59:CN60"/>
    <mergeCell ref="CY59:CY60"/>
    <mergeCell ref="CZ59:CZ60"/>
    <mergeCell ref="DK59:DK60"/>
    <mergeCell ref="DL59:DL60"/>
    <mergeCell ref="BC59:BC60"/>
    <mergeCell ref="BD59:BD60"/>
    <mergeCell ref="BO59:BO60"/>
    <mergeCell ref="BP59:BP60"/>
    <mergeCell ref="CA59:CA60"/>
    <mergeCell ref="CB59:CB60"/>
    <mergeCell ref="CM57:CM58"/>
    <mergeCell ref="CN57:CN58"/>
    <mergeCell ref="CY57:CY58"/>
    <mergeCell ref="CZ57:CZ58"/>
    <mergeCell ref="DK57:DK58"/>
    <mergeCell ref="DL57:DL58"/>
    <mergeCell ref="BC57:BC58"/>
    <mergeCell ref="BD57:BD58"/>
    <mergeCell ref="BO57:BO58"/>
    <mergeCell ref="BP57:BP58"/>
    <mergeCell ref="CA57:CA58"/>
    <mergeCell ref="CB57:CB58"/>
    <mergeCell ref="DK55:DK56"/>
    <mergeCell ref="DL55:DL56"/>
    <mergeCell ref="AV56:AX56"/>
    <mergeCell ref="AY56:AZ56"/>
    <mergeCell ref="DK53:DK54"/>
    <mergeCell ref="DL53:DL54"/>
    <mergeCell ref="CN53:CN54"/>
    <mergeCell ref="CY53:CY54"/>
    <mergeCell ref="CZ53:CZ54"/>
    <mergeCell ref="CA55:CA56"/>
    <mergeCell ref="CB55:CB56"/>
    <mergeCell ref="CM55:CM56"/>
    <mergeCell ref="CA53:CA54"/>
    <mergeCell ref="CB53:CB54"/>
    <mergeCell ref="CM53:CM54"/>
    <mergeCell ref="CN55:CN56"/>
    <mergeCell ref="CY55:CY56"/>
    <mergeCell ref="CZ55:CZ56"/>
    <mergeCell ref="AS53:AU53"/>
    <mergeCell ref="BC53:BC54"/>
    <mergeCell ref="BD53:BD54"/>
    <mergeCell ref="BO53:BO54"/>
    <mergeCell ref="BP53:BP54"/>
    <mergeCell ref="AS55:AU55"/>
    <mergeCell ref="BC55:BC56"/>
    <mergeCell ref="BD55:BD56"/>
    <mergeCell ref="BO55:BO56"/>
    <mergeCell ref="BP55:BP56"/>
    <mergeCell ref="DK49:DK50"/>
    <mergeCell ref="DL49:DL50"/>
    <mergeCell ref="AS51:AU51"/>
    <mergeCell ref="BC51:BC52"/>
    <mergeCell ref="BD51:BD52"/>
    <mergeCell ref="BO51:BO52"/>
    <mergeCell ref="BP51:BP52"/>
    <mergeCell ref="CA51:CA52"/>
    <mergeCell ref="CB51:CB52"/>
    <mergeCell ref="CM51:CM52"/>
    <mergeCell ref="CA49:CA50"/>
    <mergeCell ref="CB49:CB50"/>
    <mergeCell ref="CM49:CM50"/>
    <mergeCell ref="CN49:CN50"/>
    <mergeCell ref="CY49:CY50"/>
    <mergeCell ref="CZ49:CZ50"/>
    <mergeCell ref="CN51:CN52"/>
    <mergeCell ref="CY51:CY52"/>
    <mergeCell ref="CZ51:CZ52"/>
    <mergeCell ref="DK51:DK52"/>
    <mergeCell ref="DL51:DL52"/>
    <mergeCell ref="AS48:AU48"/>
    <mergeCell ref="AS49:AU49"/>
    <mergeCell ref="BC49:BC50"/>
    <mergeCell ref="BD49:BD50"/>
    <mergeCell ref="BO49:BO50"/>
    <mergeCell ref="BP49:BP50"/>
    <mergeCell ref="CM47:CM48"/>
    <mergeCell ref="CN47:CN48"/>
    <mergeCell ref="CY47:CY48"/>
    <mergeCell ref="CZ47:CZ48"/>
    <mergeCell ref="DK47:DK48"/>
    <mergeCell ref="DL47:DL48"/>
    <mergeCell ref="BC47:BC48"/>
    <mergeCell ref="BD47:BD48"/>
    <mergeCell ref="BO47:BO48"/>
    <mergeCell ref="BP47:BP48"/>
    <mergeCell ref="CA47:CA48"/>
    <mergeCell ref="CB47:CB48"/>
    <mergeCell ref="AV44:AX44"/>
    <mergeCell ref="AY44:AZ44"/>
    <mergeCell ref="DK41:DK42"/>
    <mergeCell ref="DL41:DL42"/>
    <mergeCell ref="CN41:CN42"/>
    <mergeCell ref="CY41:CY42"/>
    <mergeCell ref="CZ41:CZ42"/>
    <mergeCell ref="CM45:CM46"/>
    <mergeCell ref="CN45:CN46"/>
    <mergeCell ref="CY45:CY46"/>
    <mergeCell ref="CZ45:CZ46"/>
    <mergeCell ref="DK45:DK46"/>
    <mergeCell ref="DL45:DL46"/>
    <mergeCell ref="BC45:BC46"/>
    <mergeCell ref="BD45:BD46"/>
    <mergeCell ref="BO45:BO46"/>
    <mergeCell ref="BP45:BP46"/>
    <mergeCell ref="CA45:CA46"/>
    <mergeCell ref="CB45:CB46"/>
    <mergeCell ref="CZ39:CZ40"/>
    <mergeCell ref="DK39:DK40"/>
    <mergeCell ref="DL39:DL40"/>
    <mergeCell ref="AS41:AU41"/>
    <mergeCell ref="BC41:BC42"/>
    <mergeCell ref="BD41:BD42"/>
    <mergeCell ref="BO41:BO42"/>
    <mergeCell ref="BP41:BP42"/>
    <mergeCell ref="AS43:AU43"/>
    <mergeCell ref="BC43:BC44"/>
    <mergeCell ref="BD43:BD44"/>
    <mergeCell ref="BO43:BO44"/>
    <mergeCell ref="BP43:BP44"/>
    <mergeCell ref="CA43:CA44"/>
    <mergeCell ref="CB43:CB44"/>
    <mergeCell ref="CM43:CM44"/>
    <mergeCell ref="CA41:CA42"/>
    <mergeCell ref="CB41:CB42"/>
    <mergeCell ref="CM41:CM42"/>
    <mergeCell ref="CN43:CN44"/>
    <mergeCell ref="CY43:CY44"/>
    <mergeCell ref="CZ43:CZ44"/>
    <mergeCell ref="DK43:DK44"/>
    <mergeCell ref="DL43:DL44"/>
    <mergeCell ref="DL37:DL38"/>
    <mergeCell ref="AG38:AL38"/>
    <mergeCell ref="AS39:AU39"/>
    <mergeCell ref="BC39:BC40"/>
    <mergeCell ref="BD39:BD40"/>
    <mergeCell ref="BO39:BO40"/>
    <mergeCell ref="BP39:BP40"/>
    <mergeCell ref="CA39:CA40"/>
    <mergeCell ref="CB39:CB40"/>
    <mergeCell ref="CM39:CM40"/>
    <mergeCell ref="CB37:CB38"/>
    <mergeCell ref="CM37:CM38"/>
    <mergeCell ref="CN37:CN38"/>
    <mergeCell ref="CY37:CY38"/>
    <mergeCell ref="CZ37:CZ38"/>
    <mergeCell ref="DK37:DK38"/>
    <mergeCell ref="AS37:AU37"/>
    <mergeCell ref="BC37:BC38"/>
    <mergeCell ref="BD37:BD38"/>
    <mergeCell ref="BO37:BO38"/>
    <mergeCell ref="BP37:BP38"/>
    <mergeCell ref="CA37:CA38"/>
    <mergeCell ref="CN39:CN40"/>
    <mergeCell ref="CY39:CY40"/>
    <mergeCell ref="CM35:CM36"/>
    <mergeCell ref="CN35:CN36"/>
    <mergeCell ref="CY35:CY36"/>
    <mergeCell ref="CZ35:CZ36"/>
    <mergeCell ref="DK35:DK36"/>
    <mergeCell ref="DL35:DL36"/>
    <mergeCell ref="BC35:BC36"/>
    <mergeCell ref="BD35:BD36"/>
    <mergeCell ref="BO35:BO36"/>
    <mergeCell ref="BP35:BP36"/>
    <mergeCell ref="CA35:CA36"/>
    <mergeCell ref="CB35:CB36"/>
    <mergeCell ref="CM33:CM34"/>
    <mergeCell ref="CN33:CN34"/>
    <mergeCell ref="CY33:CY34"/>
    <mergeCell ref="CZ33:CZ34"/>
    <mergeCell ref="DK33:DK34"/>
    <mergeCell ref="DL33:DL34"/>
    <mergeCell ref="BC33:BC34"/>
    <mergeCell ref="BD33:BD34"/>
    <mergeCell ref="BO33:BO34"/>
    <mergeCell ref="BP33:BP34"/>
    <mergeCell ref="CA33:CA34"/>
    <mergeCell ref="CB33:CB34"/>
    <mergeCell ref="CM31:CM32"/>
    <mergeCell ref="CN31:CN32"/>
    <mergeCell ref="CY31:CY32"/>
    <mergeCell ref="CZ31:CZ32"/>
    <mergeCell ref="DK31:DK32"/>
    <mergeCell ref="DL31:DL32"/>
    <mergeCell ref="BC31:BC32"/>
    <mergeCell ref="BD31:BD32"/>
    <mergeCell ref="BO31:BO32"/>
    <mergeCell ref="BP31:BP32"/>
    <mergeCell ref="CA31:CA32"/>
    <mergeCell ref="CB31:CB32"/>
    <mergeCell ref="CM29:CM30"/>
    <mergeCell ref="CN29:CN30"/>
    <mergeCell ref="CY29:CY30"/>
    <mergeCell ref="CZ29:CZ30"/>
    <mergeCell ref="DK29:DK30"/>
    <mergeCell ref="DL29:DL30"/>
    <mergeCell ref="BC29:BC30"/>
    <mergeCell ref="BD29:BD30"/>
    <mergeCell ref="BO29:BO30"/>
    <mergeCell ref="BP29:BP30"/>
    <mergeCell ref="CA29:CA30"/>
    <mergeCell ref="CB29:CB30"/>
    <mergeCell ref="CM27:CM28"/>
    <mergeCell ref="CN27:CN28"/>
    <mergeCell ref="CY27:CY28"/>
    <mergeCell ref="CZ27:CZ28"/>
    <mergeCell ref="DK27:DK28"/>
    <mergeCell ref="DL27:DL28"/>
    <mergeCell ref="BC27:BC28"/>
    <mergeCell ref="BD27:BD28"/>
    <mergeCell ref="BO27:BO28"/>
    <mergeCell ref="BP27:BP28"/>
    <mergeCell ref="CA27:CA28"/>
    <mergeCell ref="CB27:CB28"/>
    <mergeCell ref="CM25:CM26"/>
    <mergeCell ref="CN25:CN26"/>
    <mergeCell ref="CY25:CY26"/>
    <mergeCell ref="CZ25:CZ26"/>
    <mergeCell ref="DK25:DK26"/>
    <mergeCell ref="DL25:DL26"/>
    <mergeCell ref="BC25:BC26"/>
    <mergeCell ref="BD25:BD26"/>
    <mergeCell ref="BO25:BO26"/>
    <mergeCell ref="BP25:BP26"/>
    <mergeCell ref="CA25:CA26"/>
    <mergeCell ref="CB25:CB26"/>
    <mergeCell ref="CM23:CM24"/>
    <mergeCell ref="CN23:CN24"/>
    <mergeCell ref="CY23:CY24"/>
    <mergeCell ref="CZ23:CZ24"/>
    <mergeCell ref="DK23:DK24"/>
    <mergeCell ref="DL23:DL24"/>
    <mergeCell ref="BC23:BC24"/>
    <mergeCell ref="BD23:BD24"/>
    <mergeCell ref="BO23:BO24"/>
    <mergeCell ref="BP23:BP24"/>
    <mergeCell ref="CA23:CA24"/>
    <mergeCell ref="CB23:CB24"/>
    <mergeCell ref="CM21:CM22"/>
    <mergeCell ref="CN21:CN22"/>
    <mergeCell ref="CY21:CY22"/>
    <mergeCell ref="CZ21:CZ22"/>
    <mergeCell ref="DK21:DK22"/>
    <mergeCell ref="DL21:DL22"/>
    <mergeCell ref="BC21:BC22"/>
    <mergeCell ref="BD21:BD22"/>
    <mergeCell ref="BO21:BO22"/>
    <mergeCell ref="BP21:BP22"/>
    <mergeCell ref="CA21:CA22"/>
    <mergeCell ref="CB21:CB22"/>
    <mergeCell ref="CM19:CM20"/>
    <mergeCell ref="CN19:CN20"/>
    <mergeCell ref="CY19:CY20"/>
    <mergeCell ref="CZ19:CZ20"/>
    <mergeCell ref="DK19:DK20"/>
    <mergeCell ref="DL19:DL20"/>
    <mergeCell ref="BC19:BC20"/>
    <mergeCell ref="BD19:BD20"/>
    <mergeCell ref="BO19:BO20"/>
    <mergeCell ref="BP19:BP20"/>
    <mergeCell ref="CA19:CA20"/>
    <mergeCell ref="CB19:CB20"/>
    <mergeCell ref="CM17:CM18"/>
    <mergeCell ref="CN17:CN18"/>
    <mergeCell ref="CY17:CY18"/>
    <mergeCell ref="CZ17:CZ18"/>
    <mergeCell ref="DK17:DK18"/>
    <mergeCell ref="DL17:DL18"/>
    <mergeCell ref="BC17:BC18"/>
    <mergeCell ref="BD17:BD18"/>
    <mergeCell ref="BO17:BO18"/>
    <mergeCell ref="BP17:BP18"/>
    <mergeCell ref="CA17:CA18"/>
    <mergeCell ref="CB17:CB18"/>
    <mergeCell ref="CM15:CM16"/>
    <mergeCell ref="CN15:CN16"/>
    <mergeCell ref="CY15:CY16"/>
    <mergeCell ref="CZ15:CZ16"/>
    <mergeCell ref="DK15:DK16"/>
    <mergeCell ref="DL15:DL16"/>
    <mergeCell ref="BC15:BC16"/>
    <mergeCell ref="BD15:BD16"/>
    <mergeCell ref="BO15:BO16"/>
    <mergeCell ref="BP15:BP16"/>
    <mergeCell ref="CA15:CA16"/>
    <mergeCell ref="CB15:CB16"/>
    <mergeCell ref="CM13:CM14"/>
    <mergeCell ref="CN13:CN14"/>
    <mergeCell ref="CY13:CY14"/>
    <mergeCell ref="CZ13:CZ14"/>
    <mergeCell ref="DK13:DK14"/>
    <mergeCell ref="DL13:DL14"/>
    <mergeCell ref="BC13:BC14"/>
    <mergeCell ref="BD13:BD14"/>
    <mergeCell ref="BO13:BO14"/>
    <mergeCell ref="BP13:BP14"/>
    <mergeCell ref="CA13:CA14"/>
    <mergeCell ref="CB13:CB14"/>
    <mergeCell ref="CM11:CM12"/>
    <mergeCell ref="CN11:CN12"/>
    <mergeCell ref="CY11:CY12"/>
    <mergeCell ref="CZ11:CZ12"/>
    <mergeCell ref="DK11:DK12"/>
    <mergeCell ref="DL11:DL12"/>
    <mergeCell ref="BC11:BC12"/>
    <mergeCell ref="BD11:BD12"/>
    <mergeCell ref="BO11:BO12"/>
    <mergeCell ref="BP11:BP12"/>
    <mergeCell ref="CA11:CA12"/>
    <mergeCell ref="CB11:CB12"/>
    <mergeCell ref="DK5:DK6"/>
    <mergeCell ref="DL5:DL6"/>
    <mergeCell ref="CM9:CM10"/>
    <mergeCell ref="CN9:CN10"/>
    <mergeCell ref="CY9:CY10"/>
    <mergeCell ref="CZ9:CZ10"/>
    <mergeCell ref="DK9:DK10"/>
    <mergeCell ref="DL9:DL10"/>
    <mergeCell ref="BC9:BC10"/>
    <mergeCell ref="BD9:BD10"/>
    <mergeCell ref="BO9:BO10"/>
    <mergeCell ref="BP9:BP10"/>
    <mergeCell ref="CA9:CA10"/>
    <mergeCell ref="CB9:CB10"/>
    <mergeCell ref="DX5:DX8"/>
    <mergeCell ref="BC7:BC8"/>
    <mergeCell ref="BD7:BD8"/>
    <mergeCell ref="BO7:BO8"/>
    <mergeCell ref="BP7:BP8"/>
    <mergeCell ref="CA7:CA8"/>
    <mergeCell ref="CB7:CB8"/>
    <mergeCell ref="DM3:DV3"/>
    <mergeCell ref="BC5:BC6"/>
    <mergeCell ref="BD5:BD6"/>
    <mergeCell ref="BO5:BO6"/>
    <mergeCell ref="BP5:BP6"/>
    <mergeCell ref="CA5:CA6"/>
    <mergeCell ref="CB5:CB6"/>
    <mergeCell ref="CM5:CM6"/>
    <mergeCell ref="CN5:CN6"/>
    <mergeCell ref="CY5:CY6"/>
    <mergeCell ref="CM7:CM8"/>
    <mergeCell ref="CN7:CN8"/>
    <mergeCell ref="CY7:CY8"/>
    <mergeCell ref="CZ7:CZ8"/>
    <mergeCell ref="DK7:DK8"/>
    <mergeCell ref="DL7:DL8"/>
    <mergeCell ref="CZ5:CZ6"/>
    <mergeCell ref="AV3:AZ3"/>
    <mergeCell ref="BE3:BN3"/>
    <mergeCell ref="BQ3:BZ3"/>
    <mergeCell ref="CC3:CL3"/>
    <mergeCell ref="CO3:CX3"/>
    <mergeCell ref="DA3:DJ3"/>
    <mergeCell ref="B3:D3"/>
    <mergeCell ref="E3:I3"/>
    <mergeCell ref="J3:M3"/>
    <mergeCell ref="Q3:AL3"/>
    <mergeCell ref="AM3:AQ3"/>
    <mergeCell ref="AS3:AU3"/>
  </mergeCells>
  <pageMargins left="0.74803149606299213" right="0.74803149606299213" top="0.51181102362204722" bottom="0.51181102362204722" header="0.51181102362204722" footer="0.51181102362204722"/>
  <pageSetup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ENE 16</vt:lpstr>
      <vt:lpstr>FEB 16</vt:lpstr>
      <vt:lpstr>MAR 16</vt:lpstr>
      <vt:lpstr>ABR 16</vt:lpstr>
      <vt:lpstr>MAY 16</vt:lpstr>
      <vt:lpstr>JUN 16</vt:lpstr>
      <vt:lpstr>JUL 16</vt:lpstr>
      <vt:lpstr>AGO 16</vt:lpstr>
      <vt:lpstr>SEP 16</vt:lpstr>
      <vt:lpstr>OCT 16</vt:lpstr>
      <vt:lpstr>NOV 16</vt:lpstr>
      <vt:lpstr>DIC 16</vt:lpstr>
      <vt:lpstr>DIC 16 (2)</vt:lpstr>
      <vt:lpstr>ANUAL</vt:lpstr>
      <vt:lpstr>Informe de compatibilidad</vt:lpstr>
      <vt:lpstr>ESTIMACION ANUAL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SEPULVEDA CHAVEZ</dc:creator>
  <cp:lastModifiedBy>JORGE SEPULVEDA CHAVEZ</cp:lastModifiedBy>
  <cp:lastPrinted>2016-12-09T18:59:10Z</cp:lastPrinted>
  <dcterms:created xsi:type="dcterms:W3CDTF">2013-12-05T14:40:10Z</dcterms:created>
  <dcterms:modified xsi:type="dcterms:W3CDTF">2016-12-14T21:43:32Z</dcterms:modified>
</cp:coreProperties>
</file>